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3" activeTab="8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">OFFSET('Program and Results'!$X$1,MATCH(Dashboard!$B$1,'Program and Results'!$A:$A,0)-1,0,COUNTIF('Program and Results'!$A:$A,Dashboard!$B$1),1)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okBackRow">MATCH('League settings'!$B$3,'Program and Results'!$A:$A,0)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AJ376" i="2" l="1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A376" i="2"/>
  <c r="BB376" i="2"/>
  <c r="BC376" i="2"/>
  <c r="BD376" i="2"/>
  <c r="BE376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A377" i="2"/>
  <c r="BB377" i="2"/>
  <c r="BC377" i="2"/>
  <c r="BD377" i="2"/>
  <c r="BE377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A378" i="2"/>
  <c r="BB378" i="2"/>
  <c r="BC378" i="2"/>
  <c r="BD378" i="2"/>
  <c r="BE378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A379" i="2"/>
  <c r="BB379" i="2"/>
  <c r="BC379" i="2"/>
  <c r="BD379" i="2"/>
  <c r="BE379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A380" i="2"/>
  <c r="BB380" i="2"/>
  <c r="BC380" i="2"/>
  <c r="BD380" i="2"/>
  <c r="BE380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A381" i="2"/>
  <c r="BB381" i="2"/>
  <c r="BC381" i="2"/>
  <c r="BD381" i="2"/>
  <c r="BE381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A382" i="2"/>
  <c r="BB382" i="2"/>
  <c r="BC382" i="2"/>
  <c r="BD382" i="2"/>
  <c r="BE382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A383" i="2"/>
  <c r="BB383" i="2"/>
  <c r="BC383" i="2"/>
  <c r="BD383" i="2"/>
  <c r="BE383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A384" i="2"/>
  <c r="BB384" i="2"/>
  <c r="BC384" i="2"/>
  <c r="BD384" i="2"/>
  <c r="BE384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A385" i="2"/>
  <c r="BB385" i="2"/>
  <c r="BC385" i="2"/>
  <c r="BD385" i="2"/>
  <c r="BE385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A386" i="2"/>
  <c r="BB386" i="2"/>
  <c r="BC386" i="2"/>
  <c r="BD386" i="2"/>
  <c r="BE386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A387" i="2"/>
  <c r="BB387" i="2"/>
  <c r="BC387" i="2"/>
  <c r="BD387" i="2"/>
  <c r="BE387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A388" i="2"/>
  <c r="BB388" i="2"/>
  <c r="BC388" i="2"/>
  <c r="BD388" i="2"/>
  <c r="BE388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A389" i="2"/>
  <c r="BB389" i="2"/>
  <c r="BC389" i="2"/>
  <c r="BD389" i="2"/>
  <c r="BE389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A390" i="2"/>
  <c r="BB390" i="2"/>
  <c r="BC390" i="2"/>
  <c r="BD390" i="2"/>
  <c r="BE390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A391" i="2"/>
  <c r="BB391" i="2"/>
  <c r="BC391" i="2"/>
  <c r="BD391" i="2"/>
  <c r="BE391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A392" i="2"/>
  <c r="BB392" i="2"/>
  <c r="BC392" i="2"/>
  <c r="BD392" i="2"/>
  <c r="BE392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A393" i="2"/>
  <c r="BB393" i="2"/>
  <c r="BC393" i="2"/>
  <c r="BD393" i="2"/>
  <c r="BE393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A394" i="2"/>
  <c r="BB394" i="2"/>
  <c r="BC394" i="2"/>
  <c r="BD394" i="2"/>
  <c r="BE394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A395" i="2"/>
  <c r="BB395" i="2"/>
  <c r="BC395" i="2"/>
  <c r="BD395" i="2"/>
  <c r="BE395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A396" i="2"/>
  <c r="BB396" i="2"/>
  <c r="BC396" i="2"/>
  <c r="BD396" i="2"/>
  <c r="BE396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A397" i="2"/>
  <c r="BB397" i="2"/>
  <c r="BC397" i="2"/>
  <c r="BD397" i="2"/>
  <c r="BE397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A398" i="2"/>
  <c r="BB398" i="2"/>
  <c r="BC398" i="2"/>
  <c r="BD398" i="2"/>
  <c r="BE398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A399" i="2"/>
  <c r="BB399" i="2"/>
  <c r="BC399" i="2"/>
  <c r="BD399" i="2"/>
  <c r="BE399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A400" i="2"/>
  <c r="BB400" i="2"/>
  <c r="BC400" i="2"/>
  <c r="BD400" i="2"/>
  <c r="BE400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A401" i="2"/>
  <c r="BB401" i="2"/>
  <c r="BC401" i="2"/>
  <c r="BD401" i="2"/>
  <c r="BE401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A402" i="2"/>
  <c r="BB402" i="2"/>
  <c r="BC402" i="2"/>
  <c r="BD402" i="2"/>
  <c r="BE402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A403" i="2"/>
  <c r="BB403" i="2"/>
  <c r="BC403" i="2"/>
  <c r="BD403" i="2"/>
  <c r="BE403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A404" i="2"/>
  <c r="BB404" i="2"/>
  <c r="BC404" i="2"/>
  <c r="BD404" i="2"/>
  <c r="BE404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A405" i="2"/>
  <c r="BB405" i="2"/>
  <c r="BC405" i="2"/>
  <c r="BD405" i="2"/>
  <c r="BE405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A406" i="2"/>
  <c r="BB406" i="2"/>
  <c r="BC406" i="2"/>
  <c r="BD406" i="2"/>
  <c r="BE406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A407" i="2"/>
  <c r="BB407" i="2"/>
  <c r="BC407" i="2"/>
  <c r="BD407" i="2"/>
  <c r="BE407" i="2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G4" i="3" l="1"/>
  <c r="M4" i="3"/>
  <c r="G5" i="3"/>
  <c r="M5" i="3"/>
  <c r="T5" i="3" s="1"/>
  <c r="G6" i="3"/>
  <c r="M6" i="3"/>
  <c r="G7" i="3"/>
  <c r="M7" i="3"/>
  <c r="T7" i="3" s="1"/>
  <c r="G8" i="3"/>
  <c r="M8" i="3"/>
  <c r="G9" i="3"/>
  <c r="M9" i="3"/>
  <c r="T9" i="3" s="1"/>
  <c r="G3" i="3"/>
  <c r="M3" i="3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A311" i="2"/>
  <c r="BB311" i="2"/>
  <c r="BC311" i="2"/>
  <c r="BD311" i="2"/>
  <c r="BE311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A312" i="2"/>
  <c r="BB312" i="2"/>
  <c r="BC312" i="2"/>
  <c r="BD312" i="2"/>
  <c r="BE312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A313" i="2"/>
  <c r="BB313" i="2"/>
  <c r="BC313" i="2"/>
  <c r="BD313" i="2"/>
  <c r="BE313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A314" i="2"/>
  <c r="BB314" i="2"/>
  <c r="BC314" i="2"/>
  <c r="BD314" i="2"/>
  <c r="BE314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A315" i="2"/>
  <c r="BB315" i="2"/>
  <c r="BC315" i="2"/>
  <c r="BD315" i="2"/>
  <c r="BE315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A316" i="2"/>
  <c r="BB316" i="2"/>
  <c r="BC316" i="2"/>
  <c r="BD316" i="2"/>
  <c r="BE316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A317" i="2"/>
  <c r="BB317" i="2"/>
  <c r="BC317" i="2"/>
  <c r="BD317" i="2"/>
  <c r="BE317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A318" i="2"/>
  <c r="BB318" i="2"/>
  <c r="BC318" i="2"/>
  <c r="BD318" i="2"/>
  <c r="BE318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A319" i="2"/>
  <c r="BB319" i="2"/>
  <c r="BC319" i="2"/>
  <c r="BD319" i="2"/>
  <c r="BE319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A320" i="2"/>
  <c r="BB320" i="2"/>
  <c r="BC320" i="2"/>
  <c r="BD320" i="2"/>
  <c r="BE320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A321" i="2"/>
  <c r="BB321" i="2"/>
  <c r="BC321" i="2"/>
  <c r="BD321" i="2"/>
  <c r="BE321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A322" i="2"/>
  <c r="BB322" i="2"/>
  <c r="BC322" i="2"/>
  <c r="BD322" i="2"/>
  <c r="BE322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A323" i="2"/>
  <c r="BB323" i="2"/>
  <c r="BC323" i="2"/>
  <c r="BD323" i="2"/>
  <c r="BE323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A324" i="2"/>
  <c r="BB324" i="2"/>
  <c r="BC324" i="2"/>
  <c r="BD324" i="2"/>
  <c r="BE324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A325" i="2"/>
  <c r="BB325" i="2"/>
  <c r="BC325" i="2"/>
  <c r="BD325" i="2"/>
  <c r="BE325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A326" i="2"/>
  <c r="BB326" i="2"/>
  <c r="BC326" i="2"/>
  <c r="BD326" i="2"/>
  <c r="BE326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A327" i="2"/>
  <c r="BB327" i="2"/>
  <c r="BC327" i="2"/>
  <c r="BD327" i="2"/>
  <c r="BE327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A328" i="2"/>
  <c r="BB328" i="2"/>
  <c r="BC328" i="2"/>
  <c r="BD328" i="2"/>
  <c r="BE328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A329" i="2"/>
  <c r="BB329" i="2"/>
  <c r="BC329" i="2"/>
  <c r="BD329" i="2"/>
  <c r="BE329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A330" i="2"/>
  <c r="BB330" i="2"/>
  <c r="BC330" i="2"/>
  <c r="BD330" i="2"/>
  <c r="BE330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A331" i="2"/>
  <c r="BB331" i="2"/>
  <c r="BC331" i="2"/>
  <c r="BD331" i="2"/>
  <c r="BE331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A332" i="2"/>
  <c r="BB332" i="2"/>
  <c r="BC332" i="2"/>
  <c r="BD332" i="2"/>
  <c r="BE332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A333" i="2"/>
  <c r="BB333" i="2"/>
  <c r="BC333" i="2"/>
  <c r="BD333" i="2"/>
  <c r="BE333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A334" i="2"/>
  <c r="BB334" i="2"/>
  <c r="BC334" i="2"/>
  <c r="BD334" i="2"/>
  <c r="BE334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A335" i="2"/>
  <c r="BB335" i="2"/>
  <c r="BC335" i="2"/>
  <c r="BD335" i="2"/>
  <c r="BE335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A336" i="2"/>
  <c r="BB336" i="2"/>
  <c r="BC336" i="2"/>
  <c r="BD336" i="2"/>
  <c r="BE336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A337" i="2"/>
  <c r="BB337" i="2"/>
  <c r="BC337" i="2"/>
  <c r="BD337" i="2"/>
  <c r="BE337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A338" i="2"/>
  <c r="BB338" i="2"/>
  <c r="BC338" i="2"/>
  <c r="BD338" i="2"/>
  <c r="BE338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A339" i="2"/>
  <c r="BB339" i="2"/>
  <c r="BC339" i="2"/>
  <c r="BD339" i="2"/>
  <c r="BE339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A342" i="2"/>
  <c r="BB342" i="2"/>
  <c r="BC342" i="2"/>
  <c r="BD342" i="2"/>
  <c r="BE342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A343" i="2"/>
  <c r="BB343" i="2"/>
  <c r="BC343" i="2"/>
  <c r="BD343" i="2"/>
  <c r="BE343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A344" i="2"/>
  <c r="BB344" i="2"/>
  <c r="BC344" i="2"/>
  <c r="BD344" i="2"/>
  <c r="BE344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A345" i="2"/>
  <c r="BB345" i="2"/>
  <c r="BC345" i="2"/>
  <c r="BD345" i="2"/>
  <c r="BE345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A346" i="2"/>
  <c r="BB346" i="2"/>
  <c r="BC346" i="2"/>
  <c r="BD346" i="2"/>
  <c r="BE346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A347" i="2"/>
  <c r="BB347" i="2"/>
  <c r="BC347" i="2"/>
  <c r="BD347" i="2"/>
  <c r="BE347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A348" i="2"/>
  <c r="BB348" i="2"/>
  <c r="BC348" i="2"/>
  <c r="BD348" i="2"/>
  <c r="BE348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A349" i="2"/>
  <c r="BB349" i="2"/>
  <c r="BC349" i="2"/>
  <c r="BD349" i="2"/>
  <c r="BE349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A350" i="2"/>
  <c r="BB350" i="2"/>
  <c r="BC350" i="2"/>
  <c r="BD350" i="2"/>
  <c r="BE350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A351" i="2"/>
  <c r="BB351" i="2"/>
  <c r="BC351" i="2"/>
  <c r="BD351" i="2"/>
  <c r="BE351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A352" i="2"/>
  <c r="BB352" i="2"/>
  <c r="BC352" i="2"/>
  <c r="BD352" i="2"/>
  <c r="BE352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A353" i="2"/>
  <c r="BB353" i="2"/>
  <c r="BC353" i="2"/>
  <c r="BD353" i="2"/>
  <c r="BE353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A354" i="2"/>
  <c r="BB354" i="2"/>
  <c r="BC354" i="2"/>
  <c r="BD354" i="2"/>
  <c r="BE354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A355" i="2"/>
  <c r="BB355" i="2"/>
  <c r="BC355" i="2"/>
  <c r="BD355" i="2"/>
  <c r="BE355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A356" i="2"/>
  <c r="BB356" i="2"/>
  <c r="BC356" i="2"/>
  <c r="BD356" i="2"/>
  <c r="BE356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A357" i="2"/>
  <c r="BB357" i="2"/>
  <c r="BC357" i="2"/>
  <c r="BD357" i="2"/>
  <c r="BE357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A358" i="2"/>
  <c r="BB358" i="2"/>
  <c r="BC358" i="2"/>
  <c r="BD358" i="2"/>
  <c r="BE358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A359" i="2"/>
  <c r="BB359" i="2"/>
  <c r="BC359" i="2"/>
  <c r="BD359" i="2"/>
  <c r="BE359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A360" i="2"/>
  <c r="BB360" i="2"/>
  <c r="BC360" i="2"/>
  <c r="BD360" i="2"/>
  <c r="BE36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A361" i="2"/>
  <c r="BB361" i="2"/>
  <c r="BC361" i="2"/>
  <c r="BD361" i="2"/>
  <c r="BE36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A362" i="2"/>
  <c r="BB362" i="2"/>
  <c r="BC362" i="2"/>
  <c r="BD362" i="2"/>
  <c r="BE36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A363" i="2"/>
  <c r="BB363" i="2"/>
  <c r="BC363" i="2"/>
  <c r="BD363" i="2"/>
  <c r="BE36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A364" i="2"/>
  <c r="BB364" i="2"/>
  <c r="BC364" i="2"/>
  <c r="BD364" i="2"/>
  <c r="BE36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A365" i="2"/>
  <c r="BB365" i="2"/>
  <c r="BC365" i="2"/>
  <c r="BD365" i="2"/>
  <c r="BE36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A366" i="2"/>
  <c r="BB366" i="2"/>
  <c r="BC366" i="2"/>
  <c r="BD366" i="2"/>
  <c r="BE36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A367" i="2"/>
  <c r="BB367" i="2"/>
  <c r="BC367" i="2"/>
  <c r="BD367" i="2"/>
  <c r="BE36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A368" i="2"/>
  <c r="BB368" i="2"/>
  <c r="BC368" i="2"/>
  <c r="BD368" i="2"/>
  <c r="BE36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A369" i="2"/>
  <c r="BB369" i="2"/>
  <c r="BC369" i="2"/>
  <c r="BD369" i="2"/>
  <c r="BE36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A370" i="2"/>
  <c r="BB370" i="2"/>
  <c r="BC370" i="2"/>
  <c r="BD370" i="2"/>
  <c r="BE37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A371" i="2"/>
  <c r="BB371" i="2"/>
  <c r="BC371" i="2"/>
  <c r="BD371" i="2"/>
  <c r="BE37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A372" i="2"/>
  <c r="BB372" i="2"/>
  <c r="BC372" i="2"/>
  <c r="BD372" i="2"/>
  <c r="BE37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A373" i="2"/>
  <c r="BB373" i="2"/>
  <c r="BC373" i="2"/>
  <c r="BD373" i="2"/>
  <c r="BE37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AJ22" i="2"/>
  <c r="AK22" i="2"/>
  <c r="AL22" i="2"/>
  <c r="AM22" i="2"/>
  <c r="AN22" i="2"/>
  <c r="AO22" i="2"/>
  <c r="AP22" i="2"/>
  <c r="AQ22" i="2"/>
  <c r="AQ192" i="2" s="1"/>
  <c r="AR22" i="2"/>
  <c r="AS22" i="2"/>
  <c r="AT22" i="2"/>
  <c r="AU22" i="2"/>
  <c r="AV22" i="2"/>
  <c r="AW22" i="2"/>
  <c r="AX22" i="2"/>
  <c r="AY22" i="2"/>
  <c r="AZ22" i="2"/>
  <c r="BA22" i="2"/>
  <c r="BB22" i="2"/>
  <c r="BC22" i="2"/>
  <c r="BC90" i="2" s="1"/>
  <c r="BC260" i="2" s="1"/>
  <c r="BD22" i="2"/>
  <c r="BE22" i="2"/>
  <c r="BE192" i="2" s="1"/>
  <c r="AJ23" i="2"/>
  <c r="AK23" i="2"/>
  <c r="AL23" i="2"/>
  <c r="AM23" i="2"/>
  <c r="AM91" i="2" s="1"/>
  <c r="AM261" i="2" s="1"/>
  <c r="AN23" i="2"/>
  <c r="AO23" i="2"/>
  <c r="AO91" i="2" s="1"/>
  <c r="AO261" i="2" s="1"/>
  <c r="AP23" i="2"/>
  <c r="AP91" i="2" s="1"/>
  <c r="AP261" i="2" s="1"/>
  <c r="AQ23" i="2"/>
  <c r="AQ91" i="2" s="1"/>
  <c r="AQ261" i="2" s="1"/>
  <c r="AR23" i="2"/>
  <c r="AS23" i="2"/>
  <c r="AS91" i="2" s="1"/>
  <c r="AS261" i="2" s="1"/>
  <c r="AT23" i="2"/>
  <c r="AT193" i="2" s="1"/>
  <c r="AU23" i="2"/>
  <c r="AU193" i="2" s="1"/>
  <c r="AV23" i="2"/>
  <c r="AW23" i="2"/>
  <c r="AW91" i="2" s="1"/>
  <c r="AX23" i="2"/>
  <c r="AX193" i="2" s="1"/>
  <c r="AY23" i="2"/>
  <c r="AY193" i="2" s="1"/>
  <c r="AZ23" i="2"/>
  <c r="BA23" i="2"/>
  <c r="BA91" i="2" s="1"/>
  <c r="BA261" i="2" s="1"/>
  <c r="BB23" i="2"/>
  <c r="BB91" i="2" s="1"/>
  <c r="BB261" i="2" s="1"/>
  <c r="BC23" i="2"/>
  <c r="BC91" i="2" s="1"/>
  <c r="BC261" i="2" s="1"/>
  <c r="BD23" i="2"/>
  <c r="BE23" i="2"/>
  <c r="BE193" i="2" s="1"/>
  <c r="AJ24" i="2"/>
  <c r="AK24" i="2"/>
  <c r="AK92" i="2" s="1"/>
  <c r="AK262" i="2" s="1"/>
  <c r="AL24" i="2"/>
  <c r="AM24" i="2"/>
  <c r="AM92" i="2" s="1"/>
  <c r="AM262" i="2" s="1"/>
  <c r="AN24" i="2"/>
  <c r="AN58" i="2" s="1"/>
  <c r="AO24" i="2"/>
  <c r="AO92" i="2" s="1"/>
  <c r="AO262" i="2" s="1"/>
  <c r="AP24" i="2"/>
  <c r="AQ24" i="2"/>
  <c r="AQ194" i="2" s="1"/>
  <c r="AR24" i="2"/>
  <c r="AR58" i="2" s="1"/>
  <c r="AS24" i="2"/>
  <c r="AS92" i="2" s="1"/>
  <c r="AT24" i="2"/>
  <c r="AU24" i="2"/>
  <c r="AU194" i="2" s="1"/>
  <c r="AV24" i="2"/>
  <c r="AV58" i="2" s="1"/>
  <c r="AW24" i="2"/>
  <c r="AW92" i="2" s="1"/>
  <c r="AW262" i="2" s="1"/>
  <c r="AX24" i="2"/>
  <c r="AY24" i="2"/>
  <c r="AY92" i="2" s="1"/>
  <c r="AZ24" i="2"/>
  <c r="AZ92" i="2" s="1"/>
  <c r="AZ262" i="2" s="1"/>
  <c r="BA24" i="2"/>
  <c r="BA92" i="2" s="1"/>
  <c r="BA262" i="2" s="1"/>
  <c r="BB24" i="2"/>
  <c r="BC24" i="2"/>
  <c r="BC194" i="2" s="1"/>
  <c r="BD24" i="2"/>
  <c r="BD92" i="2" s="1"/>
  <c r="BE24" i="2"/>
  <c r="BE92" i="2" s="1"/>
  <c r="BE262" i="2" s="1"/>
  <c r="AJ25" i="2"/>
  <c r="AK25" i="2"/>
  <c r="AK93" i="2" s="1"/>
  <c r="AK263" i="2" s="1"/>
  <c r="AL25" i="2"/>
  <c r="AM25" i="2"/>
  <c r="AM59" i="2" s="1"/>
  <c r="AN25" i="2"/>
  <c r="AO25" i="2"/>
  <c r="AO195" i="2" s="1"/>
  <c r="AP25" i="2"/>
  <c r="AP195" i="2" s="1"/>
  <c r="AQ25" i="2"/>
  <c r="AQ195" i="2" s="1"/>
  <c r="AR25" i="2"/>
  <c r="AS25" i="2"/>
  <c r="AS59" i="2" s="1"/>
  <c r="AT25" i="2"/>
  <c r="AU25" i="2"/>
  <c r="AU93" i="2" s="1"/>
  <c r="AU263" i="2" s="1"/>
  <c r="AV25" i="2"/>
  <c r="AW25" i="2"/>
  <c r="AW195" i="2" s="1"/>
  <c r="AX25" i="2"/>
  <c r="AX59" i="2" s="1"/>
  <c r="AY25" i="2"/>
  <c r="AY93" i="2" s="1"/>
  <c r="AY263" i="2" s="1"/>
  <c r="AZ25" i="2"/>
  <c r="BA25" i="2"/>
  <c r="BA59" i="2" s="1"/>
  <c r="BB25" i="2"/>
  <c r="BB195" i="2" s="1"/>
  <c r="BC25" i="2"/>
  <c r="BC195" i="2" s="1"/>
  <c r="BD25" i="2"/>
  <c r="BE25" i="2"/>
  <c r="BE93" i="2" s="1"/>
  <c r="BE263" i="2" s="1"/>
  <c r="AJ26" i="2"/>
  <c r="AJ196" i="2" s="1"/>
  <c r="AK26" i="2"/>
  <c r="AK196" i="2" s="1"/>
  <c r="AL26" i="2"/>
  <c r="AM26" i="2"/>
  <c r="AN26" i="2"/>
  <c r="AN196" i="2" s="1"/>
  <c r="AO26" i="2"/>
  <c r="AO94" i="2" s="1"/>
  <c r="AO264" i="2" s="1"/>
  <c r="AP26" i="2"/>
  <c r="AQ26" i="2"/>
  <c r="AQ196" i="2" s="1"/>
  <c r="AR26" i="2"/>
  <c r="AR60" i="2" s="1"/>
  <c r="AS26" i="2"/>
  <c r="AS196" i="2" s="1"/>
  <c r="AT26" i="2"/>
  <c r="AT60" i="2" s="1"/>
  <c r="AU26" i="2"/>
  <c r="AU196" i="2" s="1"/>
  <c r="AV26" i="2"/>
  <c r="AV94" i="2" s="1"/>
  <c r="AV264" i="2" s="1"/>
  <c r="AW26" i="2"/>
  <c r="AW94" i="2" s="1"/>
  <c r="AW264" i="2" s="1"/>
  <c r="AX26" i="2"/>
  <c r="AX196" i="2" s="1"/>
  <c r="AY26" i="2"/>
  <c r="AY196" i="2" s="1"/>
  <c r="AZ26" i="2"/>
  <c r="AZ94" i="2" s="1"/>
  <c r="AZ264" i="2" s="1"/>
  <c r="BA26" i="2"/>
  <c r="BA60" i="2" s="1"/>
  <c r="BB26" i="2"/>
  <c r="BB196" i="2" s="1"/>
  <c r="BC26" i="2"/>
  <c r="BC94" i="2" s="1"/>
  <c r="BC264" i="2" s="1"/>
  <c r="BD26" i="2"/>
  <c r="BD94" i="2" s="1"/>
  <c r="BD264" i="2" s="1"/>
  <c r="BE26" i="2"/>
  <c r="BE196" i="2" s="1"/>
  <c r="AJ27" i="2"/>
  <c r="AJ61" i="2" s="1"/>
  <c r="AK27" i="2"/>
  <c r="AK61" i="2" s="1"/>
  <c r="AL27" i="2"/>
  <c r="AL197" i="2" s="1"/>
  <c r="AM27" i="2"/>
  <c r="AM95" i="2" s="1"/>
  <c r="AM265" i="2" s="1"/>
  <c r="AN27" i="2"/>
  <c r="AN197" i="2" s="1"/>
  <c r="AO27" i="2"/>
  <c r="AO197" i="2" s="1"/>
  <c r="AP27" i="2"/>
  <c r="AP197" i="2" s="1"/>
  <c r="AQ27" i="2"/>
  <c r="AQ197" i="2" s="1"/>
  <c r="AR27" i="2"/>
  <c r="AR95" i="2" s="1"/>
  <c r="AR265" i="2" s="1"/>
  <c r="AS27" i="2"/>
  <c r="AS197" i="2" s="1"/>
  <c r="AT27" i="2"/>
  <c r="AU27" i="2"/>
  <c r="AU95" i="2" s="1"/>
  <c r="AV27" i="2"/>
  <c r="AV61" i="2" s="1"/>
  <c r="AW27" i="2"/>
  <c r="AW197" i="2" s="1"/>
  <c r="AX27" i="2"/>
  <c r="AX95" i="2" s="1"/>
  <c r="AX265" i="2" s="1"/>
  <c r="AY27" i="2"/>
  <c r="AY95" i="2" s="1"/>
  <c r="AZ27" i="2"/>
  <c r="AZ95" i="2" s="1"/>
  <c r="AZ265" i="2" s="1"/>
  <c r="BA27" i="2"/>
  <c r="BA95" i="2" s="1"/>
  <c r="BA265" i="2" s="1"/>
  <c r="BB27" i="2"/>
  <c r="BB95" i="2" s="1"/>
  <c r="BB265" i="2" s="1"/>
  <c r="BC27" i="2"/>
  <c r="BC95" i="2" s="1"/>
  <c r="BC265" i="2" s="1"/>
  <c r="BD27" i="2"/>
  <c r="BD95" i="2" s="1"/>
  <c r="BD265" i="2" s="1"/>
  <c r="BE27" i="2"/>
  <c r="BE197" i="2" s="1"/>
  <c r="AJ28" i="2"/>
  <c r="AK28" i="2"/>
  <c r="AK96" i="2" s="1"/>
  <c r="AK266" i="2" s="1"/>
  <c r="AL28" i="2"/>
  <c r="AL96" i="2" s="1"/>
  <c r="AL266" i="2" s="1"/>
  <c r="AM28" i="2"/>
  <c r="AM198" i="2" s="1"/>
  <c r="AN28" i="2"/>
  <c r="AN198" i="2" s="1"/>
  <c r="AO28" i="2"/>
  <c r="AO96" i="2" s="1"/>
  <c r="AP28" i="2"/>
  <c r="AP198" i="2" s="1"/>
  <c r="AQ28" i="2"/>
  <c r="AQ62" i="2" s="1"/>
  <c r="AR28" i="2"/>
  <c r="AR96" i="2" s="1"/>
  <c r="AR266" i="2" s="1"/>
  <c r="AS28" i="2"/>
  <c r="AS198" i="2" s="1"/>
  <c r="AT28" i="2"/>
  <c r="AT198" i="2" s="1"/>
  <c r="AU28" i="2"/>
  <c r="AU96" i="2" s="1"/>
  <c r="AU266" i="2" s="1"/>
  <c r="AV28" i="2"/>
  <c r="AW28" i="2"/>
  <c r="AW198" i="2" s="1"/>
  <c r="AX28" i="2"/>
  <c r="AX96" i="2" s="1"/>
  <c r="AY28" i="2"/>
  <c r="AY96" i="2" s="1"/>
  <c r="AY266" i="2" s="1"/>
  <c r="AZ28" i="2"/>
  <c r="AZ96" i="2" s="1"/>
  <c r="AZ266" i="2" s="1"/>
  <c r="BA28" i="2"/>
  <c r="BA198" i="2" s="1"/>
  <c r="BB28" i="2"/>
  <c r="BB96" i="2" s="1"/>
  <c r="BC28" i="2"/>
  <c r="BC198" i="2" s="1"/>
  <c r="BD28" i="2"/>
  <c r="BD96" i="2" s="1"/>
  <c r="BD266" i="2" s="1"/>
  <c r="BE28" i="2"/>
  <c r="BE198" i="2" s="1"/>
  <c r="AJ29" i="2"/>
  <c r="AJ97" i="2" s="1"/>
  <c r="AJ267" i="2" s="1"/>
  <c r="AK29" i="2"/>
  <c r="AK199" i="2" s="1"/>
  <c r="AL29" i="2"/>
  <c r="AL63" i="2" s="1"/>
  <c r="AM29" i="2"/>
  <c r="AM199" i="2" s="1"/>
  <c r="AN29" i="2"/>
  <c r="AN97" i="2" s="1"/>
  <c r="AO29" i="2"/>
  <c r="AO199" i="2" s="1"/>
  <c r="AP29" i="2"/>
  <c r="AP97" i="2" s="1"/>
  <c r="AP267" i="2" s="1"/>
  <c r="AQ29" i="2"/>
  <c r="AQ199" i="2" s="1"/>
  <c r="AR29" i="2"/>
  <c r="AR199" i="2" s="1"/>
  <c r="AS29" i="2"/>
  <c r="AS97" i="2" s="1"/>
  <c r="AT29" i="2"/>
  <c r="AT199" i="2" s="1"/>
  <c r="AU29" i="2"/>
  <c r="AU97" i="2" s="1"/>
  <c r="AU267" i="2" s="1"/>
  <c r="AV29" i="2"/>
  <c r="AV63" i="2" s="1"/>
  <c r="AW29" i="2"/>
  <c r="AW199" i="2" s="1"/>
  <c r="AX29" i="2"/>
  <c r="AX199" i="2" s="1"/>
  <c r="AY29" i="2"/>
  <c r="AY199" i="2" s="1"/>
  <c r="AZ29" i="2"/>
  <c r="AZ97" i="2" s="1"/>
  <c r="AZ267" i="2" s="1"/>
  <c r="BA29" i="2"/>
  <c r="BA97" i="2" s="1"/>
  <c r="BB29" i="2"/>
  <c r="BC29" i="2"/>
  <c r="BC199" i="2" s="1"/>
  <c r="BD29" i="2"/>
  <c r="BD199" i="2" s="1"/>
  <c r="BE29" i="2"/>
  <c r="BE199" i="2" s="1"/>
  <c r="AJ30" i="2"/>
  <c r="AJ98" i="2" s="1"/>
  <c r="AJ268" i="2" s="1"/>
  <c r="AK30" i="2"/>
  <c r="AK98" i="2" s="1"/>
  <c r="AL30" i="2"/>
  <c r="AL200" i="2" s="1"/>
  <c r="AM30" i="2"/>
  <c r="AM98" i="2" s="1"/>
  <c r="AM268" i="2" s="1"/>
  <c r="AN30" i="2"/>
  <c r="AN98" i="2" s="1"/>
  <c r="AN268" i="2" s="1"/>
  <c r="AO30" i="2"/>
  <c r="AO200" i="2" s="1"/>
  <c r="AP30" i="2"/>
  <c r="AP200" i="2" s="1"/>
  <c r="AQ30" i="2"/>
  <c r="AQ64" i="2" s="1"/>
  <c r="AR30" i="2"/>
  <c r="AR64" i="2" s="1"/>
  <c r="AS30" i="2"/>
  <c r="AS200" i="2" s="1"/>
  <c r="AT30" i="2"/>
  <c r="AT98" i="2" s="1"/>
  <c r="AT268" i="2" s="1"/>
  <c r="AU30" i="2"/>
  <c r="AU64" i="2" s="1"/>
  <c r="AV30" i="2"/>
  <c r="AV64" i="2" s="1"/>
  <c r="AW30" i="2"/>
  <c r="AW200" i="2" s="1"/>
  <c r="AX30" i="2"/>
  <c r="AX64" i="2" s="1"/>
  <c r="AY30" i="2"/>
  <c r="AY98" i="2" s="1"/>
  <c r="AY268" i="2" s="1"/>
  <c r="AZ30" i="2"/>
  <c r="AZ98" i="2" s="1"/>
  <c r="AZ268" i="2" s="1"/>
  <c r="BA30" i="2"/>
  <c r="BA98" i="2" s="1"/>
  <c r="BA268" i="2" s="1"/>
  <c r="BB30" i="2"/>
  <c r="BB200" i="2" s="1"/>
  <c r="BC30" i="2"/>
  <c r="BC200" i="2" s="1"/>
  <c r="BD30" i="2"/>
  <c r="BD200" i="2" s="1"/>
  <c r="BE30" i="2"/>
  <c r="BE98" i="2" s="1"/>
  <c r="AJ31" i="2"/>
  <c r="AJ201" i="2" s="1"/>
  <c r="AK31" i="2"/>
  <c r="AK201" i="2" s="1"/>
  <c r="AL31" i="2"/>
  <c r="AL201" i="2" s="1"/>
  <c r="AM31" i="2"/>
  <c r="AN31" i="2"/>
  <c r="AN99" i="2" s="1"/>
  <c r="AN269" i="2" s="1"/>
  <c r="AO31" i="2"/>
  <c r="AO99" i="2" s="1"/>
  <c r="AO269" i="2" s="1"/>
  <c r="AP31" i="2"/>
  <c r="AQ31" i="2"/>
  <c r="AQ99" i="2" s="1"/>
  <c r="AQ269" i="2" s="1"/>
  <c r="AR31" i="2"/>
  <c r="AR201" i="2" s="1"/>
  <c r="AS31" i="2"/>
  <c r="AS201" i="2" s="1"/>
  <c r="AT31" i="2"/>
  <c r="AT99" i="2" s="1"/>
  <c r="AT269" i="2" s="1"/>
  <c r="AU31" i="2"/>
  <c r="AU201" i="2" s="1"/>
  <c r="AV31" i="2"/>
  <c r="AW31" i="2"/>
  <c r="AW201" i="2" s="1"/>
  <c r="AX31" i="2"/>
  <c r="AX65" i="2" s="1"/>
  <c r="AY31" i="2"/>
  <c r="AZ31" i="2"/>
  <c r="AZ65" i="2" s="1"/>
  <c r="BA31" i="2"/>
  <c r="BA99" i="2" s="1"/>
  <c r="BA269" i="2" s="1"/>
  <c r="BB31" i="2"/>
  <c r="BB201" i="2" s="1"/>
  <c r="BC31" i="2"/>
  <c r="BD31" i="2"/>
  <c r="BE31" i="2"/>
  <c r="AJ32" i="2"/>
  <c r="AJ100" i="2" s="1"/>
  <c r="AJ270" i="2" s="1"/>
  <c r="AK32" i="2"/>
  <c r="AL32" i="2"/>
  <c r="AM32" i="2"/>
  <c r="AN32" i="2"/>
  <c r="AN100" i="2" s="1"/>
  <c r="AN270" i="2" s="1"/>
  <c r="AO32" i="2"/>
  <c r="AO100" i="2" s="1"/>
  <c r="AO270" i="2" s="1"/>
  <c r="AP32" i="2"/>
  <c r="AP66" i="2" s="1"/>
  <c r="AQ32" i="2"/>
  <c r="AQ66" i="2" s="1"/>
  <c r="AR32" i="2"/>
  <c r="AR66" i="2" s="1"/>
  <c r="AS32" i="2"/>
  <c r="AS66" i="2" s="1"/>
  <c r="AT32" i="2"/>
  <c r="AU32" i="2"/>
  <c r="AV32" i="2"/>
  <c r="AV100" i="2" s="1"/>
  <c r="AV270" i="2" s="1"/>
  <c r="AW32" i="2"/>
  <c r="AX32" i="2"/>
  <c r="AY32" i="2"/>
  <c r="AZ32" i="2"/>
  <c r="AZ202" i="2" s="1"/>
  <c r="BA32" i="2"/>
  <c r="BB32" i="2"/>
  <c r="BC32" i="2"/>
  <c r="BD32" i="2"/>
  <c r="BD66" i="2" s="1"/>
  <c r="BE32" i="2"/>
  <c r="A348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10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284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5" i="9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AC3" i="3"/>
  <c r="AD3" i="3"/>
  <c r="AC4" i="3"/>
  <c r="AD4" i="3"/>
  <c r="AC5" i="3"/>
  <c r="AD5" i="3"/>
  <c r="AC6" i="3"/>
  <c r="AD6" i="3"/>
  <c r="AC7" i="3"/>
  <c r="AD7" i="3"/>
  <c r="AC8" i="3"/>
  <c r="AD8" i="3"/>
  <c r="AC9" i="3"/>
  <c r="AD9" i="3"/>
  <c r="AA3" i="3"/>
  <c r="AA9" i="3"/>
  <c r="AA5" i="3"/>
  <c r="AA8" i="3"/>
  <c r="AA4" i="3"/>
  <c r="AA7" i="3"/>
  <c r="AA6" i="3"/>
  <c r="A20" i="2"/>
  <c r="A258" i="2"/>
  <c r="A21" i="2"/>
  <c r="A259" i="2"/>
  <c r="A22" i="2"/>
  <c r="A260" i="2"/>
  <c r="A23" i="2"/>
  <c r="A261" i="2"/>
  <c r="A24" i="2"/>
  <c r="A262" i="2"/>
  <c r="A25" i="2"/>
  <c r="A263" i="2"/>
  <c r="A26" i="2"/>
  <c r="A264" i="2"/>
  <c r="A27" i="2"/>
  <c r="A265" i="2"/>
  <c r="A28" i="2"/>
  <c r="A266" i="2"/>
  <c r="A29" i="2"/>
  <c r="A267" i="2"/>
  <c r="A30" i="2"/>
  <c r="A268" i="2"/>
  <c r="A31" i="2"/>
  <c r="A269" i="2"/>
  <c r="A32" i="2"/>
  <c r="A270" i="2"/>
  <c r="A33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/>
  <c r="I3" i="17"/>
  <c r="A45" i="9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/>
  <c r="I105" i="3"/>
  <c r="S105" i="3" s="1"/>
  <c r="K105" i="3"/>
  <c r="O105" i="3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I73" i="3"/>
  <c r="K73" i="3"/>
  <c r="H73" i="3" s="1"/>
  <c r="O73" i="3"/>
  <c r="I74" i="3"/>
  <c r="S74" i="3" s="1"/>
  <c r="K74" i="3"/>
  <c r="O74" i="3"/>
  <c r="I75" i="3"/>
  <c r="S75" i="3" s="1"/>
  <c r="K75" i="3"/>
  <c r="H75" i="3" s="1"/>
  <c r="O75" i="3"/>
  <c r="I76" i="3"/>
  <c r="S76" i="3" s="1"/>
  <c r="K76" i="3"/>
  <c r="O76" i="3"/>
  <c r="I77" i="3"/>
  <c r="K77" i="3"/>
  <c r="Q77" i="3" s="1"/>
  <c r="N77" i="3" s="1"/>
  <c r="O77" i="3"/>
  <c r="I78" i="3"/>
  <c r="K78" i="3"/>
  <c r="Q78" i="3" s="1"/>
  <c r="N78" i="3" s="1"/>
  <c r="O78" i="3"/>
  <c r="I79" i="3"/>
  <c r="S79" i="3" s="1"/>
  <c r="K79" i="3"/>
  <c r="H79" i="3" s="1"/>
  <c r="O79" i="3"/>
  <c r="I80" i="3"/>
  <c r="S80" i="3"/>
  <c r="K80" i="3"/>
  <c r="Q80" i="3" s="1"/>
  <c r="N80" i="3" s="1"/>
  <c r="O80" i="3"/>
  <c r="I81" i="3"/>
  <c r="S81" i="3" s="1"/>
  <c r="K81" i="3"/>
  <c r="H81" i="3" s="1"/>
  <c r="O81" i="3"/>
  <c r="I82" i="3"/>
  <c r="K82" i="3"/>
  <c r="Q82" i="3"/>
  <c r="N82" i="3" s="1"/>
  <c r="O82" i="3"/>
  <c r="I83" i="3"/>
  <c r="S83" i="3"/>
  <c r="K83" i="3"/>
  <c r="H83" i="3" s="1"/>
  <c r="O83" i="3"/>
  <c r="I84" i="3"/>
  <c r="S84" i="3"/>
  <c r="K84" i="3"/>
  <c r="O84" i="3"/>
  <c r="I85" i="3"/>
  <c r="S85" i="3"/>
  <c r="K85" i="3"/>
  <c r="O85" i="3"/>
  <c r="I86" i="3"/>
  <c r="S86" i="3"/>
  <c r="K86" i="3"/>
  <c r="H86" i="3" s="1"/>
  <c r="O86" i="3"/>
  <c r="I87" i="3"/>
  <c r="S87" i="3"/>
  <c r="K87" i="3"/>
  <c r="O87" i="3"/>
  <c r="I88" i="3"/>
  <c r="S88" i="3"/>
  <c r="K88" i="3"/>
  <c r="O88" i="3"/>
  <c r="I89" i="3"/>
  <c r="S89" i="3"/>
  <c r="K89" i="3"/>
  <c r="O89" i="3"/>
  <c r="I90" i="3"/>
  <c r="S90" i="3"/>
  <c r="K90" i="3"/>
  <c r="O90" i="3"/>
  <c r="I91" i="3"/>
  <c r="S91" i="3"/>
  <c r="K91" i="3"/>
  <c r="H91" i="3" s="1"/>
  <c r="O91" i="3"/>
  <c r="I92" i="3"/>
  <c r="S92" i="3" s="1"/>
  <c r="K92" i="3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K97" i="3"/>
  <c r="O97" i="3"/>
  <c r="I98" i="3"/>
  <c r="S98" i="3" s="1"/>
  <c r="K98" i="3"/>
  <c r="H98" i="3"/>
  <c r="O98" i="3"/>
  <c r="I99" i="3"/>
  <c r="S99" i="3" s="1"/>
  <c r="K99" i="3"/>
  <c r="O99" i="3"/>
  <c r="I100" i="3"/>
  <c r="K100" i="3"/>
  <c r="O100" i="3"/>
  <c r="I101" i="3"/>
  <c r="S101" i="3" s="1"/>
  <c r="K101" i="3"/>
  <c r="Q101" i="3" s="1"/>
  <c r="N101" i="3" s="1"/>
  <c r="O101" i="3"/>
  <c r="I102" i="3"/>
  <c r="S102" i="3" s="1"/>
  <c r="K102" i="3"/>
  <c r="H102" i="3" s="1"/>
  <c r="O102" i="3"/>
  <c r="R102" i="3" s="1"/>
  <c r="I103" i="3"/>
  <c r="S103" i="3" s="1"/>
  <c r="K103" i="3"/>
  <c r="H103" i="3" s="1"/>
  <c r="O103" i="3"/>
  <c r="R103" i="3" s="1"/>
  <c r="I104" i="3"/>
  <c r="S104" i="3" s="1"/>
  <c r="K104" i="3"/>
  <c r="O104" i="3"/>
  <c r="I106" i="3"/>
  <c r="S106" i="3" s="1"/>
  <c r="K106" i="3"/>
  <c r="Q106" i="3" s="1"/>
  <c r="N106" i="3" s="1"/>
  <c r="O106" i="3"/>
  <c r="I107" i="3"/>
  <c r="S107" i="3" s="1"/>
  <c r="K107" i="3"/>
  <c r="H107" i="3" s="1"/>
  <c r="O107" i="3"/>
  <c r="I108" i="3"/>
  <c r="S108" i="3" s="1"/>
  <c r="K108" i="3"/>
  <c r="Q108" i="3" s="1"/>
  <c r="N108" i="3" s="1"/>
  <c r="O108" i="3"/>
  <c r="R108" i="3" s="1"/>
  <c r="I109" i="3"/>
  <c r="S109" i="3" s="1"/>
  <c r="K109" i="3"/>
  <c r="H109" i="3" s="1"/>
  <c r="O109" i="3"/>
  <c r="I110" i="3"/>
  <c r="K110" i="3"/>
  <c r="O110" i="3"/>
  <c r="I111" i="3"/>
  <c r="K111" i="3"/>
  <c r="H111" i="3" s="1"/>
  <c r="O111" i="3"/>
  <c r="I112" i="3"/>
  <c r="S112" i="3" s="1"/>
  <c r="K112" i="3"/>
  <c r="O112" i="3"/>
  <c r="I113" i="3"/>
  <c r="S113" i="3" s="1"/>
  <c r="K113" i="3"/>
  <c r="Q113" i="3" s="1"/>
  <c r="N113" i="3" s="1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O117" i="3"/>
  <c r="I118" i="3"/>
  <c r="R118" i="3" s="1"/>
  <c r="S118" i="3"/>
  <c r="K118" i="3"/>
  <c r="O118" i="3"/>
  <c r="I119" i="3"/>
  <c r="R119" i="3" s="1"/>
  <c r="S119" i="3"/>
  <c r="K119" i="3"/>
  <c r="O119" i="3"/>
  <c r="I120" i="3"/>
  <c r="S120" i="3"/>
  <c r="K120" i="3"/>
  <c r="H120" i="3" s="1"/>
  <c r="O120" i="3"/>
  <c r="I121" i="3"/>
  <c r="S121" i="3"/>
  <c r="K121" i="3"/>
  <c r="O121" i="3"/>
  <c r="I122" i="3"/>
  <c r="S122" i="3"/>
  <c r="K122" i="3"/>
  <c r="O122" i="3"/>
  <c r="I123" i="3"/>
  <c r="S123" i="3"/>
  <c r="K123" i="3"/>
  <c r="H123" i="3" s="1"/>
  <c r="O123" i="3"/>
  <c r="I124" i="3"/>
  <c r="S124" i="3"/>
  <c r="K124" i="3"/>
  <c r="O124" i="3"/>
  <c r="I125" i="3"/>
  <c r="S125" i="3"/>
  <c r="K125" i="3"/>
  <c r="O125" i="3"/>
  <c r="I126" i="3"/>
  <c r="S126" i="3"/>
  <c r="K126" i="3"/>
  <c r="O126" i="3"/>
  <c r="I127" i="3"/>
  <c r="S127" i="3"/>
  <c r="K127" i="3"/>
  <c r="H127" i="3" s="1"/>
  <c r="O127" i="3"/>
  <c r="I128" i="3"/>
  <c r="K128" i="3"/>
  <c r="H128" i="3" s="1"/>
  <c r="O128" i="3"/>
  <c r="I129" i="3"/>
  <c r="K129" i="3"/>
  <c r="O129" i="3"/>
  <c r="I130" i="3"/>
  <c r="S130" i="3" s="1"/>
  <c r="K130" i="3"/>
  <c r="Q130" i="3" s="1"/>
  <c r="N130" i="3" s="1"/>
  <c r="O130" i="3"/>
  <c r="I131" i="3"/>
  <c r="S131" i="3"/>
  <c r="K131" i="3"/>
  <c r="O131" i="3"/>
  <c r="R131" i="3" s="1"/>
  <c r="I132" i="3"/>
  <c r="S132" i="3"/>
  <c r="K132" i="3"/>
  <c r="O132" i="3"/>
  <c r="R132" i="3" s="1"/>
  <c r="I133" i="3"/>
  <c r="S133" i="3"/>
  <c r="K133" i="3"/>
  <c r="O133" i="3"/>
  <c r="R133" i="3" s="1"/>
  <c r="I134" i="3"/>
  <c r="S134" i="3"/>
  <c r="K134" i="3"/>
  <c r="O134" i="3"/>
  <c r="R134" i="3" s="1"/>
  <c r="I135" i="3"/>
  <c r="S135" i="3"/>
  <c r="K135" i="3"/>
  <c r="H135" i="3" s="1"/>
  <c r="O135" i="3"/>
  <c r="R135" i="3" s="1"/>
  <c r="I136" i="3"/>
  <c r="S136" i="3"/>
  <c r="K136" i="3"/>
  <c r="H136" i="3"/>
  <c r="O136" i="3"/>
  <c r="I137" i="3"/>
  <c r="K137" i="3"/>
  <c r="O137" i="3"/>
  <c r="I138" i="3"/>
  <c r="S138" i="3" s="1"/>
  <c r="K138" i="3"/>
  <c r="O138" i="3"/>
  <c r="R138" i="3" s="1"/>
  <c r="I139" i="3"/>
  <c r="K139" i="3"/>
  <c r="H139" i="3" s="1"/>
  <c r="O139" i="3"/>
  <c r="I140" i="3"/>
  <c r="S140" i="3" s="1"/>
  <c r="K140" i="3"/>
  <c r="H140" i="3" s="1"/>
  <c r="O140" i="3"/>
  <c r="I141" i="3"/>
  <c r="S141" i="3" s="1"/>
  <c r="K141" i="3"/>
  <c r="Q141" i="3" s="1"/>
  <c r="N141" i="3" s="1"/>
  <c r="O141" i="3"/>
  <c r="I142" i="3"/>
  <c r="K142" i="3"/>
  <c r="Q142" i="3" s="1"/>
  <c r="N142" i="3" s="1"/>
  <c r="O142" i="3"/>
  <c r="I143" i="3"/>
  <c r="K143" i="3"/>
  <c r="H143" i="3" s="1"/>
  <c r="O143" i="3"/>
  <c r="I144" i="3"/>
  <c r="K144" i="3"/>
  <c r="O144" i="3"/>
  <c r="I145" i="3"/>
  <c r="S145" i="3"/>
  <c r="K145" i="3"/>
  <c r="H145" i="3"/>
  <c r="O145" i="3"/>
  <c r="I146" i="3"/>
  <c r="S146" i="3" s="1"/>
  <c r="K146" i="3"/>
  <c r="Q146" i="3" s="1"/>
  <c r="N146" i="3" s="1"/>
  <c r="O146" i="3"/>
  <c r="I147" i="3"/>
  <c r="S147" i="3" s="1"/>
  <c r="K147" i="3"/>
  <c r="Q147" i="3" s="1"/>
  <c r="O147" i="3"/>
  <c r="I148" i="3"/>
  <c r="K148" i="3"/>
  <c r="O148" i="3"/>
  <c r="I149" i="3"/>
  <c r="S149" i="3" s="1"/>
  <c r="K149" i="3"/>
  <c r="Q149" i="3" s="1"/>
  <c r="O149" i="3"/>
  <c r="I150" i="3"/>
  <c r="K150" i="3"/>
  <c r="O150" i="3"/>
  <c r="I151" i="3"/>
  <c r="K151" i="3"/>
  <c r="H151" i="3" s="1"/>
  <c r="O151" i="3"/>
  <c r="I152" i="3"/>
  <c r="K152" i="3"/>
  <c r="H152" i="3"/>
  <c r="O152" i="3"/>
  <c r="I153" i="3"/>
  <c r="K153" i="3"/>
  <c r="H153" i="3" s="1"/>
  <c r="O153" i="3"/>
  <c r="I154" i="3"/>
  <c r="S154" i="3" s="1"/>
  <c r="K154" i="3"/>
  <c r="Q154" i="3" s="1"/>
  <c r="N154" i="3" s="1"/>
  <c r="O154" i="3"/>
  <c r="I155" i="3"/>
  <c r="S155" i="3" s="1"/>
  <c r="K155" i="3"/>
  <c r="Q155" i="3" s="1"/>
  <c r="N155" i="3" s="1"/>
  <c r="O155" i="3"/>
  <c r="I156" i="3"/>
  <c r="K156" i="3"/>
  <c r="H156" i="3" s="1"/>
  <c r="O156" i="3"/>
  <c r="I157" i="3"/>
  <c r="K157" i="3"/>
  <c r="O157" i="3"/>
  <c r="I158" i="3"/>
  <c r="S158" i="3" s="1"/>
  <c r="K158" i="3"/>
  <c r="O158" i="3"/>
  <c r="I159" i="3"/>
  <c r="K159" i="3"/>
  <c r="Q159" i="3" s="1"/>
  <c r="N159" i="3" s="1"/>
  <c r="O159" i="3"/>
  <c r="I160" i="3"/>
  <c r="S160" i="3" s="1"/>
  <c r="K160" i="3"/>
  <c r="O160" i="3"/>
  <c r="I161" i="3"/>
  <c r="K161" i="3"/>
  <c r="O161" i="3"/>
  <c r="I162" i="3"/>
  <c r="S162" i="3" s="1"/>
  <c r="K162" i="3"/>
  <c r="O162" i="3"/>
  <c r="R162" i="3" s="1"/>
  <c r="I163" i="3"/>
  <c r="K163" i="3"/>
  <c r="O163" i="3"/>
  <c r="I164" i="3"/>
  <c r="S164" i="3" s="1"/>
  <c r="K164" i="3"/>
  <c r="Q164" i="3" s="1"/>
  <c r="O164" i="3"/>
  <c r="I165" i="3"/>
  <c r="S165" i="3" s="1"/>
  <c r="K165" i="3"/>
  <c r="Q165" i="3" s="1"/>
  <c r="O165" i="3"/>
  <c r="I166" i="3"/>
  <c r="S166" i="3" s="1"/>
  <c r="K166" i="3"/>
  <c r="Q166" i="3" s="1"/>
  <c r="O166" i="3"/>
  <c r="I167" i="3"/>
  <c r="S167" i="3" s="1"/>
  <c r="K167" i="3"/>
  <c r="Q167" i="3"/>
  <c r="N167" i="3" s="1"/>
  <c r="O167" i="3"/>
  <c r="I168" i="3"/>
  <c r="S168" i="3" s="1"/>
  <c r="K168" i="3"/>
  <c r="O168" i="3"/>
  <c r="R168" i="3" s="1"/>
  <c r="I169" i="3"/>
  <c r="K169" i="3"/>
  <c r="O169" i="3"/>
  <c r="I170" i="3"/>
  <c r="S170" i="3" s="1"/>
  <c r="K170" i="3"/>
  <c r="O170" i="3"/>
  <c r="I171" i="3"/>
  <c r="K171" i="3"/>
  <c r="O171" i="3"/>
  <c r="I172" i="3"/>
  <c r="K172" i="3"/>
  <c r="O172" i="3"/>
  <c r="I173" i="3"/>
  <c r="S173" i="3" s="1"/>
  <c r="K173" i="3"/>
  <c r="O173" i="3"/>
  <c r="I174" i="3"/>
  <c r="S174" i="3" s="1"/>
  <c r="K174" i="3"/>
  <c r="O174" i="3"/>
  <c r="I175" i="3"/>
  <c r="K175" i="3"/>
  <c r="O175" i="3"/>
  <c r="I176" i="3"/>
  <c r="S176" i="3" s="1"/>
  <c r="K176" i="3"/>
  <c r="O176" i="3"/>
  <c r="R176" i="3" s="1"/>
  <c r="I177" i="3"/>
  <c r="S177" i="3" s="1"/>
  <c r="K177" i="3"/>
  <c r="Q177" i="3"/>
  <c r="N177" i="3"/>
  <c r="O177" i="3"/>
  <c r="I178" i="3"/>
  <c r="S178" i="3"/>
  <c r="K178" i="3"/>
  <c r="H178" i="3" s="1"/>
  <c r="O178" i="3"/>
  <c r="I179" i="3"/>
  <c r="S179" i="3"/>
  <c r="K179" i="3"/>
  <c r="O179" i="3"/>
  <c r="R179" i="3" s="1"/>
  <c r="I180" i="3"/>
  <c r="S180" i="3"/>
  <c r="K180" i="3"/>
  <c r="Q180" i="3" s="1"/>
  <c r="N180" i="3" s="1"/>
  <c r="O180" i="3"/>
  <c r="R180" i="3" s="1"/>
  <c r="I181" i="3"/>
  <c r="S181" i="3"/>
  <c r="K181" i="3"/>
  <c r="H181" i="3" s="1"/>
  <c r="O181" i="3"/>
  <c r="I182" i="3"/>
  <c r="S182" i="3"/>
  <c r="K182" i="3"/>
  <c r="H182" i="3" s="1"/>
  <c r="O182" i="3"/>
  <c r="I183" i="3"/>
  <c r="S183" i="3" s="1"/>
  <c r="K183" i="3"/>
  <c r="Q183" i="3" s="1"/>
  <c r="N183" i="3" s="1"/>
  <c r="O183" i="3"/>
  <c r="I184" i="3"/>
  <c r="S184" i="3" s="1"/>
  <c r="K184" i="3"/>
  <c r="Q184" i="3" s="1"/>
  <c r="O184" i="3"/>
  <c r="R184" i="3" s="1"/>
  <c r="I185" i="3"/>
  <c r="K185" i="3"/>
  <c r="O185" i="3"/>
  <c r="I186" i="3"/>
  <c r="S186" i="3" s="1"/>
  <c r="K186" i="3"/>
  <c r="Q186" i="3" s="1"/>
  <c r="O186" i="3"/>
  <c r="I187" i="3"/>
  <c r="S187" i="3" s="1"/>
  <c r="K187" i="3"/>
  <c r="Q187" i="3" s="1"/>
  <c r="N187" i="3" s="1"/>
  <c r="O187" i="3"/>
  <c r="I188" i="3"/>
  <c r="S188" i="3" s="1"/>
  <c r="K188" i="3"/>
  <c r="Q188" i="3" s="1"/>
  <c r="O188" i="3"/>
  <c r="R188" i="3" s="1"/>
  <c r="I189" i="3"/>
  <c r="K189" i="3"/>
  <c r="O189" i="3"/>
  <c r="I190" i="3"/>
  <c r="K190" i="3"/>
  <c r="H190" i="3" s="1"/>
  <c r="O190" i="3"/>
  <c r="I191" i="3"/>
  <c r="K191" i="3"/>
  <c r="H191" i="3" s="1"/>
  <c r="O191" i="3"/>
  <c r="I192" i="3"/>
  <c r="S192" i="3" s="1"/>
  <c r="K192" i="3"/>
  <c r="Q192" i="3" s="1"/>
  <c r="O192" i="3"/>
  <c r="R192" i="3" s="1"/>
  <c r="I193" i="3"/>
  <c r="K193" i="3"/>
  <c r="O193" i="3"/>
  <c r="I194" i="3"/>
  <c r="S194" i="3" s="1"/>
  <c r="K194" i="3"/>
  <c r="H194" i="3" s="1"/>
  <c r="O194" i="3"/>
  <c r="I195" i="3"/>
  <c r="S195" i="3"/>
  <c r="K195" i="3"/>
  <c r="O195" i="3"/>
  <c r="I196" i="3"/>
  <c r="S196" i="3"/>
  <c r="K196" i="3"/>
  <c r="O196" i="3"/>
  <c r="I197" i="3"/>
  <c r="S197" i="3"/>
  <c r="K197" i="3"/>
  <c r="O197" i="3"/>
  <c r="I198" i="3"/>
  <c r="S198" i="3"/>
  <c r="K198" i="3"/>
  <c r="O198" i="3"/>
  <c r="I199" i="3"/>
  <c r="S199" i="3"/>
  <c r="K199" i="3"/>
  <c r="O199" i="3"/>
  <c r="I200" i="3"/>
  <c r="S200" i="3"/>
  <c r="K200" i="3"/>
  <c r="O200" i="3"/>
  <c r="I201" i="3"/>
  <c r="S201" i="3"/>
  <c r="K201" i="3"/>
  <c r="Q201" i="3" s="1"/>
  <c r="N201" i="3" s="1"/>
  <c r="O201" i="3"/>
  <c r="R201" i="3" s="1"/>
  <c r="I202" i="3"/>
  <c r="S202" i="3" s="1"/>
  <c r="K202" i="3"/>
  <c r="O202" i="3"/>
  <c r="R202" i="3" s="1"/>
  <c r="I203" i="3"/>
  <c r="K203" i="3"/>
  <c r="O203" i="3"/>
  <c r="I204" i="3"/>
  <c r="S204" i="3" s="1"/>
  <c r="K204" i="3"/>
  <c r="O204" i="3"/>
  <c r="I205" i="3"/>
  <c r="K205" i="3"/>
  <c r="O205" i="3"/>
  <c r="I206" i="3"/>
  <c r="S206" i="3" s="1"/>
  <c r="K206" i="3"/>
  <c r="O206" i="3"/>
  <c r="I207" i="3"/>
  <c r="K207" i="3"/>
  <c r="O207" i="3"/>
  <c r="I208" i="3"/>
  <c r="K208" i="3"/>
  <c r="O208" i="3"/>
  <c r="I209" i="3"/>
  <c r="S209" i="3"/>
  <c r="K209" i="3"/>
  <c r="O209" i="3"/>
  <c r="I210" i="3"/>
  <c r="S210" i="3"/>
  <c r="K210" i="3"/>
  <c r="O210" i="3"/>
  <c r="I211" i="3"/>
  <c r="S211" i="3"/>
  <c r="K211" i="3"/>
  <c r="O211" i="3"/>
  <c r="I212" i="3"/>
  <c r="R212" i="3" s="1"/>
  <c r="S212" i="3"/>
  <c r="K212" i="3"/>
  <c r="O212" i="3"/>
  <c r="I213" i="3"/>
  <c r="S213" i="3"/>
  <c r="K213" i="3"/>
  <c r="O213" i="3"/>
  <c r="I214" i="3"/>
  <c r="S214" i="3"/>
  <c r="K214" i="3"/>
  <c r="O214" i="3"/>
  <c r="I215" i="3"/>
  <c r="S215" i="3"/>
  <c r="K215" i="3"/>
  <c r="O215" i="3"/>
  <c r="I216" i="3"/>
  <c r="S216" i="3"/>
  <c r="K216" i="3"/>
  <c r="O216" i="3"/>
  <c r="I217" i="3"/>
  <c r="S217" i="3"/>
  <c r="K217" i="3"/>
  <c r="O217" i="3"/>
  <c r="I218" i="3"/>
  <c r="S218" i="3"/>
  <c r="K218" i="3"/>
  <c r="O218" i="3"/>
  <c r="I219" i="3"/>
  <c r="S219" i="3"/>
  <c r="K219" i="3"/>
  <c r="H219" i="3" s="1"/>
  <c r="O219" i="3"/>
  <c r="I220" i="3"/>
  <c r="R220" i="3" s="1"/>
  <c r="S220" i="3"/>
  <c r="K220" i="3"/>
  <c r="H220" i="3" s="1"/>
  <c r="O220" i="3"/>
  <c r="I221" i="3"/>
  <c r="S221" i="3"/>
  <c r="K221" i="3"/>
  <c r="O221" i="3"/>
  <c r="I222" i="3"/>
  <c r="S222" i="3"/>
  <c r="K222" i="3"/>
  <c r="Q222" i="3" s="1"/>
  <c r="N222" i="3" s="1"/>
  <c r="O222" i="3"/>
  <c r="I223" i="3"/>
  <c r="K223" i="3"/>
  <c r="O223" i="3"/>
  <c r="I224" i="3"/>
  <c r="R224" i="3" s="1"/>
  <c r="S224" i="3"/>
  <c r="K224" i="3"/>
  <c r="Q224" i="3" s="1"/>
  <c r="N224" i="3" s="1"/>
  <c r="O224" i="3"/>
  <c r="I225" i="3"/>
  <c r="R225" i="3" s="1"/>
  <c r="S225" i="3"/>
  <c r="K225" i="3"/>
  <c r="O225" i="3"/>
  <c r="I226" i="3"/>
  <c r="S226" i="3"/>
  <c r="K226" i="3"/>
  <c r="Q226" i="3"/>
  <c r="N226" i="3" s="1"/>
  <c r="O226" i="3"/>
  <c r="R226" i="3" s="1"/>
  <c r="I227" i="3"/>
  <c r="S227" i="3"/>
  <c r="K227" i="3"/>
  <c r="H227" i="3" s="1"/>
  <c r="O227" i="3"/>
  <c r="R227" i="3" s="1"/>
  <c r="I228" i="3"/>
  <c r="S228" i="3"/>
  <c r="K228" i="3"/>
  <c r="O228" i="3"/>
  <c r="R228" i="3" s="1"/>
  <c r="I229" i="3"/>
  <c r="S229" i="3"/>
  <c r="K229" i="3"/>
  <c r="H229" i="3"/>
  <c r="O229" i="3"/>
  <c r="I230" i="3"/>
  <c r="K230" i="3"/>
  <c r="O230" i="3"/>
  <c r="I231" i="3"/>
  <c r="K231" i="3"/>
  <c r="O231" i="3"/>
  <c r="I232" i="3"/>
  <c r="K232" i="3"/>
  <c r="O232" i="3"/>
  <c r="I233" i="3"/>
  <c r="K233" i="3"/>
  <c r="Q233" i="3" s="1"/>
  <c r="N233" i="3" s="1"/>
  <c r="O233" i="3"/>
  <c r="I234" i="3"/>
  <c r="K234" i="3"/>
  <c r="O234" i="3"/>
  <c r="I235" i="3"/>
  <c r="S235" i="3" s="1"/>
  <c r="K235" i="3"/>
  <c r="O235" i="3"/>
  <c r="I236" i="3"/>
  <c r="K236" i="3"/>
  <c r="O236" i="3"/>
  <c r="I237" i="3"/>
  <c r="K237" i="3"/>
  <c r="Q237" i="3" s="1"/>
  <c r="N237" i="3" s="1"/>
  <c r="O237" i="3"/>
  <c r="I238" i="3"/>
  <c r="K238" i="3"/>
  <c r="O238" i="3"/>
  <c r="I239" i="3"/>
  <c r="S239" i="3" s="1"/>
  <c r="K239" i="3"/>
  <c r="H239" i="3"/>
  <c r="O239" i="3"/>
  <c r="R239" i="3" s="1"/>
  <c r="I240" i="3"/>
  <c r="S240" i="3" s="1"/>
  <c r="K240" i="3"/>
  <c r="Q240" i="3" s="1"/>
  <c r="O240" i="3"/>
  <c r="I241" i="3"/>
  <c r="K241" i="3"/>
  <c r="H241" i="3" s="1"/>
  <c r="O241" i="3"/>
  <c r="I242" i="3"/>
  <c r="S242" i="3"/>
  <c r="K242" i="3"/>
  <c r="O242" i="3"/>
  <c r="I243" i="3"/>
  <c r="K243" i="3"/>
  <c r="O243" i="3"/>
  <c r="I244" i="3"/>
  <c r="K244" i="3"/>
  <c r="H244" i="3" s="1"/>
  <c r="O244" i="3"/>
  <c r="I245" i="3"/>
  <c r="S245" i="3"/>
  <c r="K245" i="3"/>
  <c r="H245" i="3"/>
  <c r="O245" i="3"/>
  <c r="I246" i="3"/>
  <c r="S246" i="3"/>
  <c r="K246" i="3"/>
  <c r="O246" i="3"/>
  <c r="I247" i="3"/>
  <c r="R247" i="3" s="1"/>
  <c r="S247" i="3"/>
  <c r="K247" i="3"/>
  <c r="Q247" i="3" s="1"/>
  <c r="N247" i="3" s="1"/>
  <c r="O247" i="3"/>
  <c r="I248" i="3"/>
  <c r="R248" i="3" s="1"/>
  <c r="S248" i="3"/>
  <c r="K248" i="3"/>
  <c r="O248" i="3"/>
  <c r="I249" i="3"/>
  <c r="R249" i="3" s="1"/>
  <c r="S249" i="3"/>
  <c r="K249" i="3"/>
  <c r="O249" i="3"/>
  <c r="I250" i="3"/>
  <c r="S250" i="3"/>
  <c r="K250" i="3"/>
  <c r="O250" i="3"/>
  <c r="I251" i="3"/>
  <c r="R251" i="3" s="1"/>
  <c r="S251" i="3"/>
  <c r="K251" i="3"/>
  <c r="O251" i="3"/>
  <c r="I252" i="3"/>
  <c r="S252" i="3"/>
  <c r="K252" i="3"/>
  <c r="H252" i="3" s="1"/>
  <c r="O252" i="3"/>
  <c r="I253" i="3"/>
  <c r="S253" i="3"/>
  <c r="K253" i="3"/>
  <c r="Q253" i="3" s="1"/>
  <c r="N253" i="3" s="1"/>
  <c r="O253" i="3"/>
  <c r="R253" i="3" s="1"/>
  <c r="I254" i="3"/>
  <c r="S254" i="3"/>
  <c r="K254" i="3"/>
  <c r="O254" i="3"/>
  <c r="R254" i="3" s="1"/>
  <c r="I255" i="3"/>
  <c r="S255" i="3"/>
  <c r="K255" i="3"/>
  <c r="H255" i="3"/>
  <c r="O255" i="3"/>
  <c r="I256" i="3"/>
  <c r="S256" i="3" s="1"/>
  <c r="K256" i="3"/>
  <c r="O256" i="3"/>
  <c r="I257" i="3"/>
  <c r="S257" i="3" s="1"/>
  <c r="K257" i="3"/>
  <c r="Q257" i="3" s="1"/>
  <c r="N257" i="3" s="1"/>
  <c r="O257" i="3"/>
  <c r="I258" i="3"/>
  <c r="K258" i="3"/>
  <c r="O258" i="3"/>
  <c r="I259" i="3"/>
  <c r="S259" i="3" s="1"/>
  <c r="K259" i="3"/>
  <c r="O259" i="3"/>
  <c r="I260" i="3"/>
  <c r="K260" i="3"/>
  <c r="O260" i="3"/>
  <c r="I261" i="3"/>
  <c r="S261" i="3" s="1"/>
  <c r="K261" i="3"/>
  <c r="H261" i="3" s="1"/>
  <c r="O261" i="3"/>
  <c r="I262" i="3"/>
  <c r="K262" i="3"/>
  <c r="O262" i="3"/>
  <c r="I263" i="3"/>
  <c r="S263" i="3" s="1"/>
  <c r="K263" i="3"/>
  <c r="H263" i="3" s="1"/>
  <c r="O263" i="3"/>
  <c r="I264" i="3"/>
  <c r="K264" i="3"/>
  <c r="Q264" i="3" s="1"/>
  <c r="N264" i="3" s="1"/>
  <c r="O264" i="3"/>
  <c r="I265" i="3"/>
  <c r="S265" i="3" s="1"/>
  <c r="K265" i="3"/>
  <c r="O265" i="3"/>
  <c r="I266" i="3"/>
  <c r="K266" i="3"/>
  <c r="O266" i="3"/>
  <c r="I267" i="3"/>
  <c r="S267" i="3" s="1"/>
  <c r="K267" i="3"/>
  <c r="H267" i="3" s="1"/>
  <c r="O267" i="3"/>
  <c r="I268" i="3"/>
  <c r="S268" i="3" s="1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K271" i="3"/>
  <c r="Q271" i="3"/>
  <c r="N271" i="3" s="1"/>
  <c r="O271" i="3"/>
  <c r="I272" i="3"/>
  <c r="R272" i="3" s="1"/>
  <c r="S272" i="3"/>
  <c r="K272" i="3"/>
  <c r="Q272" i="3" s="1"/>
  <c r="N272" i="3" s="1"/>
  <c r="O272" i="3"/>
  <c r="I273" i="3"/>
  <c r="S273" i="3"/>
  <c r="K273" i="3"/>
  <c r="O273" i="3"/>
  <c r="I274" i="3"/>
  <c r="S274" i="3"/>
  <c r="K274" i="3"/>
  <c r="H274" i="3" s="1"/>
  <c r="O274" i="3"/>
  <c r="I275" i="3"/>
  <c r="K275" i="3"/>
  <c r="H275" i="3" s="1"/>
  <c r="O275" i="3"/>
  <c r="I276" i="3"/>
  <c r="S276" i="3" s="1"/>
  <c r="K276" i="3"/>
  <c r="Q276" i="3" s="1"/>
  <c r="O276" i="3"/>
  <c r="I277" i="3"/>
  <c r="S277" i="3" s="1"/>
  <c r="K277" i="3"/>
  <c r="Q277" i="3" s="1"/>
  <c r="N277" i="3" s="1"/>
  <c r="O277" i="3"/>
  <c r="I278" i="3"/>
  <c r="S278" i="3" s="1"/>
  <c r="K278" i="3"/>
  <c r="H278" i="3" s="1"/>
  <c r="O278" i="3"/>
  <c r="I279" i="3"/>
  <c r="S279" i="3"/>
  <c r="K279" i="3"/>
  <c r="O279" i="3"/>
  <c r="R279" i="3" s="1"/>
  <c r="I280" i="3"/>
  <c r="S280" i="3"/>
  <c r="K280" i="3"/>
  <c r="H280" i="3"/>
  <c r="O280" i="3"/>
  <c r="I281" i="3"/>
  <c r="K281" i="3"/>
  <c r="Q281" i="3" s="1"/>
  <c r="N281" i="3" s="1"/>
  <c r="O281" i="3"/>
  <c r="I282" i="3"/>
  <c r="K282" i="3"/>
  <c r="Q282" i="3" s="1"/>
  <c r="N282" i="3" s="1"/>
  <c r="O282" i="3"/>
  <c r="I283" i="3"/>
  <c r="S283" i="3" s="1"/>
  <c r="K283" i="3"/>
  <c r="Q283" i="3" s="1"/>
  <c r="N283" i="3" s="1"/>
  <c r="O283" i="3"/>
  <c r="I284" i="3"/>
  <c r="S284" i="3" s="1"/>
  <c r="K284" i="3"/>
  <c r="H284" i="3" s="1"/>
  <c r="O284" i="3"/>
  <c r="I285" i="3"/>
  <c r="K285" i="3"/>
  <c r="H285" i="3" s="1"/>
  <c r="O285" i="3"/>
  <c r="I286" i="3"/>
  <c r="S286" i="3" s="1"/>
  <c r="K286" i="3"/>
  <c r="O286" i="3"/>
  <c r="I287" i="3"/>
  <c r="K287" i="3"/>
  <c r="O287" i="3"/>
  <c r="I288" i="3"/>
  <c r="K288" i="3"/>
  <c r="H288" i="3" s="1"/>
  <c r="O288" i="3"/>
  <c r="I289" i="3"/>
  <c r="S289" i="3" s="1"/>
  <c r="K289" i="3"/>
  <c r="Q289" i="3" s="1"/>
  <c r="O289" i="3"/>
  <c r="I290" i="3"/>
  <c r="K290" i="3"/>
  <c r="Q290" i="3" s="1"/>
  <c r="N290" i="3" s="1"/>
  <c r="O290" i="3"/>
  <c r="I291" i="3"/>
  <c r="S291" i="3" s="1"/>
  <c r="K291" i="3"/>
  <c r="O291" i="3"/>
  <c r="I292" i="3"/>
  <c r="S292" i="3" s="1"/>
  <c r="K292" i="3"/>
  <c r="O292" i="3"/>
  <c r="I293" i="3"/>
  <c r="S293" i="3" s="1"/>
  <c r="K293" i="3"/>
  <c r="O293" i="3"/>
  <c r="I294" i="3"/>
  <c r="R294" i="3" s="1"/>
  <c r="S294" i="3"/>
  <c r="K294" i="3"/>
  <c r="O294" i="3"/>
  <c r="I295" i="3"/>
  <c r="R295" i="3" s="1"/>
  <c r="S295" i="3"/>
  <c r="K295" i="3"/>
  <c r="Q295" i="3" s="1"/>
  <c r="N295" i="3" s="1"/>
  <c r="O295" i="3"/>
  <c r="I296" i="3"/>
  <c r="S296" i="3"/>
  <c r="K296" i="3"/>
  <c r="O296" i="3"/>
  <c r="I297" i="3"/>
  <c r="S297" i="3"/>
  <c r="K297" i="3"/>
  <c r="Q297" i="3" s="1"/>
  <c r="N297" i="3" s="1"/>
  <c r="O297" i="3"/>
  <c r="I298" i="3"/>
  <c r="R298" i="3" s="1"/>
  <c r="S298" i="3"/>
  <c r="K298" i="3"/>
  <c r="H298" i="3" s="1"/>
  <c r="O298" i="3"/>
  <c r="I299" i="3"/>
  <c r="K299" i="3"/>
  <c r="Q299" i="3" s="1"/>
  <c r="N299" i="3" s="1"/>
  <c r="O299" i="3"/>
  <c r="I300" i="3"/>
  <c r="S300" i="3"/>
  <c r="K300" i="3"/>
  <c r="O300" i="3"/>
  <c r="R300" i="3" s="1"/>
  <c r="I301" i="3"/>
  <c r="S301" i="3"/>
  <c r="K301" i="3"/>
  <c r="O301" i="3"/>
  <c r="I302" i="3"/>
  <c r="S302" i="3" s="1"/>
  <c r="K302" i="3"/>
  <c r="H302" i="3"/>
  <c r="O302" i="3"/>
  <c r="I303" i="3"/>
  <c r="S303" i="3"/>
  <c r="K303" i="3"/>
  <c r="H303" i="3" s="1"/>
  <c r="O303" i="3"/>
  <c r="I304" i="3"/>
  <c r="R304" i="3" s="1"/>
  <c r="S304" i="3"/>
  <c r="K304" i="3"/>
  <c r="O304" i="3"/>
  <c r="I305" i="3"/>
  <c r="R305" i="3" s="1"/>
  <c r="S305" i="3"/>
  <c r="K305" i="3"/>
  <c r="Q305" i="3" s="1"/>
  <c r="O305" i="3"/>
  <c r="I306" i="3"/>
  <c r="S306" i="3"/>
  <c r="K306" i="3"/>
  <c r="Q306" i="3" s="1"/>
  <c r="O306" i="3"/>
  <c r="I307" i="3"/>
  <c r="S307" i="3"/>
  <c r="K307" i="3"/>
  <c r="Q307" i="3" s="1"/>
  <c r="N307" i="3" s="1"/>
  <c r="O307" i="3"/>
  <c r="I308" i="3"/>
  <c r="R308" i="3" s="1"/>
  <c r="S308" i="3"/>
  <c r="K308" i="3"/>
  <c r="H308" i="3" s="1"/>
  <c r="O308" i="3"/>
  <c r="I309" i="3"/>
  <c r="K309" i="3"/>
  <c r="O309" i="3"/>
  <c r="I310" i="3"/>
  <c r="K310" i="3"/>
  <c r="H310" i="3"/>
  <c r="O310" i="3"/>
  <c r="I311" i="3"/>
  <c r="K311" i="3"/>
  <c r="Q311" i="3"/>
  <c r="N311" i="3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/>
  <c r="O321" i="3"/>
  <c r="I322" i="3"/>
  <c r="K322" i="3"/>
  <c r="O322" i="3"/>
  <c r="I323" i="3"/>
  <c r="K323" i="3"/>
  <c r="Q323" i="3"/>
  <c r="N323" i="3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/>
  <c r="O329" i="3"/>
  <c r="I330" i="3"/>
  <c r="K330" i="3"/>
  <c r="H330" i="3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/>
  <c r="O337" i="3"/>
  <c r="I338" i="3"/>
  <c r="K338" i="3"/>
  <c r="H338" i="3"/>
  <c r="O338" i="3"/>
  <c r="I339" i="3"/>
  <c r="K339" i="3"/>
  <c r="O339" i="3"/>
  <c r="I340" i="3"/>
  <c r="K340" i="3"/>
  <c r="O340" i="3"/>
  <c r="I341" i="3"/>
  <c r="K341" i="3"/>
  <c r="H341" i="3"/>
  <c r="O341" i="3"/>
  <c r="I342" i="3"/>
  <c r="K342" i="3"/>
  <c r="O342" i="3"/>
  <c r="I343" i="3"/>
  <c r="K343" i="3"/>
  <c r="Q343" i="3"/>
  <c r="N343" i="3"/>
  <c r="O343" i="3"/>
  <c r="I344" i="3"/>
  <c r="K344" i="3"/>
  <c r="O344" i="3"/>
  <c r="I345" i="3"/>
  <c r="K345" i="3"/>
  <c r="H345" i="3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/>
  <c r="N355" i="3"/>
  <c r="O355" i="3"/>
  <c r="I356" i="3"/>
  <c r="K356" i="3"/>
  <c r="O356" i="3"/>
  <c r="I357" i="3"/>
  <c r="K357" i="3"/>
  <c r="H357" i="3"/>
  <c r="O357" i="3"/>
  <c r="I358" i="3"/>
  <c r="K358" i="3"/>
  <c r="O358" i="3"/>
  <c r="I359" i="3"/>
  <c r="K359" i="3"/>
  <c r="Q359" i="3"/>
  <c r="N359" i="3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/>
  <c r="O369" i="3"/>
  <c r="I370" i="3"/>
  <c r="K370" i="3"/>
  <c r="H370" i="3"/>
  <c r="O370" i="3"/>
  <c r="I371" i="3"/>
  <c r="K371" i="3"/>
  <c r="O371" i="3"/>
  <c r="I372" i="3"/>
  <c r="K372" i="3"/>
  <c r="O372" i="3"/>
  <c r="I373" i="3"/>
  <c r="K373" i="3"/>
  <c r="H373" i="3"/>
  <c r="O373" i="3"/>
  <c r="I374" i="3"/>
  <c r="K374" i="3"/>
  <c r="O374" i="3"/>
  <c r="I375" i="3"/>
  <c r="K375" i="3"/>
  <c r="Q375" i="3"/>
  <c r="N375" i="3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/>
  <c r="O381" i="3"/>
  <c r="I382" i="3"/>
  <c r="K382" i="3"/>
  <c r="H382" i="3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/>
  <c r="O398" i="3"/>
  <c r="I399" i="3"/>
  <c r="K399" i="3"/>
  <c r="O399" i="3"/>
  <c r="I400" i="3"/>
  <c r="K400" i="3"/>
  <c r="O400" i="3"/>
  <c r="I401" i="3"/>
  <c r="K401" i="3"/>
  <c r="H401" i="3"/>
  <c r="O401" i="3"/>
  <c r="I402" i="3"/>
  <c r="K402" i="3"/>
  <c r="O402" i="3"/>
  <c r="I403" i="3"/>
  <c r="K403" i="3"/>
  <c r="Q403" i="3"/>
  <c r="N403" i="3"/>
  <c r="O403" i="3"/>
  <c r="I404" i="3"/>
  <c r="K404" i="3"/>
  <c r="O404" i="3"/>
  <c r="I405" i="3"/>
  <c r="K405" i="3"/>
  <c r="H405" i="3"/>
  <c r="O405" i="3"/>
  <c r="I406" i="3"/>
  <c r="K406" i="3"/>
  <c r="O406" i="3"/>
  <c r="I407" i="3"/>
  <c r="K407" i="3"/>
  <c r="Q407" i="3"/>
  <c r="N407" i="3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/>
  <c r="N415" i="3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/>
  <c r="O422" i="3"/>
  <c r="I423" i="3"/>
  <c r="K423" i="3"/>
  <c r="Q423" i="3"/>
  <c r="N423" i="3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/>
  <c r="N427" i="3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/>
  <c r="N431" i="3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/>
  <c r="O435" i="3"/>
  <c r="I436" i="3"/>
  <c r="K436" i="3"/>
  <c r="Q436" i="3"/>
  <c r="N436" i="3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/>
  <c r="O443" i="3"/>
  <c r="I444" i="3"/>
  <c r="K444" i="3"/>
  <c r="Q444" i="3"/>
  <c r="N444" i="3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/>
  <c r="O451" i="3"/>
  <c r="I452" i="3"/>
  <c r="K452" i="3"/>
  <c r="Q452" i="3"/>
  <c r="N452" i="3"/>
  <c r="O452" i="3"/>
  <c r="I453" i="3"/>
  <c r="K453" i="3"/>
  <c r="O453" i="3"/>
  <c r="I454" i="3"/>
  <c r="K454" i="3"/>
  <c r="O454" i="3"/>
  <c r="I455" i="3"/>
  <c r="K455" i="3"/>
  <c r="Q455" i="3"/>
  <c r="N455" i="3"/>
  <c r="O455" i="3"/>
  <c r="I456" i="3"/>
  <c r="K456" i="3"/>
  <c r="O456" i="3"/>
  <c r="I457" i="3"/>
  <c r="K457" i="3"/>
  <c r="O457" i="3"/>
  <c r="I458" i="3"/>
  <c r="K458" i="3"/>
  <c r="H458" i="3"/>
  <c r="O458" i="3"/>
  <c r="I459" i="3"/>
  <c r="K459" i="3"/>
  <c r="H459" i="3"/>
  <c r="O459" i="3"/>
  <c r="I460" i="3"/>
  <c r="K460" i="3"/>
  <c r="Q460" i="3"/>
  <c r="N460" i="3"/>
  <c r="O460" i="3"/>
  <c r="I461" i="3"/>
  <c r="K461" i="3"/>
  <c r="H461" i="3"/>
  <c r="O461" i="3"/>
  <c r="I462" i="3"/>
  <c r="K462" i="3"/>
  <c r="O462" i="3"/>
  <c r="I463" i="3"/>
  <c r="K463" i="3"/>
  <c r="Q463" i="3"/>
  <c r="N463" i="3"/>
  <c r="O463" i="3"/>
  <c r="I464" i="3"/>
  <c r="K464" i="3"/>
  <c r="H464" i="3"/>
  <c r="O464" i="3"/>
  <c r="I465" i="3"/>
  <c r="K465" i="3"/>
  <c r="O465" i="3"/>
  <c r="I466" i="3"/>
  <c r="K466" i="3"/>
  <c r="O466" i="3"/>
  <c r="I467" i="3"/>
  <c r="K467" i="3"/>
  <c r="Q467" i="3"/>
  <c r="N467" i="3"/>
  <c r="O467" i="3"/>
  <c r="I468" i="3"/>
  <c r="K468" i="3"/>
  <c r="H468" i="3"/>
  <c r="O468" i="3"/>
  <c r="I469" i="3"/>
  <c r="K469" i="3"/>
  <c r="H469" i="3"/>
  <c r="O469" i="3"/>
  <c r="I470" i="3"/>
  <c r="K470" i="3"/>
  <c r="O470" i="3"/>
  <c r="I471" i="3"/>
  <c r="K471" i="3"/>
  <c r="O471" i="3"/>
  <c r="I472" i="3"/>
  <c r="K472" i="3"/>
  <c r="H472" i="3"/>
  <c r="O472" i="3"/>
  <c r="I473" i="3"/>
  <c r="K473" i="3"/>
  <c r="H473" i="3"/>
  <c r="O473" i="3"/>
  <c r="I474" i="3"/>
  <c r="K474" i="3"/>
  <c r="O474" i="3"/>
  <c r="I475" i="3"/>
  <c r="K475" i="3"/>
  <c r="Q475" i="3"/>
  <c r="N475" i="3"/>
  <c r="O475" i="3"/>
  <c r="I476" i="3"/>
  <c r="K476" i="3"/>
  <c r="H476" i="3"/>
  <c r="O476" i="3"/>
  <c r="I477" i="3"/>
  <c r="K477" i="3"/>
  <c r="H477" i="3"/>
  <c r="O477" i="3"/>
  <c r="I478" i="3"/>
  <c r="K478" i="3"/>
  <c r="H478" i="3"/>
  <c r="O478" i="3"/>
  <c r="I479" i="3"/>
  <c r="K479" i="3"/>
  <c r="Q479" i="3"/>
  <c r="N479" i="3"/>
  <c r="O479" i="3"/>
  <c r="I480" i="3"/>
  <c r="K480" i="3"/>
  <c r="H480" i="3"/>
  <c r="O480" i="3"/>
  <c r="I481" i="3"/>
  <c r="K481" i="3"/>
  <c r="H481" i="3"/>
  <c r="O481" i="3"/>
  <c r="I482" i="3"/>
  <c r="K482" i="3"/>
  <c r="O482" i="3"/>
  <c r="I483" i="3"/>
  <c r="K483" i="3"/>
  <c r="Q483" i="3"/>
  <c r="N483" i="3"/>
  <c r="O483" i="3"/>
  <c r="I484" i="3"/>
  <c r="K484" i="3"/>
  <c r="H484" i="3"/>
  <c r="O484" i="3"/>
  <c r="I485" i="3"/>
  <c r="K485" i="3"/>
  <c r="H485" i="3"/>
  <c r="O485" i="3"/>
  <c r="I486" i="3"/>
  <c r="K486" i="3"/>
  <c r="O486" i="3"/>
  <c r="I487" i="3"/>
  <c r="K487" i="3"/>
  <c r="Q487" i="3"/>
  <c r="N487" i="3"/>
  <c r="O487" i="3"/>
  <c r="I488" i="3"/>
  <c r="K488" i="3"/>
  <c r="H488" i="3"/>
  <c r="O488" i="3"/>
  <c r="I489" i="3"/>
  <c r="K489" i="3"/>
  <c r="H489" i="3"/>
  <c r="O489" i="3"/>
  <c r="I490" i="3"/>
  <c r="K490" i="3"/>
  <c r="H490" i="3"/>
  <c r="O490" i="3"/>
  <c r="I491" i="3"/>
  <c r="K491" i="3"/>
  <c r="Q491" i="3"/>
  <c r="N491" i="3"/>
  <c r="O491" i="3"/>
  <c r="I492" i="3"/>
  <c r="K492" i="3"/>
  <c r="H492" i="3"/>
  <c r="O492" i="3"/>
  <c r="I493" i="3"/>
  <c r="K493" i="3"/>
  <c r="H493" i="3"/>
  <c r="O493" i="3"/>
  <c r="I494" i="3"/>
  <c r="K494" i="3"/>
  <c r="H494" i="3"/>
  <c r="O494" i="3"/>
  <c r="I495" i="3"/>
  <c r="K495" i="3"/>
  <c r="Q495" i="3"/>
  <c r="N495" i="3"/>
  <c r="O495" i="3"/>
  <c r="I496" i="3"/>
  <c r="K496" i="3"/>
  <c r="H496" i="3"/>
  <c r="O496" i="3"/>
  <c r="I497" i="3"/>
  <c r="K497" i="3"/>
  <c r="H497" i="3"/>
  <c r="O497" i="3"/>
  <c r="I498" i="3"/>
  <c r="K498" i="3"/>
  <c r="H498" i="3"/>
  <c r="O498" i="3"/>
  <c r="I499" i="3"/>
  <c r="K499" i="3"/>
  <c r="Q499" i="3"/>
  <c r="N499" i="3"/>
  <c r="O499" i="3"/>
  <c r="I500" i="3"/>
  <c r="K500" i="3"/>
  <c r="H500" i="3"/>
  <c r="O500" i="3"/>
  <c r="I64" i="3"/>
  <c r="S64" i="3" s="1"/>
  <c r="K64" i="3"/>
  <c r="O64" i="3"/>
  <c r="I65" i="3"/>
  <c r="S65" i="3" s="1"/>
  <c r="K65" i="3"/>
  <c r="Q65" i="3"/>
  <c r="N65" i="3" s="1"/>
  <c r="O65" i="3"/>
  <c r="I66" i="3"/>
  <c r="S66" i="3"/>
  <c r="K66" i="3"/>
  <c r="O66" i="3"/>
  <c r="R66" i="3" s="1"/>
  <c r="I67" i="3"/>
  <c r="K67" i="3"/>
  <c r="O67" i="3"/>
  <c r="I68" i="3"/>
  <c r="R68" i="3" s="1"/>
  <c r="K68" i="3"/>
  <c r="H68" i="3" s="1"/>
  <c r="O68" i="3"/>
  <c r="I69" i="3"/>
  <c r="S69" i="3"/>
  <c r="K69" i="3"/>
  <c r="Q69" i="3" s="1"/>
  <c r="N69" i="3"/>
  <c r="O69" i="3"/>
  <c r="I70" i="3"/>
  <c r="K70" i="3"/>
  <c r="H70" i="3"/>
  <c r="O70" i="3"/>
  <c r="I71" i="3"/>
  <c r="S71" i="3" s="1"/>
  <c r="K71" i="3"/>
  <c r="O71" i="3"/>
  <c r="I72" i="3"/>
  <c r="S72" i="3" s="1"/>
  <c r="K72" i="3"/>
  <c r="H72" i="3" s="1"/>
  <c r="O72" i="3"/>
  <c r="R489" i="3"/>
  <c r="R473" i="3"/>
  <c r="R461" i="3"/>
  <c r="R321" i="3"/>
  <c r="R319" i="3"/>
  <c r="R301" i="3"/>
  <c r="R269" i="3"/>
  <c r="R98" i="3"/>
  <c r="R456" i="3"/>
  <c r="R452" i="3"/>
  <c r="R444" i="3"/>
  <c r="R438" i="3"/>
  <c r="R434" i="3"/>
  <c r="R430" i="3"/>
  <c r="R420" i="3"/>
  <c r="R400" i="3"/>
  <c r="R398" i="3"/>
  <c r="R242" i="3"/>
  <c r="R214" i="3"/>
  <c r="R182" i="3"/>
  <c r="R158" i="3"/>
  <c r="R114" i="3"/>
  <c r="R397" i="3"/>
  <c r="R389" i="3"/>
  <c r="R381" i="3"/>
  <c r="Q458" i="3"/>
  <c r="N458" i="3"/>
  <c r="R415" i="3"/>
  <c r="R401" i="3"/>
  <c r="R399" i="3"/>
  <c r="R361" i="3"/>
  <c r="R359" i="3"/>
  <c r="R358" i="3"/>
  <c r="R349" i="3"/>
  <c r="R345" i="3"/>
  <c r="R337" i="3"/>
  <c r="R240" i="3"/>
  <c r="R210" i="3"/>
  <c r="R206" i="3"/>
  <c r="R200" i="3"/>
  <c r="H359" i="3"/>
  <c r="Q357" i="3"/>
  <c r="N357" i="3"/>
  <c r="R356" i="3"/>
  <c r="R354" i="3"/>
  <c r="R338" i="3"/>
  <c r="R316" i="3"/>
  <c r="R314" i="3"/>
  <c r="R312" i="3"/>
  <c r="R246" i="3"/>
  <c r="R213" i="3"/>
  <c r="Q317" i="3"/>
  <c r="N317" i="3"/>
  <c r="Q269" i="3"/>
  <c r="N269" i="3" s="1"/>
  <c r="R80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52" i="3"/>
  <c r="R20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/>
  <c r="R320" i="3"/>
  <c r="R317" i="3"/>
  <c r="R313" i="3"/>
  <c r="R311" i="3"/>
  <c r="R263" i="3"/>
  <c r="R259" i="3"/>
  <c r="R255" i="3"/>
  <c r="R199" i="3"/>
  <c r="R181" i="3"/>
  <c r="R167" i="3"/>
  <c r="R113" i="3"/>
  <c r="R84" i="3"/>
  <c r="Q469" i="3"/>
  <c r="N469" i="3"/>
  <c r="H343" i="3"/>
  <c r="Q102" i="3"/>
  <c r="N102" i="3" s="1"/>
  <c r="Q461" i="3"/>
  <c r="N461" i="3"/>
  <c r="Q389" i="3"/>
  <c r="N389" i="3"/>
  <c r="H375" i="3"/>
  <c r="Q338" i="3"/>
  <c r="N338" i="3"/>
  <c r="H82" i="3"/>
  <c r="Q473" i="3"/>
  <c r="N473" i="3"/>
  <c r="Q382" i="3"/>
  <c r="N382" i="3"/>
  <c r="Q244" i="3"/>
  <c r="N244" i="3"/>
  <c r="H201" i="3"/>
  <c r="Q406" i="3"/>
  <c r="N406" i="3"/>
  <c r="H406" i="3"/>
  <c r="H447" i="3"/>
  <c r="Q447" i="3"/>
  <c r="N447" i="3"/>
  <c r="H439" i="3"/>
  <c r="Q439" i="3"/>
  <c r="N439" i="3"/>
  <c r="H386" i="3"/>
  <c r="Q386" i="3"/>
  <c r="N386" i="3"/>
  <c r="R497" i="3"/>
  <c r="R495" i="3"/>
  <c r="R493" i="3"/>
  <c r="R491" i="3"/>
  <c r="H486" i="3"/>
  <c r="Q486" i="3"/>
  <c r="N486" i="3"/>
  <c r="R477" i="3"/>
  <c r="Q448" i="3"/>
  <c r="N448" i="3"/>
  <c r="H448" i="3"/>
  <c r="H393" i="3"/>
  <c r="Q393" i="3"/>
  <c r="N393" i="3"/>
  <c r="Q227" i="3"/>
  <c r="N227" i="3"/>
  <c r="Q107" i="3"/>
  <c r="N107" i="3" s="1"/>
  <c r="H292" i="3"/>
  <c r="Q292" i="3"/>
  <c r="N292" i="3" s="1"/>
  <c r="R486" i="3"/>
  <c r="R484" i="3"/>
  <c r="R482" i="3"/>
  <c r="H453" i="3"/>
  <c r="Q453" i="3"/>
  <c r="N453" i="3"/>
  <c r="H445" i="3"/>
  <c r="Q445" i="3"/>
  <c r="N445" i="3"/>
  <c r="H378" i="3"/>
  <c r="Q378" i="3"/>
  <c r="N378" i="3"/>
  <c r="Q132" i="3"/>
  <c r="N132" i="3" s="1"/>
  <c r="H132" i="3"/>
  <c r="H353" i="3"/>
  <c r="Q353" i="3"/>
  <c r="N353" i="3"/>
  <c r="H170" i="3"/>
  <c r="Q170" i="3"/>
  <c r="N170" i="3" s="1"/>
  <c r="H465" i="3"/>
  <c r="Q465" i="3"/>
  <c r="N465" i="3"/>
  <c r="H454" i="3"/>
  <c r="Q454" i="3"/>
  <c r="N454" i="3"/>
  <c r="H450" i="3"/>
  <c r="Q450" i="3"/>
  <c r="N450" i="3"/>
  <c r="H442" i="3"/>
  <c r="Q442" i="3"/>
  <c r="N442" i="3"/>
  <c r="H426" i="3"/>
  <c r="Q426" i="3"/>
  <c r="N426" i="3"/>
  <c r="H413" i="3"/>
  <c r="Q413" i="3"/>
  <c r="N413" i="3"/>
  <c r="H374" i="3"/>
  <c r="Q374" i="3"/>
  <c r="N374" i="3"/>
  <c r="Q362" i="3"/>
  <c r="N362" i="3"/>
  <c r="H362" i="3"/>
  <c r="H325" i="3"/>
  <c r="Q325" i="3"/>
  <c r="N325" i="3"/>
  <c r="Q220" i="3"/>
  <c r="N220" i="3" s="1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84" i="3"/>
  <c r="R250" i="3"/>
  <c r="H226" i="3"/>
  <c r="R215" i="3"/>
  <c r="R196" i="3"/>
  <c r="R187" i="3"/>
  <c r="Q182" i="3"/>
  <c r="N182" i="3" s="1"/>
  <c r="R147" i="3"/>
  <c r="R145" i="3"/>
  <c r="R115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67" i="3"/>
  <c r="R265" i="3"/>
  <c r="R218" i="3"/>
  <c r="R216" i="3"/>
  <c r="R164" i="3"/>
  <c r="R160" i="3"/>
  <c r="R146" i="3"/>
  <c r="H402" i="3"/>
  <c r="Q402" i="3"/>
  <c r="N402" i="3"/>
  <c r="Q387" i="3"/>
  <c r="N387" i="3"/>
  <c r="H387" i="3"/>
  <c r="H361" i="3"/>
  <c r="Q361" i="3"/>
  <c r="N361" i="3"/>
  <c r="H326" i="3"/>
  <c r="Q326" i="3"/>
  <c r="N326" i="3"/>
  <c r="Q123" i="3"/>
  <c r="N123" i="3" s="1"/>
  <c r="R72" i="3"/>
  <c r="H474" i="3"/>
  <c r="Q474" i="3"/>
  <c r="N474" i="3"/>
  <c r="H462" i="3"/>
  <c r="Q462" i="3"/>
  <c r="N462" i="3"/>
  <c r="H449" i="3"/>
  <c r="Q449" i="3"/>
  <c r="N449" i="3"/>
  <c r="H441" i="3"/>
  <c r="Q441" i="3"/>
  <c r="N441" i="3"/>
  <c r="H409" i="3"/>
  <c r="Q409" i="3"/>
  <c r="N409" i="3"/>
  <c r="H390" i="3"/>
  <c r="Q390" i="3"/>
  <c r="N390" i="3"/>
  <c r="H385" i="3"/>
  <c r="Q385" i="3"/>
  <c r="N385" i="3"/>
  <c r="H342" i="3"/>
  <c r="Q342" i="3"/>
  <c r="N342" i="3"/>
  <c r="R341" i="3"/>
  <c r="Q327" i="3"/>
  <c r="N327" i="3"/>
  <c r="H327" i="3"/>
  <c r="Q291" i="3"/>
  <c r="N291" i="3" s="1"/>
  <c r="H291" i="3"/>
  <c r="H283" i="3"/>
  <c r="Q279" i="3"/>
  <c r="N279" i="3" s="1"/>
  <c r="H279" i="3"/>
  <c r="H260" i="3"/>
  <c r="Q260" i="3"/>
  <c r="N260" i="3" s="1"/>
  <c r="Q482" i="3"/>
  <c r="N482" i="3"/>
  <c r="H482" i="3"/>
  <c r="H418" i="3"/>
  <c r="Q418" i="3"/>
  <c r="N418" i="3"/>
  <c r="H350" i="3"/>
  <c r="Q350" i="3"/>
  <c r="N350" i="3"/>
  <c r="H309" i="3"/>
  <c r="Q309" i="3"/>
  <c r="N309" i="3"/>
  <c r="Q72" i="3"/>
  <c r="N72" i="3" s="1"/>
  <c r="Q456" i="3"/>
  <c r="N456" i="3"/>
  <c r="H456" i="3"/>
  <c r="H446" i="3"/>
  <c r="Q446" i="3"/>
  <c r="N446" i="3"/>
  <c r="R442" i="3"/>
  <c r="Q440" i="3"/>
  <c r="N440" i="3"/>
  <c r="H440" i="3"/>
  <c r="H437" i="3"/>
  <c r="Q437" i="3"/>
  <c r="N437" i="3"/>
  <c r="R436" i="3"/>
  <c r="R432" i="3"/>
  <c r="H425" i="3"/>
  <c r="Q425" i="3"/>
  <c r="N425" i="3"/>
  <c r="R424" i="3"/>
  <c r="H397" i="3"/>
  <c r="Q397" i="3"/>
  <c r="N397" i="3"/>
  <c r="Q381" i="3"/>
  <c r="N381" i="3"/>
  <c r="H358" i="3"/>
  <c r="Q358" i="3"/>
  <c r="N358" i="3"/>
  <c r="H333" i="3"/>
  <c r="Q333" i="3"/>
  <c r="N333" i="3"/>
  <c r="H322" i="3"/>
  <c r="Q322" i="3"/>
  <c r="N322" i="3"/>
  <c r="Q470" i="3"/>
  <c r="N470" i="3"/>
  <c r="H470" i="3"/>
  <c r="Q471" i="3"/>
  <c r="N471" i="3"/>
  <c r="H471" i="3"/>
  <c r="H466" i="3"/>
  <c r="Q466" i="3"/>
  <c r="N466" i="3"/>
  <c r="H438" i="3"/>
  <c r="Q438" i="3"/>
  <c r="N438" i="3"/>
  <c r="H434" i="3"/>
  <c r="Q434" i="3"/>
  <c r="N434" i="3"/>
  <c r="H430" i="3"/>
  <c r="Q430" i="3"/>
  <c r="N430" i="3"/>
  <c r="H429" i="3"/>
  <c r="Q429" i="3"/>
  <c r="N429" i="3"/>
  <c r="H377" i="3"/>
  <c r="Q377" i="3"/>
  <c r="N377" i="3"/>
  <c r="H354" i="3"/>
  <c r="Q354" i="3"/>
  <c r="N354" i="3"/>
  <c r="H197" i="3"/>
  <c r="Q197" i="3"/>
  <c r="N197" i="3" s="1"/>
  <c r="Q193" i="3"/>
  <c r="N193" i="3"/>
  <c r="H193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/>
  <c r="R315" i="3"/>
  <c r="H289" i="3"/>
  <c r="N289" i="3"/>
  <c r="H281" i="3"/>
  <c r="N240" i="3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H264" i="3"/>
  <c r="H165" i="3"/>
  <c r="N165" i="3"/>
  <c r="R235" i="3"/>
  <c r="R198" i="3"/>
  <c r="R197" i="3"/>
  <c r="Q194" i="3"/>
  <c r="N194" i="3" s="1"/>
  <c r="R183" i="3"/>
  <c r="R177" i="3"/>
  <c r="R166" i="3"/>
  <c r="R165" i="3"/>
  <c r="R155" i="3"/>
  <c r="Q145" i="3"/>
  <c r="N145" i="3" s="1"/>
  <c r="R140" i="3"/>
  <c r="Q136" i="3"/>
  <c r="N136" i="3" s="1"/>
  <c r="R117" i="3"/>
  <c r="R91" i="3"/>
  <c r="Q86" i="3"/>
  <c r="N86" i="3" s="1"/>
  <c r="Q83" i="3"/>
  <c r="N83" i="3" s="1"/>
  <c r="R309" i="3"/>
  <c r="R270" i="3"/>
  <c r="R219" i="3"/>
  <c r="R211" i="3"/>
  <c r="R195" i="3"/>
  <c r="R178" i="3"/>
  <c r="R174" i="3"/>
  <c r="R173" i="3"/>
  <c r="R170" i="3"/>
  <c r="R154" i="3"/>
  <c r="R112" i="3"/>
  <c r="S68" i="3"/>
  <c r="R67" i="3"/>
  <c r="S67" i="3"/>
  <c r="H410" i="3"/>
  <c r="Q410" i="3"/>
  <c r="N410" i="3"/>
  <c r="Q218" i="3"/>
  <c r="N218" i="3" s="1"/>
  <c r="H218" i="3"/>
  <c r="Q498" i="3"/>
  <c r="N498" i="3"/>
  <c r="Q422" i="3"/>
  <c r="N422" i="3"/>
  <c r="Q419" i="3"/>
  <c r="N419" i="3"/>
  <c r="H419" i="3"/>
  <c r="Q349" i="3"/>
  <c r="N349" i="3"/>
  <c r="Q339" i="3"/>
  <c r="N339" i="3"/>
  <c r="H339" i="3"/>
  <c r="H313" i="3"/>
  <c r="Q313" i="3"/>
  <c r="N313" i="3"/>
  <c r="H295" i="3"/>
  <c r="H115" i="3"/>
  <c r="Q115" i="3"/>
  <c r="N115" i="3" s="1"/>
  <c r="H457" i="3"/>
  <c r="Q457" i="3"/>
  <c r="N457" i="3"/>
  <c r="Q371" i="3"/>
  <c r="N371" i="3"/>
  <c r="H371" i="3"/>
  <c r="H334" i="3"/>
  <c r="Q334" i="3"/>
  <c r="N334" i="3"/>
  <c r="H112" i="3"/>
  <c r="Q112" i="3"/>
  <c r="N112" i="3" s="1"/>
  <c r="H65" i="3"/>
  <c r="Q490" i="3"/>
  <c r="N490" i="3"/>
  <c r="H475" i="3"/>
  <c r="H421" i="3"/>
  <c r="Q421" i="3"/>
  <c r="N421" i="3"/>
  <c r="H414" i="3"/>
  <c r="Q414" i="3"/>
  <c r="N414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/>
  <c r="Q478" i="3"/>
  <c r="N478" i="3"/>
  <c r="Q477" i="3"/>
  <c r="N477" i="3"/>
  <c r="Q494" i="3"/>
  <c r="N494" i="3"/>
  <c r="Q485" i="3"/>
  <c r="N485" i="3"/>
  <c r="H455" i="3"/>
  <c r="H417" i="3"/>
  <c r="Q417" i="3"/>
  <c r="N417" i="3"/>
  <c r="Q391" i="3"/>
  <c r="N391" i="3"/>
  <c r="H391" i="3"/>
  <c r="Q370" i="3"/>
  <c r="N370" i="3"/>
  <c r="H366" i="3"/>
  <c r="Q366" i="3"/>
  <c r="N366" i="3"/>
  <c r="Q365" i="3"/>
  <c r="N365" i="3"/>
  <c r="H346" i="3"/>
  <c r="Q346" i="3"/>
  <c r="N346" i="3"/>
  <c r="Q345" i="3"/>
  <c r="N345" i="3"/>
  <c r="Q329" i="3"/>
  <c r="N329" i="3"/>
  <c r="Q252" i="3"/>
  <c r="N252" i="3" s="1"/>
  <c r="H174" i="3"/>
  <c r="Q174" i="3"/>
  <c r="N174" i="3" s="1"/>
  <c r="H77" i="3"/>
  <c r="H403" i="3"/>
  <c r="H355" i="3"/>
  <c r="H323" i="3"/>
  <c r="H253" i="3"/>
  <c r="H222" i="3"/>
  <c r="H177" i="3"/>
  <c r="Q135" i="3"/>
  <c r="N135" i="3"/>
  <c r="Q98" i="3"/>
  <c r="N98" i="3"/>
  <c r="Q95" i="3"/>
  <c r="N95" i="3"/>
  <c r="H80" i="3"/>
  <c r="H78" i="3"/>
  <c r="Q398" i="3"/>
  <c r="N398" i="3"/>
  <c r="Q310" i="3"/>
  <c r="N310" i="3"/>
  <c r="H271" i="3"/>
  <c r="Q255" i="3"/>
  <c r="N255" i="3" s="1"/>
  <c r="Q489" i="3"/>
  <c r="N489" i="3"/>
  <c r="H266" i="3"/>
  <c r="Q266" i="3"/>
  <c r="N266" i="3"/>
  <c r="H256" i="3"/>
  <c r="Q256" i="3"/>
  <c r="N256" i="3" s="1"/>
  <c r="H76" i="3"/>
  <c r="Q76" i="3"/>
  <c r="N76" i="3" s="1"/>
  <c r="H69" i="3"/>
  <c r="H479" i="3"/>
  <c r="H463" i="3"/>
  <c r="H460" i="3"/>
  <c r="H452" i="3"/>
  <c r="H444" i="3"/>
  <c r="H436" i="3"/>
  <c r="H433" i="3"/>
  <c r="Q433" i="3"/>
  <c r="N433" i="3"/>
  <c r="H407" i="3"/>
  <c r="Q394" i="3"/>
  <c r="N394" i="3"/>
  <c r="Q383" i="3"/>
  <c r="N383" i="3"/>
  <c r="H383" i="3"/>
  <c r="Q373" i="3"/>
  <c r="N373" i="3"/>
  <c r="Q369" i="3"/>
  <c r="N369" i="3"/>
  <c r="Q347" i="3"/>
  <c r="N347" i="3"/>
  <c r="H347" i="3"/>
  <c r="Q330" i="3"/>
  <c r="N330" i="3"/>
  <c r="Q319" i="3"/>
  <c r="N319" i="3"/>
  <c r="H319" i="3"/>
  <c r="H314" i="3"/>
  <c r="Q314" i="3"/>
  <c r="N314" i="3"/>
  <c r="H312" i="3"/>
  <c r="Q312" i="3"/>
  <c r="N312" i="3"/>
  <c r="Q190" i="3"/>
  <c r="N190" i="3" s="1"/>
  <c r="H186" i="3"/>
  <c r="N186" i="3"/>
  <c r="Q181" i="3"/>
  <c r="N181" i="3" s="1"/>
  <c r="Q128" i="3"/>
  <c r="N128" i="3" s="1"/>
  <c r="H106" i="3"/>
  <c r="Q104" i="3"/>
  <c r="N104" i="3" s="1"/>
  <c r="H104" i="3"/>
  <c r="H101" i="3"/>
  <c r="Q84" i="3"/>
  <c r="N84" i="3" s="1"/>
  <c r="H84" i="3"/>
  <c r="Q363" i="3"/>
  <c r="N363" i="3"/>
  <c r="H363" i="3"/>
  <c r="H499" i="3"/>
  <c r="H487" i="3"/>
  <c r="H483" i="3"/>
  <c r="H467" i="3"/>
  <c r="H431" i="3"/>
  <c r="H415" i="3"/>
  <c r="Q395" i="3"/>
  <c r="N395" i="3"/>
  <c r="H395" i="3"/>
  <c r="Q367" i="3"/>
  <c r="N367" i="3"/>
  <c r="H367" i="3"/>
  <c r="Q331" i="3"/>
  <c r="N331" i="3"/>
  <c r="H331" i="3"/>
  <c r="H307" i="3"/>
  <c r="H212" i="3"/>
  <c r="Q212" i="3"/>
  <c r="N212" i="3" s="1"/>
  <c r="H161" i="3"/>
  <c r="Q161" i="3"/>
  <c r="N161" i="3" s="1"/>
  <c r="Q134" i="3"/>
  <c r="N134" i="3" s="1"/>
  <c r="H134" i="3"/>
  <c r="H90" i="3"/>
  <c r="Q90" i="3"/>
  <c r="N90" i="3" s="1"/>
  <c r="Q497" i="3"/>
  <c r="N497" i="3"/>
  <c r="Q481" i="3"/>
  <c r="N481" i="3"/>
  <c r="Q399" i="3"/>
  <c r="N399" i="3"/>
  <c r="H399" i="3"/>
  <c r="Q335" i="3"/>
  <c r="N335" i="3"/>
  <c r="H335" i="3"/>
  <c r="H495" i="3"/>
  <c r="H491" i="3"/>
  <c r="Q459" i="3"/>
  <c r="N459" i="3"/>
  <c r="Q451" i="3"/>
  <c r="N451" i="3"/>
  <c r="Q443" i="3"/>
  <c r="N443" i="3"/>
  <c r="Q435" i="3"/>
  <c r="N435" i="3"/>
  <c r="Q411" i="3"/>
  <c r="N411" i="3"/>
  <c r="H411" i="3"/>
  <c r="Q405" i="3"/>
  <c r="N405" i="3"/>
  <c r="Q401" i="3"/>
  <c r="N401" i="3"/>
  <c r="Q379" i="3"/>
  <c r="N379" i="3"/>
  <c r="H379" i="3"/>
  <c r="Q351" i="3"/>
  <c r="N351" i="3"/>
  <c r="H351" i="3"/>
  <c r="Q341" i="3"/>
  <c r="N341" i="3"/>
  <c r="Q337" i="3"/>
  <c r="N337" i="3"/>
  <c r="Q315" i="3"/>
  <c r="N315" i="3"/>
  <c r="H315" i="3"/>
  <c r="N305" i="3"/>
  <c r="Q287" i="3"/>
  <c r="N287" i="3"/>
  <c r="H287" i="3"/>
  <c r="Q261" i="3"/>
  <c r="N261" i="3" s="1"/>
  <c r="H228" i="3"/>
  <c r="Q228" i="3"/>
  <c r="N228" i="3"/>
  <c r="Q210" i="3"/>
  <c r="N210" i="3"/>
  <c r="H210" i="3"/>
  <c r="H166" i="3"/>
  <c r="N166" i="3"/>
  <c r="Q153" i="3"/>
  <c r="N153" i="3" s="1"/>
  <c r="H94" i="3"/>
  <c r="Q94" i="3"/>
  <c r="N94" i="3"/>
  <c r="H124" i="3"/>
  <c r="Q124" i="3"/>
  <c r="N124" i="3" s="1"/>
  <c r="H116" i="3"/>
  <c r="Q116" i="3"/>
  <c r="N116" i="3" s="1"/>
  <c r="H233" i="3"/>
  <c r="H207" i="3"/>
  <c r="Q207" i="3"/>
  <c r="N207" i="3"/>
  <c r="H198" i="3"/>
  <c r="Q198" i="3"/>
  <c r="N198" i="3" s="1"/>
  <c r="H188" i="3"/>
  <c r="N188" i="3"/>
  <c r="H169" i="3"/>
  <c r="Q169" i="3"/>
  <c r="N169" i="3"/>
  <c r="H149" i="3"/>
  <c r="N149" i="3"/>
  <c r="H131" i="3"/>
  <c r="Q131" i="3"/>
  <c r="N131" i="3" s="1"/>
  <c r="Q125" i="3"/>
  <c r="N125" i="3" s="1"/>
  <c r="H125" i="3"/>
  <c r="Q120" i="3"/>
  <c r="N120" i="3"/>
  <c r="H97" i="3"/>
  <c r="Q97" i="3"/>
  <c r="N97" i="3" s="1"/>
  <c r="Q278" i="3"/>
  <c r="N278" i="3" s="1"/>
  <c r="Q274" i="3"/>
  <c r="N274" i="3" s="1"/>
  <c r="H235" i="3"/>
  <c r="Q235" i="3"/>
  <c r="N235" i="3" s="1"/>
  <c r="Q234" i="3"/>
  <c r="N234" i="3" s="1"/>
  <c r="H234" i="3"/>
  <c r="H225" i="3"/>
  <c r="Q225" i="3"/>
  <c r="N225" i="3"/>
  <c r="H216" i="3"/>
  <c r="Q216" i="3"/>
  <c r="N216" i="3" s="1"/>
  <c r="H211" i="3"/>
  <c r="Q211" i="3"/>
  <c r="N211" i="3" s="1"/>
  <c r="Q199" i="3"/>
  <c r="N199" i="3" s="1"/>
  <c r="H199" i="3"/>
  <c r="Q178" i="3"/>
  <c r="N178" i="3" s="1"/>
  <c r="H150" i="3"/>
  <c r="Q150" i="3"/>
  <c r="N150" i="3" s="1"/>
  <c r="H146" i="3"/>
  <c r="H137" i="3"/>
  <c r="Q137" i="3"/>
  <c r="N137" i="3" s="1"/>
  <c r="Q121" i="3"/>
  <c r="N121" i="3" s="1"/>
  <c r="H121" i="3"/>
  <c r="H119" i="3"/>
  <c r="Q119" i="3"/>
  <c r="N119" i="3" s="1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/>
  <c r="H300" i="3"/>
  <c r="Q300" i="3"/>
  <c r="N300" i="3" s="1"/>
  <c r="Q258" i="3"/>
  <c r="N258" i="3" s="1"/>
  <c r="H258" i="3"/>
  <c r="Q254" i="3"/>
  <c r="N254" i="3" s="1"/>
  <c r="H254" i="3"/>
  <c r="H237" i="3"/>
  <c r="H420" i="3"/>
  <c r="Q420" i="3"/>
  <c r="N420" i="3"/>
  <c r="Q500" i="3"/>
  <c r="N500" i="3"/>
  <c r="Q492" i="3"/>
  <c r="N492" i="3"/>
  <c r="Q488" i="3"/>
  <c r="N488" i="3"/>
  <c r="Q484" i="3"/>
  <c r="N484" i="3"/>
  <c r="Q480" i="3"/>
  <c r="N480" i="3"/>
  <c r="Q476" i="3"/>
  <c r="N476" i="3"/>
  <c r="Q472" i="3"/>
  <c r="N472" i="3"/>
  <c r="Q468" i="3"/>
  <c r="N468" i="3"/>
  <c r="Q464" i="3"/>
  <c r="N464" i="3"/>
  <c r="H432" i="3"/>
  <c r="Q432" i="3"/>
  <c r="N432" i="3"/>
  <c r="H427" i="3"/>
  <c r="R423" i="3"/>
  <c r="N306" i="3"/>
  <c r="Q262" i="3"/>
  <c r="N262" i="3" s="1"/>
  <c r="H262" i="3"/>
  <c r="R427" i="3"/>
  <c r="Q496" i="3"/>
  <c r="N496" i="3"/>
  <c r="R459" i="3"/>
  <c r="R455" i="3"/>
  <c r="R451" i="3"/>
  <c r="R447" i="3"/>
  <c r="R443" i="3"/>
  <c r="R439" i="3"/>
  <c r="R435" i="3"/>
  <c r="H428" i="3"/>
  <c r="Q428" i="3"/>
  <c r="N428" i="3"/>
  <c r="H423" i="3"/>
  <c r="R419" i="3"/>
  <c r="H416" i="3"/>
  <c r="Q416" i="3"/>
  <c r="N416" i="3"/>
  <c r="H412" i="3"/>
  <c r="Q412" i="3"/>
  <c r="N412" i="3"/>
  <c r="H408" i="3"/>
  <c r="Q408" i="3"/>
  <c r="N408" i="3"/>
  <c r="H404" i="3"/>
  <c r="Q404" i="3"/>
  <c r="N404" i="3"/>
  <c r="H400" i="3"/>
  <c r="Q400" i="3"/>
  <c r="N400" i="3"/>
  <c r="H396" i="3"/>
  <c r="Q396" i="3"/>
  <c r="N396" i="3"/>
  <c r="H392" i="3"/>
  <c r="Q392" i="3"/>
  <c r="N392" i="3"/>
  <c r="H388" i="3"/>
  <c r="Q388" i="3"/>
  <c r="N388" i="3"/>
  <c r="H384" i="3"/>
  <c r="Q384" i="3"/>
  <c r="N384" i="3"/>
  <c r="H380" i="3"/>
  <c r="Q380" i="3"/>
  <c r="N380" i="3"/>
  <c r="H376" i="3"/>
  <c r="Q376" i="3"/>
  <c r="N376" i="3"/>
  <c r="H372" i="3"/>
  <c r="Q372" i="3"/>
  <c r="N372" i="3"/>
  <c r="H368" i="3"/>
  <c r="Q368" i="3"/>
  <c r="N368" i="3"/>
  <c r="H364" i="3"/>
  <c r="Q364" i="3"/>
  <c r="N364" i="3"/>
  <c r="H360" i="3"/>
  <c r="Q360" i="3"/>
  <c r="N360" i="3"/>
  <c r="H356" i="3"/>
  <c r="Q356" i="3"/>
  <c r="N356" i="3"/>
  <c r="H352" i="3"/>
  <c r="Q352" i="3"/>
  <c r="N352" i="3"/>
  <c r="H348" i="3"/>
  <c r="Q348" i="3"/>
  <c r="N348" i="3"/>
  <c r="H344" i="3"/>
  <c r="Q344" i="3"/>
  <c r="N344" i="3"/>
  <c r="H340" i="3"/>
  <c r="Q340" i="3"/>
  <c r="N340" i="3"/>
  <c r="H336" i="3"/>
  <c r="Q336" i="3"/>
  <c r="N336" i="3"/>
  <c r="H332" i="3"/>
  <c r="Q332" i="3"/>
  <c r="N332" i="3"/>
  <c r="H328" i="3"/>
  <c r="Q328" i="3"/>
  <c r="N328" i="3"/>
  <c r="H324" i="3"/>
  <c r="Q324" i="3"/>
  <c r="N324" i="3"/>
  <c r="H320" i="3"/>
  <c r="Q320" i="3"/>
  <c r="N320" i="3"/>
  <c r="H316" i="3"/>
  <c r="Q316" i="3"/>
  <c r="N316" i="3"/>
  <c r="H247" i="3"/>
  <c r="H311" i="3"/>
  <c r="Q302" i="3"/>
  <c r="N302" i="3" s="1"/>
  <c r="Q280" i="3"/>
  <c r="N280" i="3" s="1"/>
  <c r="R280" i="3"/>
  <c r="N276" i="3"/>
  <c r="H272" i="3"/>
  <c r="H268" i="3"/>
  <c r="Q268" i="3"/>
  <c r="N268" i="3"/>
  <c r="H213" i="3"/>
  <c r="Q213" i="3"/>
  <c r="N213" i="3" s="1"/>
  <c r="R310" i="3"/>
  <c r="R292" i="3"/>
  <c r="R276" i="3"/>
  <c r="R261" i="3"/>
  <c r="R257" i="3"/>
  <c r="H221" i="3"/>
  <c r="Q221" i="3"/>
  <c r="N221" i="3"/>
  <c r="H209" i="3"/>
  <c r="Q209" i="3"/>
  <c r="N209" i="3" s="1"/>
  <c r="R221" i="3"/>
  <c r="H217" i="3"/>
  <c r="Q217" i="3"/>
  <c r="N217" i="3" s="1"/>
  <c r="R209" i="3"/>
  <c r="Q163" i="3"/>
  <c r="N163" i="3" s="1"/>
  <c r="H163" i="3"/>
  <c r="Q245" i="3"/>
  <c r="N245" i="3"/>
  <c r="R245" i="3"/>
  <c r="Q239" i="3"/>
  <c r="N239" i="3" s="1"/>
  <c r="Q229" i="3"/>
  <c r="N229" i="3" s="1"/>
  <c r="R229" i="3"/>
  <c r="R217" i="3"/>
  <c r="H205" i="3"/>
  <c r="Q205" i="3"/>
  <c r="N205" i="3" s="1"/>
  <c r="H164" i="3"/>
  <c r="N164" i="3"/>
  <c r="H200" i="3"/>
  <c r="Q200" i="3"/>
  <c r="N200" i="3" s="1"/>
  <c r="H192" i="3"/>
  <c r="N192" i="3"/>
  <c r="H187" i="3"/>
  <c r="H147" i="3"/>
  <c r="N147" i="3"/>
  <c r="Q139" i="3"/>
  <c r="N139" i="3" s="1"/>
  <c r="H89" i="3"/>
  <c r="Q89" i="3"/>
  <c r="N89" i="3" s="1"/>
  <c r="H196" i="3"/>
  <c r="Q196" i="3"/>
  <c r="N196" i="3"/>
  <c r="Q143" i="3"/>
  <c r="N143" i="3" s="1"/>
  <c r="H172" i="3"/>
  <c r="Q172" i="3"/>
  <c r="N172" i="3" s="1"/>
  <c r="Q171" i="3"/>
  <c r="N171" i="3" s="1"/>
  <c r="H171" i="3"/>
  <c r="Q156" i="3"/>
  <c r="N156" i="3" s="1"/>
  <c r="H180" i="3"/>
  <c r="H168" i="3"/>
  <c r="Q168" i="3"/>
  <c r="N168" i="3"/>
  <c r="H142" i="3"/>
  <c r="H114" i="3"/>
  <c r="Q114" i="3"/>
  <c r="N114" i="3" s="1"/>
  <c r="H176" i="3"/>
  <c r="Q176" i="3"/>
  <c r="N176" i="3" s="1"/>
  <c r="Q151" i="3"/>
  <c r="N151" i="3" s="1"/>
  <c r="H184" i="3"/>
  <c r="N184" i="3"/>
  <c r="H167" i="3"/>
  <c r="H159" i="3"/>
  <c r="Q133" i="3"/>
  <c r="N133" i="3" s="1"/>
  <c r="H133" i="3"/>
  <c r="Q152" i="3"/>
  <c r="N152" i="3" s="1"/>
  <c r="H141" i="3"/>
  <c r="H126" i="3"/>
  <c r="Q126" i="3"/>
  <c r="N126" i="3" s="1"/>
  <c r="H122" i="3"/>
  <c r="Q122" i="3"/>
  <c r="N122" i="3"/>
  <c r="R109" i="3"/>
  <c r="H99" i="3"/>
  <c r="Q99" i="3"/>
  <c r="N99" i="3" s="1"/>
  <c r="H130" i="3"/>
  <c r="H110" i="3"/>
  <c r="Q110" i="3"/>
  <c r="N110" i="3" s="1"/>
  <c r="H87" i="3"/>
  <c r="Q87" i="3"/>
  <c r="N87" i="3"/>
  <c r="Q81" i="3"/>
  <c r="N81" i="3" s="1"/>
  <c r="H118" i="3"/>
  <c r="Q118" i="3"/>
  <c r="N118" i="3" s="1"/>
  <c r="R99" i="3"/>
  <c r="R81" i="3"/>
  <c r="H108" i="3"/>
  <c r="R95" i="3"/>
  <c r="R85" i="3"/>
  <c r="R83" i="3"/>
  <c r="R79" i="3"/>
  <c r="R107" i="3"/>
  <c r="R101" i="3"/>
  <c r="R93" i="3"/>
  <c r="Q70" i="3"/>
  <c r="N70" i="3"/>
  <c r="K4" i="3"/>
  <c r="K5" i="3"/>
  <c r="Q5" i="3" s="1"/>
  <c r="K6" i="3"/>
  <c r="K7" i="3"/>
  <c r="Q7" i="3" s="1"/>
  <c r="N7" i="3" s="1"/>
  <c r="K8" i="3"/>
  <c r="K9" i="3"/>
  <c r="Q9" i="3" s="1"/>
  <c r="K10" i="3"/>
  <c r="K11" i="3"/>
  <c r="Q11" i="3" s="1"/>
  <c r="N11" i="3" s="1"/>
  <c r="K12" i="3"/>
  <c r="K13" i="3"/>
  <c r="Q13" i="3" s="1"/>
  <c r="K14" i="3"/>
  <c r="K15" i="3"/>
  <c r="Q15" i="3" s="1"/>
  <c r="N15" i="3" s="1"/>
  <c r="K16" i="3"/>
  <c r="K17" i="3"/>
  <c r="Q17" i="3" s="1"/>
  <c r="K18" i="3"/>
  <c r="K19" i="3"/>
  <c r="K20" i="3"/>
  <c r="K21" i="3"/>
  <c r="K22" i="3"/>
  <c r="K23" i="3"/>
  <c r="K24" i="3"/>
  <c r="K25" i="3"/>
  <c r="K26" i="3"/>
  <c r="K27" i="3"/>
  <c r="K28" i="3"/>
  <c r="K29" i="3"/>
  <c r="Q29" i="3" s="1"/>
  <c r="N29" i="3" s="1"/>
  <c r="K30" i="3"/>
  <c r="K31" i="3"/>
  <c r="Q31" i="3" s="1"/>
  <c r="N31" i="3" s="1"/>
  <c r="K32" i="3"/>
  <c r="K33" i="3"/>
  <c r="Q33" i="3" s="1"/>
  <c r="N33" i="3" s="1"/>
  <c r="K34" i="3"/>
  <c r="K35" i="3"/>
  <c r="Q35" i="3" s="1"/>
  <c r="N35" i="3" s="1"/>
  <c r="K36" i="3"/>
  <c r="K37" i="3"/>
  <c r="K38" i="3"/>
  <c r="K39" i="3"/>
  <c r="K40" i="3"/>
  <c r="K41" i="3"/>
  <c r="K42" i="3"/>
  <c r="Q42" i="3" s="1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Q55" i="3" s="1"/>
  <c r="N55" i="3" s="1"/>
  <c r="K56" i="3"/>
  <c r="K57" i="3"/>
  <c r="K58" i="3"/>
  <c r="K59" i="3"/>
  <c r="K60" i="3"/>
  <c r="K61" i="3"/>
  <c r="K62" i="3"/>
  <c r="K63" i="3"/>
  <c r="K3" i="3"/>
  <c r="I37" i="3"/>
  <c r="O37" i="3"/>
  <c r="H38" i="3"/>
  <c r="I38" i="3"/>
  <c r="S38" i="3"/>
  <c r="Q38" i="3"/>
  <c r="N38" i="3"/>
  <c r="O38" i="3"/>
  <c r="I39" i="3"/>
  <c r="S39" i="3" s="1"/>
  <c r="O39" i="3"/>
  <c r="H40" i="3"/>
  <c r="I40" i="3"/>
  <c r="O40" i="3"/>
  <c r="Q40" i="3"/>
  <c r="N40" i="3" s="1"/>
  <c r="I41" i="3"/>
  <c r="S41" i="3" s="1"/>
  <c r="O41" i="3"/>
  <c r="H42" i="3"/>
  <c r="I42" i="3"/>
  <c r="S42" i="3" s="1"/>
  <c r="N42" i="3"/>
  <c r="O42" i="3"/>
  <c r="I43" i="3"/>
  <c r="R43" i="3" s="1"/>
  <c r="O43" i="3"/>
  <c r="H44" i="3"/>
  <c r="I44" i="3"/>
  <c r="O44" i="3"/>
  <c r="Q44" i="3"/>
  <c r="N44" i="3" s="1"/>
  <c r="I45" i="3"/>
  <c r="S45" i="3" s="1"/>
  <c r="O45" i="3"/>
  <c r="H46" i="3"/>
  <c r="I46" i="3"/>
  <c r="S46" i="3" s="1"/>
  <c r="Q46" i="3"/>
  <c r="N46" i="3" s="1"/>
  <c r="O46" i="3"/>
  <c r="I47" i="3"/>
  <c r="S47" i="3" s="1"/>
  <c r="O47" i="3"/>
  <c r="H48" i="3"/>
  <c r="I48" i="3"/>
  <c r="R48" i="3" s="1"/>
  <c r="O48" i="3"/>
  <c r="Q48" i="3"/>
  <c r="N48" i="3" s="1"/>
  <c r="I49" i="3"/>
  <c r="S49" i="3" s="1"/>
  <c r="O49" i="3"/>
  <c r="H50" i="3"/>
  <c r="I50" i="3"/>
  <c r="S50" i="3" s="1"/>
  <c r="Q50" i="3"/>
  <c r="N50" i="3"/>
  <c r="O50" i="3"/>
  <c r="I51" i="3"/>
  <c r="S51" i="3" s="1"/>
  <c r="O51" i="3"/>
  <c r="H52" i="3"/>
  <c r="I52" i="3"/>
  <c r="S52" i="3" s="1"/>
  <c r="O52" i="3"/>
  <c r="Q52" i="3"/>
  <c r="N52" i="3" s="1"/>
  <c r="I53" i="3"/>
  <c r="S53" i="3" s="1"/>
  <c r="O53" i="3"/>
  <c r="H54" i="3"/>
  <c r="I54" i="3"/>
  <c r="S54" i="3" s="1"/>
  <c r="Q54" i="3"/>
  <c r="N54" i="3" s="1"/>
  <c r="O54" i="3"/>
  <c r="I55" i="3"/>
  <c r="S55" i="3" s="1"/>
  <c r="H55" i="3"/>
  <c r="O55" i="3"/>
  <c r="H56" i="3"/>
  <c r="I56" i="3"/>
  <c r="S56" i="3"/>
  <c r="O56" i="3"/>
  <c r="Q56" i="3"/>
  <c r="N56" i="3" s="1"/>
  <c r="I57" i="3"/>
  <c r="O57" i="3"/>
  <c r="H58" i="3"/>
  <c r="I58" i="3"/>
  <c r="S58" i="3" s="1"/>
  <c r="Q58" i="3"/>
  <c r="N58" i="3"/>
  <c r="O58" i="3"/>
  <c r="I59" i="3"/>
  <c r="R59" i="3" s="1"/>
  <c r="O59" i="3"/>
  <c r="H60" i="3"/>
  <c r="I60" i="3"/>
  <c r="S60" i="3" s="1"/>
  <c r="O60" i="3"/>
  <c r="R60" i="3" s="1"/>
  <c r="Q60" i="3"/>
  <c r="N60" i="3"/>
  <c r="I61" i="3"/>
  <c r="H61" i="3"/>
  <c r="O61" i="3"/>
  <c r="Q61" i="3"/>
  <c r="N61" i="3" s="1"/>
  <c r="H62" i="3"/>
  <c r="I62" i="3"/>
  <c r="S62" i="3" s="1"/>
  <c r="Q62" i="3"/>
  <c r="N62" i="3" s="1"/>
  <c r="O62" i="3"/>
  <c r="R62" i="3" s="1"/>
  <c r="I63" i="3"/>
  <c r="S63" i="3" s="1"/>
  <c r="O63" i="3"/>
  <c r="O4" i="3"/>
  <c r="Q4" i="3"/>
  <c r="N4" i="3" s="1"/>
  <c r="O5" i="3"/>
  <c r="N5" i="3"/>
  <c r="O6" i="3"/>
  <c r="Q6" i="3"/>
  <c r="N6" i="3" s="1"/>
  <c r="O7" i="3"/>
  <c r="O8" i="3"/>
  <c r="Q8" i="3"/>
  <c r="N8" i="3" s="1"/>
  <c r="O9" i="3"/>
  <c r="N9" i="3"/>
  <c r="O10" i="3"/>
  <c r="Q10" i="3"/>
  <c r="N10" i="3" s="1"/>
  <c r="O11" i="3"/>
  <c r="O12" i="3"/>
  <c r="Q12" i="3"/>
  <c r="N12" i="3" s="1"/>
  <c r="O13" i="3"/>
  <c r="N13" i="3"/>
  <c r="O14" i="3"/>
  <c r="Q14" i="3"/>
  <c r="N14" i="3" s="1"/>
  <c r="O15" i="3"/>
  <c r="O16" i="3"/>
  <c r="Q16" i="3"/>
  <c r="N16" i="3" s="1"/>
  <c r="O17" i="3"/>
  <c r="N17" i="3"/>
  <c r="O18" i="3"/>
  <c r="Q18" i="3"/>
  <c r="N18" i="3" s="1"/>
  <c r="O19" i="3"/>
  <c r="O20" i="3"/>
  <c r="Q20" i="3"/>
  <c r="N20" i="3" s="1"/>
  <c r="O21" i="3"/>
  <c r="O22" i="3"/>
  <c r="Q22" i="3"/>
  <c r="N22" i="3" s="1"/>
  <c r="O23" i="3"/>
  <c r="O24" i="3"/>
  <c r="Q24" i="3"/>
  <c r="N24" i="3" s="1"/>
  <c r="O25" i="3"/>
  <c r="O26" i="3"/>
  <c r="Q26" i="3"/>
  <c r="N26" i="3" s="1"/>
  <c r="O27" i="3"/>
  <c r="O28" i="3"/>
  <c r="Q28" i="3"/>
  <c r="N28" i="3" s="1"/>
  <c r="O29" i="3"/>
  <c r="O30" i="3"/>
  <c r="Q30" i="3"/>
  <c r="N30" i="3" s="1"/>
  <c r="O31" i="3"/>
  <c r="O32" i="3"/>
  <c r="Q32" i="3"/>
  <c r="N32" i="3" s="1"/>
  <c r="O33" i="3"/>
  <c r="R33" i="3" s="1"/>
  <c r="O34" i="3"/>
  <c r="Q34" i="3"/>
  <c r="N34" i="3" s="1"/>
  <c r="O35" i="3"/>
  <c r="O36" i="3"/>
  <c r="Q36" i="3"/>
  <c r="N36" i="3" s="1"/>
  <c r="O3" i="3"/>
  <c r="I13" i="3"/>
  <c r="H13" i="3"/>
  <c r="I14" i="3"/>
  <c r="H14" i="3"/>
  <c r="I15" i="3"/>
  <c r="I16" i="3"/>
  <c r="H16" i="3"/>
  <c r="I17" i="3"/>
  <c r="H17" i="3"/>
  <c r="I18" i="3"/>
  <c r="H18" i="3"/>
  <c r="I19" i="3"/>
  <c r="R19" i="3" s="1"/>
  <c r="S19" i="3"/>
  <c r="I20" i="3"/>
  <c r="H20" i="3"/>
  <c r="I21" i="3"/>
  <c r="S21" i="3" s="1"/>
  <c r="I22" i="3"/>
  <c r="R22" i="3" s="1"/>
  <c r="H22" i="3"/>
  <c r="I23" i="3"/>
  <c r="S23" i="3" s="1"/>
  <c r="I24" i="3"/>
  <c r="H24" i="3"/>
  <c r="I25" i="3"/>
  <c r="S25" i="3" s="1"/>
  <c r="I26" i="3"/>
  <c r="R26" i="3" s="1"/>
  <c r="H26" i="3"/>
  <c r="I27" i="3"/>
  <c r="S27" i="3" s="1"/>
  <c r="I28" i="3"/>
  <c r="H28" i="3"/>
  <c r="I29" i="3"/>
  <c r="S29" i="3" s="1"/>
  <c r="H29" i="3"/>
  <c r="I30" i="3"/>
  <c r="R30" i="3" s="1"/>
  <c r="H30" i="3"/>
  <c r="I31" i="3"/>
  <c r="I32" i="3"/>
  <c r="H32" i="3"/>
  <c r="I33" i="3"/>
  <c r="H33" i="3"/>
  <c r="I34" i="3"/>
  <c r="H34" i="3"/>
  <c r="I35" i="3"/>
  <c r="I36" i="3"/>
  <c r="H36" i="3"/>
  <c r="I4" i="3"/>
  <c r="I5" i="3"/>
  <c r="I6" i="3"/>
  <c r="I7" i="3"/>
  <c r="S7" i="3" s="1"/>
  <c r="I8" i="3"/>
  <c r="I9" i="3"/>
  <c r="S9" i="3" s="1"/>
  <c r="I10" i="3"/>
  <c r="S10" i="3"/>
  <c r="I11" i="3"/>
  <c r="S11" i="3"/>
  <c r="I12" i="3"/>
  <c r="R12" i="3" s="1"/>
  <c r="I3" i="3"/>
  <c r="R3" i="3" s="1"/>
  <c r="H4" i="3"/>
  <c r="H5" i="3"/>
  <c r="H6" i="3"/>
  <c r="H7" i="3"/>
  <c r="H8" i="3"/>
  <c r="H9" i="3"/>
  <c r="H10" i="3"/>
  <c r="H11" i="3"/>
  <c r="H12" i="3"/>
  <c r="H3" i="3"/>
  <c r="S28" i="3"/>
  <c r="R29" i="3"/>
  <c r="T4" i="3"/>
  <c r="T6" i="3"/>
  <c r="T8" i="3"/>
  <c r="S3" i="3"/>
  <c r="S5" i="3"/>
  <c r="S36" i="3"/>
  <c r="S34" i="3"/>
  <c r="R34" i="3"/>
  <c r="S30" i="3"/>
  <c r="S16" i="3"/>
  <c r="R16" i="3"/>
  <c r="S44" i="3"/>
  <c r="S43" i="3"/>
  <c r="R32" i="3"/>
  <c r="S32" i="3"/>
  <c r="S18" i="3"/>
  <c r="R18" i="3"/>
  <c r="S14" i="3"/>
  <c r="R14" i="3"/>
  <c r="S59" i="3"/>
  <c r="S12" i="3"/>
  <c r="S8" i="3"/>
  <c r="R8" i="3"/>
  <c r="S4" i="3"/>
  <c r="R4" i="3"/>
  <c r="R61" i="3"/>
  <c r="S61" i="3"/>
  <c r="R50" i="3"/>
  <c r="S48" i="3"/>
  <c r="R7" i="3"/>
  <c r="S35" i="3"/>
  <c r="S33" i="3"/>
  <c r="S31" i="3"/>
  <c r="S17" i="3"/>
  <c r="R17" i="3"/>
  <c r="S15" i="3"/>
  <c r="S13" i="3"/>
  <c r="R13" i="3"/>
  <c r="R52" i="3"/>
  <c r="R51" i="3"/>
  <c r="R38" i="3"/>
  <c r="R10" i="3"/>
  <c r="S6" i="3"/>
  <c r="R6" i="3"/>
  <c r="R56" i="3"/>
  <c r="R55" i="3"/>
  <c r="R42" i="3"/>
  <c r="T3" i="3"/>
  <c r="Q3" i="3"/>
  <c r="N3" i="3" s="1"/>
  <c r="A3" i="2"/>
  <c r="A4" i="2"/>
  <c r="A140" i="2" s="1"/>
  <c r="A5" i="2"/>
  <c r="A6" i="2"/>
  <c r="AK6" i="2" s="1"/>
  <c r="AK74" i="2" s="1"/>
  <c r="AK244" i="2" s="1"/>
  <c r="A7" i="2"/>
  <c r="A8" i="2"/>
  <c r="A42" i="2" s="1"/>
  <c r="A9" i="2"/>
  <c r="A315" i="2" s="1"/>
  <c r="A10" i="2"/>
  <c r="A384" i="2" s="1"/>
  <c r="A11" i="2"/>
  <c r="A12" i="2"/>
  <c r="A250" i="2" s="1"/>
  <c r="A13" i="2"/>
  <c r="A353" i="2" s="1"/>
  <c r="A14" i="2"/>
  <c r="AK14" i="2" s="1"/>
  <c r="AK184" i="2" s="1"/>
  <c r="A15" i="2"/>
  <c r="A16" i="2"/>
  <c r="A152" i="2" s="1"/>
  <c r="A17" i="2"/>
  <c r="A153" i="2" s="1"/>
  <c r="A18" i="2"/>
  <c r="AL18" i="2" s="1"/>
  <c r="AL86" i="2" s="1"/>
  <c r="AL256" i="2" s="1"/>
  <c r="A19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2" i="2"/>
  <c r="AM2" i="2" s="1"/>
  <c r="AM138" i="2" s="1"/>
  <c r="A254" i="2"/>
  <c r="A186" i="2"/>
  <c r="A84" i="2"/>
  <c r="A216" i="2"/>
  <c r="A114" i="2"/>
  <c r="A80" i="2"/>
  <c r="A212" i="2"/>
  <c r="A178" i="2"/>
  <c r="A76" i="2"/>
  <c r="A208" i="2"/>
  <c r="A174" i="2"/>
  <c r="A53" i="2"/>
  <c r="A257" i="2"/>
  <c r="A223" i="2"/>
  <c r="A155" i="2"/>
  <c r="A121" i="2"/>
  <c r="A87" i="2"/>
  <c r="A253" i="2"/>
  <c r="A219" i="2"/>
  <c r="A185" i="2"/>
  <c r="A117" i="2"/>
  <c r="A83" i="2"/>
  <c r="A45" i="2"/>
  <c r="A215" i="2"/>
  <c r="A181" i="2"/>
  <c r="A147" i="2"/>
  <c r="A79" i="2"/>
  <c r="A41" i="2"/>
  <c r="A245" i="2"/>
  <c r="A177" i="2"/>
  <c r="A143" i="2"/>
  <c r="A109" i="2"/>
  <c r="A37" i="2"/>
  <c r="A241" i="2"/>
  <c r="A207" i="2"/>
  <c r="A139" i="2"/>
  <c r="A105" i="2"/>
  <c r="A71" i="2"/>
  <c r="A184" i="2"/>
  <c r="A116" i="2"/>
  <c r="A248" i="2"/>
  <c r="A112" i="2"/>
  <c r="A244" i="2"/>
  <c r="A210" i="2"/>
  <c r="A74" i="2"/>
  <c r="A36" i="2"/>
  <c r="U438" i="3"/>
  <c r="Y438" i="3" s="1"/>
  <c r="U460" i="3"/>
  <c r="Y460" i="3" s="1"/>
  <c r="A206" i="2"/>
  <c r="A256" i="2"/>
  <c r="A120" i="2"/>
  <c r="AC33" i="2"/>
  <c r="AC203" i="2" s="1"/>
  <c r="AX33" i="2"/>
  <c r="AX203" i="2" s="1"/>
  <c r="AP33" i="2"/>
  <c r="AR33" i="2"/>
  <c r="AR101" i="2" s="1"/>
  <c r="AR271" i="2" s="1"/>
  <c r="AE33" i="2"/>
  <c r="AE101" i="2" s="1"/>
  <c r="AE271" i="2" s="1"/>
  <c r="AD33" i="2"/>
  <c r="AD203" i="2" s="1"/>
  <c r="AS33" i="2"/>
  <c r="AB33" i="2"/>
  <c r="AB203" i="2" s="1"/>
  <c r="AU33" i="2"/>
  <c r="AU203" i="2" s="1"/>
  <c r="BE33" i="2"/>
  <c r="BE101" i="2" s="1"/>
  <c r="BE271" i="2" s="1"/>
  <c r="AK33" i="2"/>
  <c r="AK203" i="2" s="1"/>
  <c r="BB33" i="2"/>
  <c r="AV33" i="2"/>
  <c r="AM33" i="2"/>
  <c r="AM67" i="2" s="1"/>
  <c r="AB97" i="2"/>
  <c r="AB267" i="2" s="1"/>
  <c r="AB199" i="2"/>
  <c r="AT92" i="2"/>
  <c r="AT262" i="2" s="1"/>
  <c r="AT194" i="2"/>
  <c r="AR196" i="2"/>
  <c r="AC97" i="2"/>
  <c r="AC267" i="2" s="1"/>
  <c r="AC199" i="2"/>
  <c r="AI98" i="2"/>
  <c r="AI268" i="2" s="1"/>
  <c r="AI200" i="2"/>
  <c r="AF98" i="2"/>
  <c r="AF268" i="2" s="1"/>
  <c r="AF200" i="2"/>
  <c r="AS89" i="2"/>
  <c r="AS259" i="2" s="1"/>
  <c r="AS191" i="2"/>
  <c r="AQ193" i="2"/>
  <c r="AR88" i="2"/>
  <c r="AR258" i="2" s="1"/>
  <c r="AR190" i="2"/>
  <c r="AY88" i="2"/>
  <c r="AY258" i="2" s="1"/>
  <c r="AY190" i="2"/>
  <c r="AY89" i="2"/>
  <c r="AY259" i="2" s="1"/>
  <c r="AY191" i="2"/>
  <c r="AD95" i="2"/>
  <c r="AD265" i="2" s="1"/>
  <c r="AD197" i="2"/>
  <c r="AK90" i="2"/>
  <c r="AK260" i="2" s="1"/>
  <c r="AK192" i="2"/>
  <c r="AC92" i="2"/>
  <c r="AC262" i="2" s="1"/>
  <c r="AC194" i="2"/>
  <c r="AJ91" i="2"/>
  <c r="AJ261" i="2" s="1"/>
  <c r="AJ193" i="2"/>
  <c r="AC90" i="2"/>
  <c r="AC260" i="2" s="1"/>
  <c r="AC192" i="2"/>
  <c r="AT88" i="2"/>
  <c r="AT258" i="2" s="1"/>
  <c r="AT190" i="2"/>
  <c r="AB100" i="2"/>
  <c r="AB270" i="2" s="1"/>
  <c r="AB202" i="2"/>
  <c r="BD91" i="2"/>
  <c r="BD261" i="2" s="1"/>
  <c r="BD193" i="2"/>
  <c r="AG99" i="2"/>
  <c r="AG201" i="2"/>
  <c r="AO93" i="2"/>
  <c r="AO263" i="2" s="1"/>
  <c r="BA88" i="2"/>
  <c r="BA258" i="2" s="1"/>
  <c r="BA190" i="2"/>
  <c r="AI99" i="2"/>
  <c r="AI201" i="2"/>
  <c r="AY90" i="2"/>
  <c r="AY260" i="2" s="1"/>
  <c r="AY192" i="2"/>
  <c r="AC95" i="2"/>
  <c r="AC265" i="2" s="1"/>
  <c r="AC197" i="2"/>
  <c r="AZ90" i="2"/>
  <c r="AZ260" i="2" s="1"/>
  <c r="AZ192" i="2"/>
  <c r="AI91" i="2"/>
  <c r="AI261" i="2" s="1"/>
  <c r="AI193" i="2"/>
  <c r="AR90" i="2"/>
  <c r="AR192" i="2"/>
  <c r="AL90" i="2"/>
  <c r="AL192" i="2"/>
  <c r="AD92" i="2"/>
  <c r="AD194" i="2"/>
  <c r="AJ197" i="2"/>
  <c r="AW193" i="2"/>
  <c r="AC99" i="2"/>
  <c r="AC269" i="2" s="1"/>
  <c r="AC201" i="2"/>
  <c r="AH95" i="2"/>
  <c r="AH265" i="2" s="1"/>
  <c r="AH197" i="2"/>
  <c r="AL94" i="2"/>
  <c r="AL264" i="2" s="1"/>
  <c r="AL196" i="2"/>
  <c r="AU88" i="2"/>
  <c r="AU258" i="2" s="1"/>
  <c r="AU190" i="2"/>
  <c r="AJ90" i="2"/>
  <c r="AJ260" i="2" s="1"/>
  <c r="AJ192" i="2"/>
  <c r="AB92" i="2"/>
  <c r="AB262" i="2" s="1"/>
  <c r="AB194" i="2"/>
  <c r="BE90" i="2"/>
  <c r="BE260" i="2" s="1"/>
  <c r="AW88" i="2"/>
  <c r="AW258" i="2" s="1"/>
  <c r="AW190" i="2"/>
  <c r="BD88" i="2"/>
  <c r="BD258" i="2" s="1"/>
  <c r="BD190" i="2"/>
  <c r="AT196" i="2"/>
  <c r="AI100" i="2"/>
  <c r="AI270" i="2" s="1"/>
  <c r="AI202" i="2"/>
  <c r="AI95" i="2"/>
  <c r="AI265" i="2" s="1"/>
  <c r="AI197" i="2"/>
  <c r="AM88" i="2"/>
  <c r="AM258" i="2" s="1"/>
  <c r="AM190" i="2"/>
  <c r="BB92" i="2"/>
  <c r="BB262" i="2" s="1"/>
  <c r="BB194" i="2"/>
  <c r="AJ88" i="2"/>
  <c r="AJ258" i="2" s="1"/>
  <c r="AJ190" i="2"/>
  <c r="AO193" i="2"/>
  <c r="AU91" i="2"/>
  <c r="AU261" i="2" s="1"/>
  <c r="AB99" i="2"/>
  <c r="AB201" i="2"/>
  <c r="AE91" i="2"/>
  <c r="AE261" i="2" s="1"/>
  <c r="AE193" i="2"/>
  <c r="AM90" i="2"/>
  <c r="AM260" i="2" s="1"/>
  <c r="AM192" i="2"/>
  <c r="AR91" i="2"/>
  <c r="AR261" i="2" s="1"/>
  <c r="AR193" i="2"/>
  <c r="AG100" i="2"/>
  <c r="AG270" i="2" s="1"/>
  <c r="AG202" i="2"/>
  <c r="BB94" i="2"/>
  <c r="BB264" i="2" s="1"/>
  <c r="AC91" i="2"/>
  <c r="AC261" i="2" s="1"/>
  <c r="AC193" i="2"/>
  <c r="AC88" i="2"/>
  <c r="AC258" i="2" s="1"/>
  <c r="AC190" i="2"/>
  <c r="AL92" i="2"/>
  <c r="AL194" i="2"/>
  <c r="AC94" i="2"/>
  <c r="AC264" i="2" s="1"/>
  <c r="AC196" i="2"/>
  <c r="AU92" i="2"/>
  <c r="AU262" i="2" s="1"/>
  <c r="AG91" i="2"/>
  <c r="AG261" i="2" s="1"/>
  <c r="AG193" i="2"/>
  <c r="AB88" i="2"/>
  <c r="AB258" i="2" s="1"/>
  <c r="AB190" i="2"/>
  <c r="AQ90" i="2"/>
  <c r="AQ260" i="2" s="1"/>
  <c r="AG88" i="2"/>
  <c r="AG258" i="2" s="1"/>
  <c r="AG190" i="2"/>
  <c r="BA89" i="2"/>
  <c r="BA191" i="2"/>
  <c r="AK91" i="2"/>
  <c r="AK261" i="2" s="1"/>
  <c r="AK193" i="2"/>
  <c r="AI92" i="2"/>
  <c r="AI262" i="2" s="1"/>
  <c r="AI194" i="2"/>
  <c r="AD88" i="2"/>
  <c r="AD258" i="2" s="1"/>
  <c r="AD190" i="2"/>
  <c r="AB94" i="2"/>
  <c r="AB196" i="2"/>
  <c r="BB193" i="2"/>
  <c r="AH100" i="2"/>
  <c r="AH270" i="2" s="1"/>
  <c r="AH202" i="2"/>
  <c r="AG97" i="2"/>
  <c r="AG267" i="2" s="1"/>
  <c r="AG199" i="2"/>
  <c r="BB88" i="2"/>
  <c r="BB258" i="2" s="1"/>
  <c r="BB190" i="2"/>
  <c r="AY91" i="2"/>
  <c r="AY261" i="2" s="1"/>
  <c r="AG96" i="2"/>
  <c r="AG266" i="2" s="1"/>
  <c r="AG198" i="2"/>
  <c r="AF90" i="2"/>
  <c r="AF260" i="2" s="1"/>
  <c r="AF192" i="2"/>
  <c r="AH88" i="2"/>
  <c r="AH258" i="2" s="1"/>
  <c r="AH190" i="2"/>
  <c r="AD90" i="2"/>
  <c r="AD192" i="2"/>
  <c r="BC192" i="2"/>
  <c r="AE92" i="2"/>
  <c r="AE194" i="2"/>
  <c r="BC89" i="2"/>
  <c r="BC259" i="2" s="1"/>
  <c r="BC191" i="2"/>
  <c r="AF95" i="2"/>
  <c r="AF265" i="2" s="1"/>
  <c r="AF197" i="2"/>
  <c r="AN91" i="2"/>
  <c r="AN261" i="2" s="1"/>
  <c r="AN193" i="2"/>
  <c r="AI93" i="2"/>
  <c r="AI195" i="2"/>
  <c r="AE95" i="2"/>
  <c r="AE265" i="2" s="1"/>
  <c r="AE197" i="2"/>
  <c r="BE91" i="2"/>
  <c r="BE261" i="2" s="1"/>
  <c r="AT90" i="2"/>
  <c r="AT260" i="2" s="1"/>
  <c r="AT192" i="2"/>
  <c r="AF88" i="2"/>
  <c r="AF258" i="2" s="1"/>
  <c r="AF190" i="2"/>
  <c r="AB90" i="2"/>
  <c r="AB192" i="2"/>
  <c r="BA90" i="2"/>
  <c r="BA260" i="2" s="1"/>
  <c r="BA192" i="2"/>
  <c r="AP193" i="2"/>
  <c r="AH99" i="2"/>
  <c r="AH269" i="2" s="1"/>
  <c r="AH201" i="2"/>
  <c r="AH91" i="2"/>
  <c r="AH193" i="2"/>
  <c r="AV89" i="2"/>
  <c r="AV259" i="2" s="1"/>
  <c r="AV191" i="2"/>
  <c r="BA193" i="2"/>
  <c r="AF99" i="2"/>
  <c r="AF269" i="2" s="1"/>
  <c r="AF201" i="2"/>
  <c r="BC193" i="2"/>
  <c r="AI97" i="2"/>
  <c r="AI267" i="2" s="1"/>
  <c r="AI199" i="2"/>
  <c r="AZ88" i="2"/>
  <c r="AZ190" i="2"/>
  <c r="AE100" i="2"/>
  <c r="AE202" i="2"/>
  <c r="AS193" i="2"/>
  <c r="AD100" i="2"/>
  <c r="AD270" i="2" s="1"/>
  <c r="AD202" i="2"/>
  <c r="AE89" i="2"/>
  <c r="AE259" i="2" s="1"/>
  <c r="AE191" i="2"/>
  <c r="AO90" i="2"/>
  <c r="AO192" i="2"/>
  <c r="BC92" i="2"/>
  <c r="BC262" i="2" s="1"/>
  <c r="AF100" i="2"/>
  <c r="AF270" i="2" s="1"/>
  <c r="AF202" i="2"/>
  <c r="AQ88" i="2"/>
  <c r="AQ190" i="2"/>
  <c r="AD99" i="2"/>
  <c r="AD269" i="2" s="1"/>
  <c r="AD201" i="2"/>
  <c r="AE90" i="2"/>
  <c r="AE260" i="2" s="1"/>
  <c r="AE192" i="2"/>
  <c r="AV91" i="2"/>
  <c r="AV261" i="2" s="1"/>
  <c r="AV193" i="2"/>
  <c r="AM193" i="2"/>
  <c r="BB197" i="2"/>
  <c r="AS88" i="2"/>
  <c r="AS258" i="2" s="1"/>
  <c r="AS190" i="2"/>
  <c r="AD97" i="2"/>
  <c r="AD267" i="2" s="1"/>
  <c r="AD199" i="2"/>
  <c r="AP92" i="2"/>
  <c r="AP262" i="2" s="1"/>
  <c r="AP194" i="2"/>
  <c r="AN88" i="2"/>
  <c r="AN190" i="2"/>
  <c r="AD91" i="2"/>
  <c r="AD193" i="2"/>
  <c r="BB90" i="2"/>
  <c r="BB260" i="2" s="1"/>
  <c r="BB192" i="2"/>
  <c r="AM89" i="2"/>
  <c r="AM259" i="2" s="1"/>
  <c r="AM191" i="2"/>
  <c r="AH94" i="2"/>
  <c r="AH264" i="2" s="1"/>
  <c r="AH196" i="2"/>
  <c r="AE94" i="2"/>
  <c r="AE264" i="2" s="1"/>
  <c r="AE196" i="2"/>
  <c r="AZ93" i="2"/>
  <c r="AZ263" i="2" s="1"/>
  <c r="AZ195" i="2"/>
  <c r="BD89" i="2"/>
  <c r="BD259" i="2" s="1"/>
  <c r="BD191" i="2"/>
  <c r="AT89" i="2"/>
  <c r="AT191" i="2"/>
  <c r="AH92" i="2"/>
  <c r="AH194" i="2"/>
  <c r="AZ91" i="2"/>
  <c r="AZ193" i="2"/>
  <c r="AP90" i="2"/>
  <c r="AP260" i="2" s="1"/>
  <c r="AP192" i="2"/>
  <c r="BC88" i="2"/>
  <c r="BC258" i="2" s="1"/>
  <c r="BC190" i="2"/>
  <c r="AO88" i="2"/>
  <c r="AO258" i="2" s="1"/>
  <c r="AO190" i="2"/>
  <c r="AE99" i="2"/>
  <c r="AE269" i="2" s="1"/>
  <c r="AE201" i="2"/>
  <c r="AF96" i="2"/>
  <c r="AF266" i="2" s="1"/>
  <c r="AF198" i="2"/>
  <c r="AN90" i="2"/>
  <c r="AN260" i="2" s="1"/>
  <c r="AN192" i="2"/>
  <c r="BE88" i="2"/>
  <c r="BE258" i="2" s="1"/>
  <c r="BE190" i="2"/>
  <c r="AG90" i="2"/>
  <c r="AG192" i="2"/>
  <c r="AE88" i="2"/>
  <c r="AE190" i="2"/>
  <c r="AX90" i="2"/>
  <c r="AX260" i="2" s="1"/>
  <c r="AX192" i="2"/>
  <c r="AF89" i="2"/>
  <c r="AF259" i="2" s="1"/>
  <c r="AF191" i="2"/>
  <c r="AN95" i="2"/>
  <c r="AN265" i="2" s="1"/>
  <c r="AG95" i="2"/>
  <c r="AG265" i="2" s="1"/>
  <c r="AG197" i="2"/>
  <c r="AC96" i="2"/>
  <c r="AC266" i="2" s="1"/>
  <c r="AC198" i="2"/>
  <c r="AI96" i="2"/>
  <c r="AI266" i="2" s="1"/>
  <c r="AI198" i="2"/>
  <c r="AW90" i="2"/>
  <c r="AW260" i="2" s="1"/>
  <c r="AW192" i="2"/>
  <c r="AI88" i="2"/>
  <c r="AI258" i="2" s="1"/>
  <c r="AI190" i="2"/>
  <c r="AR93" i="2"/>
  <c r="AR195" i="2"/>
  <c r="AL91" i="2"/>
  <c r="AL261" i="2" s="1"/>
  <c r="AL193" i="2"/>
  <c r="AX94" i="2"/>
  <c r="AX264" i="2" s="1"/>
  <c r="AC100" i="2"/>
  <c r="AC270" i="2" s="1"/>
  <c r="AC202" i="2"/>
  <c r="AB91" i="2"/>
  <c r="AB193" i="2"/>
  <c r="AY198" i="2"/>
  <c r="AH90" i="2"/>
  <c r="AH260" i="2" s="1"/>
  <c r="AH192" i="2"/>
  <c r="AD96" i="2"/>
  <c r="AD266" i="2" s="1"/>
  <c r="AD198" i="2"/>
  <c r="AS90" i="2"/>
  <c r="AS260" i="2" s="1"/>
  <c r="AS192" i="2"/>
  <c r="AI90" i="2"/>
  <c r="AI192" i="2"/>
  <c r="B88" i="2"/>
  <c r="B258" i="2" s="1"/>
  <c r="B190" i="2"/>
  <c r="B94" i="2"/>
  <c r="B196" i="2"/>
  <c r="B99" i="2"/>
  <c r="B269" i="2" s="1"/>
  <c r="B201" i="2"/>
  <c r="B90" i="2"/>
  <c r="B192" i="2"/>
  <c r="B96" i="2"/>
  <c r="B266" i="2" s="1"/>
  <c r="B198" i="2"/>
  <c r="B91" i="2"/>
  <c r="B261" i="2" s="1"/>
  <c r="B193" i="2"/>
  <c r="AT58" i="2"/>
  <c r="AC63" i="2"/>
  <c r="AI64" i="2"/>
  <c r="AF64" i="2"/>
  <c r="AS55" i="2"/>
  <c r="AQ57" i="2"/>
  <c r="AR54" i="2"/>
  <c r="AY54" i="2"/>
  <c r="AY55" i="2"/>
  <c r="AD61" i="2"/>
  <c r="AK56" i="2"/>
  <c r="AC58" i="2"/>
  <c r="AJ57" i="2"/>
  <c r="AC56" i="2"/>
  <c r="AT54" i="2"/>
  <c r="AB66" i="2"/>
  <c r="BD57" i="2"/>
  <c r="AG65" i="2"/>
  <c r="BA54" i="2"/>
  <c r="AI65" i="2"/>
  <c r="AY56" i="2"/>
  <c r="AC61" i="2"/>
  <c r="AZ56" i="2"/>
  <c r="AI57" i="2"/>
  <c r="AR56" i="2"/>
  <c r="AL56" i="2"/>
  <c r="AD58" i="2"/>
  <c r="AW57" i="2"/>
  <c r="AC65" i="2"/>
  <c r="AH61" i="2"/>
  <c r="AL60" i="2"/>
  <c r="AU54" i="2"/>
  <c r="AJ56" i="2"/>
  <c r="AB58" i="2"/>
  <c r="BE56" i="2"/>
  <c r="AW54" i="2"/>
  <c r="B54" i="2"/>
  <c r="BD54" i="2"/>
  <c r="AN54" i="2"/>
  <c r="AI66" i="2"/>
  <c r="AD57" i="2"/>
  <c r="B65" i="2"/>
  <c r="AI61" i="2"/>
  <c r="AM54" i="2"/>
  <c r="BB58" i="2"/>
  <c r="AJ54" i="2"/>
  <c r="AO57" i="2"/>
  <c r="AU57" i="2"/>
  <c r="AB65" i="2"/>
  <c r="AE57" i="2"/>
  <c r="AM56" i="2"/>
  <c r="AR57" i="2"/>
  <c r="AG66" i="2"/>
  <c r="BB60" i="2"/>
  <c r="AC57" i="2"/>
  <c r="AC54" i="2"/>
  <c r="AK59" i="2"/>
  <c r="B60" i="2"/>
  <c r="AL58" i="2"/>
  <c r="AC60" i="2"/>
  <c r="AU58" i="2"/>
  <c r="AG57" i="2"/>
  <c r="AB54" i="2"/>
  <c r="AG54" i="2"/>
  <c r="BA55" i="2"/>
  <c r="AK57" i="2"/>
  <c r="AI58" i="2"/>
  <c r="AD54" i="2"/>
  <c r="AB60" i="2"/>
  <c r="AH66" i="2"/>
  <c r="AM55" i="2"/>
  <c r="AG63" i="2"/>
  <c r="BB54" i="2"/>
  <c r="AY57" i="2"/>
  <c r="AG62" i="2"/>
  <c r="AF56" i="2"/>
  <c r="AH54" i="2"/>
  <c r="AD56" i="2"/>
  <c r="BC56" i="2"/>
  <c r="AE58" i="2"/>
  <c r="BC55" i="2"/>
  <c r="AF61" i="2"/>
  <c r="AN57" i="2"/>
  <c r="AI59" i="2"/>
  <c r="AE61" i="2"/>
  <c r="BE61" i="2"/>
  <c r="AT56" i="2"/>
  <c r="AF54" i="2"/>
  <c r="AB56" i="2"/>
  <c r="BA56" i="2"/>
  <c r="AP57" i="2"/>
  <c r="AH65" i="2"/>
  <c r="AH57" i="2"/>
  <c r="AV55" i="2"/>
  <c r="BA57" i="2"/>
  <c r="AF65" i="2"/>
  <c r="BC57" i="2"/>
  <c r="AI63" i="2"/>
  <c r="AZ54" i="2"/>
  <c r="AE66" i="2"/>
  <c r="AS57" i="2"/>
  <c r="AD66" i="2"/>
  <c r="AE55" i="2"/>
  <c r="AO56" i="2"/>
  <c r="BC58" i="2"/>
  <c r="AF66" i="2"/>
  <c r="AQ54" i="2"/>
  <c r="AD65" i="2"/>
  <c r="AE56" i="2"/>
  <c r="AV57" i="2"/>
  <c r="AM57" i="2"/>
  <c r="BB61" i="2"/>
  <c r="AS54" i="2"/>
  <c r="AD63" i="2"/>
  <c r="AP58" i="2"/>
  <c r="AY58" i="2"/>
  <c r="AB63" i="2"/>
  <c r="BB56" i="2"/>
  <c r="AH60" i="2"/>
  <c r="AE60" i="2"/>
  <c r="AZ59" i="2"/>
  <c r="BD55" i="2"/>
  <c r="AT55" i="2"/>
  <c r="AH58" i="2"/>
  <c r="AZ57" i="2"/>
  <c r="AP56" i="2"/>
  <c r="BC54" i="2"/>
  <c r="AO54" i="2"/>
  <c r="AE65" i="2"/>
  <c r="B56" i="2"/>
  <c r="AZ61" i="2"/>
  <c r="AF62" i="2"/>
  <c r="AN56" i="2"/>
  <c r="BE54" i="2"/>
  <c r="AM58" i="2"/>
  <c r="AG56" i="2"/>
  <c r="AE54" i="2"/>
  <c r="AX56" i="2"/>
  <c r="AF55" i="2"/>
  <c r="AN61" i="2"/>
  <c r="AG61" i="2"/>
  <c r="B62" i="2"/>
  <c r="AC62" i="2"/>
  <c r="AI62" i="2"/>
  <c r="AW56" i="2"/>
  <c r="AI54" i="2"/>
  <c r="AR59" i="2"/>
  <c r="AL57" i="2"/>
  <c r="AC66" i="2"/>
  <c r="AB57" i="2"/>
  <c r="AT57" i="2"/>
  <c r="AY62" i="2"/>
  <c r="AH56" i="2"/>
  <c r="AD62" i="2"/>
  <c r="B57" i="2"/>
  <c r="AS56" i="2"/>
  <c r="AI56" i="2"/>
  <c r="AB11" i="3"/>
  <c r="AB13" i="3"/>
  <c r="AB14" i="3"/>
  <c r="AB15" i="3"/>
  <c r="AI33" i="2"/>
  <c r="AI101" i="2" s="1"/>
  <c r="AI271" i="2" s="1"/>
  <c r="AN33" i="2"/>
  <c r="AN203" i="2" s="1"/>
  <c r="AH33" i="2"/>
  <c r="AH203" i="2" s="1"/>
  <c r="AJ33" i="2"/>
  <c r="BA33" i="2"/>
  <c r="BA101" i="2" s="1"/>
  <c r="BA271" i="2" s="1"/>
  <c r="AQ33" i="2"/>
  <c r="AQ101" i="2" s="1"/>
  <c r="AQ271" i="2" s="1"/>
  <c r="BC33" i="2"/>
  <c r="BC203" i="2" s="1"/>
  <c r="AY33" i="2"/>
  <c r="AF33" i="2"/>
  <c r="AF203" i="2" s="1"/>
  <c r="AZ33" i="2"/>
  <c r="AO33" i="2"/>
  <c r="AO203" i="2" s="1"/>
  <c r="BD33" i="2"/>
  <c r="BD101" i="2" s="1"/>
  <c r="BD271" i="2" s="1"/>
  <c r="AL33" i="2"/>
  <c r="AL101" i="2" s="1"/>
  <c r="B33" i="2"/>
  <c r="AG33" i="2"/>
  <c r="AG101" i="2" s="1"/>
  <c r="AG271" i="2" s="1"/>
  <c r="AT33" i="2"/>
  <c r="AW33" i="2"/>
  <c r="AW203" i="2" s="1"/>
  <c r="AC11" i="3"/>
  <c r="AD11" i="3"/>
  <c r="AA11" i="3"/>
  <c r="AC16" i="3"/>
  <c r="AD16" i="3"/>
  <c r="AA16" i="3"/>
  <c r="AC10" i="3"/>
  <c r="AD10" i="3"/>
  <c r="AA10" i="3"/>
  <c r="AC12" i="3"/>
  <c r="AD12" i="3"/>
  <c r="AA12" i="3"/>
  <c r="AC98" i="2"/>
  <c r="AC268" i="2" s="1"/>
  <c r="AC200" i="2"/>
  <c r="AC89" i="2"/>
  <c r="AC259" i="2" s="1"/>
  <c r="AC191" i="2"/>
  <c r="AH89" i="2"/>
  <c r="AH191" i="2"/>
  <c r="AG89" i="2"/>
  <c r="AG259" i="2" s="1"/>
  <c r="AG191" i="2"/>
  <c r="AI94" i="2"/>
  <c r="AI264" i="2" s="1"/>
  <c r="AI196" i="2"/>
  <c r="AE93" i="2"/>
  <c r="AE263" i="2" s="1"/>
  <c r="AE195" i="2"/>
  <c r="AU89" i="2"/>
  <c r="AU259" i="2" s="1"/>
  <c r="AU191" i="2"/>
  <c r="AD94" i="2"/>
  <c r="AD264" i="2" s="1"/>
  <c r="AD196" i="2"/>
  <c r="BE89" i="2"/>
  <c r="BE259" i="2" s="1"/>
  <c r="BE191" i="2"/>
  <c r="AX195" i="2"/>
  <c r="AG93" i="2"/>
  <c r="AG263" i="2" s="1"/>
  <c r="AG195" i="2"/>
  <c r="AG92" i="2"/>
  <c r="AG262" i="2" s="1"/>
  <c r="AG194" i="2"/>
  <c r="AV92" i="2"/>
  <c r="AV262" i="2" s="1"/>
  <c r="AS93" i="2"/>
  <c r="AB98" i="2"/>
  <c r="AB268" i="2" s="1"/>
  <c r="AB200" i="2"/>
  <c r="BC196" i="2"/>
  <c r="BB89" i="2"/>
  <c r="BB259" i="2" s="1"/>
  <c r="BB191" i="2"/>
  <c r="AP89" i="2"/>
  <c r="AP259" i="2" s="1"/>
  <c r="AP191" i="2"/>
  <c r="AF91" i="2"/>
  <c r="AF261" i="2" s="1"/>
  <c r="AF193" i="2"/>
  <c r="AS199" i="2"/>
  <c r="AX88" i="2"/>
  <c r="AX258" i="2" s="1"/>
  <c r="AX190" i="2"/>
  <c r="BD93" i="2"/>
  <c r="BD263" i="2" s="1"/>
  <c r="BD195" i="2"/>
  <c r="AE97" i="2"/>
  <c r="AE267" i="2" s="1"/>
  <c r="AE199" i="2"/>
  <c r="AP88" i="2"/>
  <c r="AP190" i="2"/>
  <c r="AV90" i="2"/>
  <c r="AV260" i="2" s="1"/>
  <c r="AV192" i="2"/>
  <c r="AF92" i="2"/>
  <c r="AF262" i="2" s="1"/>
  <c r="AF194" i="2"/>
  <c r="AF93" i="2"/>
  <c r="AF263" i="2" s="1"/>
  <c r="AF195" i="2"/>
  <c r="AL88" i="2"/>
  <c r="AL258" i="2" s="1"/>
  <c r="AL190" i="2"/>
  <c r="AX92" i="2"/>
  <c r="AX262" i="2" s="1"/>
  <c r="AX194" i="2"/>
  <c r="AH96" i="2"/>
  <c r="AH198" i="2"/>
  <c r="AX89" i="2"/>
  <c r="AX259" i="2" s="1"/>
  <c r="AX191" i="2"/>
  <c r="AD93" i="2"/>
  <c r="AD263" i="2" s="1"/>
  <c r="AD195" i="2"/>
  <c r="AF94" i="2"/>
  <c r="AF196" i="2"/>
  <c r="AE98" i="2"/>
  <c r="AE268" i="2" s="1"/>
  <c r="AE200" i="2"/>
  <c r="AG94" i="2"/>
  <c r="AG264" i="2" s="1"/>
  <c r="AG196" i="2"/>
  <c r="AW93" i="2"/>
  <c r="AW263" i="2" s="1"/>
  <c r="AB89" i="2"/>
  <c r="AB259" i="2" s="1"/>
  <c r="AB191" i="2"/>
  <c r="AB93" i="2"/>
  <c r="AB195" i="2"/>
  <c r="AD89" i="2"/>
  <c r="AD259" i="2" s="1"/>
  <c r="AD191" i="2"/>
  <c r="AB96" i="2"/>
  <c r="AB266" i="2" s="1"/>
  <c r="AB198" i="2"/>
  <c r="AP94" i="2"/>
  <c r="AP264" i="2" s="1"/>
  <c r="AP196" i="2"/>
  <c r="AO89" i="2"/>
  <c r="AO191" i="2"/>
  <c r="AV93" i="2"/>
  <c r="AV263" i="2" s="1"/>
  <c r="AV195" i="2"/>
  <c r="AK89" i="2"/>
  <c r="AK259" i="2" s="1"/>
  <c r="AK191" i="2"/>
  <c r="AV88" i="2"/>
  <c r="AV258" i="2" s="1"/>
  <c r="AV190" i="2"/>
  <c r="AH93" i="2"/>
  <c r="AH195" i="2"/>
  <c r="AG98" i="2"/>
  <c r="AG268" i="2" s="1"/>
  <c r="AG200" i="2"/>
  <c r="AD98" i="2"/>
  <c r="AD200" i="2"/>
  <c r="AQ89" i="2"/>
  <c r="AQ259" i="2" s="1"/>
  <c r="AQ191" i="2"/>
  <c r="BE195" i="2"/>
  <c r="AZ89" i="2"/>
  <c r="AZ259" i="2" s="1"/>
  <c r="AZ191" i="2"/>
  <c r="AJ93" i="2"/>
  <c r="AJ195" i="2"/>
  <c r="AW89" i="2"/>
  <c r="AW191" i="2"/>
  <c r="BD90" i="2"/>
  <c r="BD260" i="2" s="1"/>
  <c r="BD192" i="2"/>
  <c r="AE96" i="2"/>
  <c r="AE266" i="2" s="1"/>
  <c r="AE198" i="2"/>
  <c r="AK88" i="2"/>
  <c r="AK258" i="2" s="1"/>
  <c r="AK190" i="2"/>
  <c r="AH97" i="2"/>
  <c r="AH267" i="2" s="1"/>
  <c r="AH199" i="2"/>
  <c r="AN89" i="2"/>
  <c r="AN259" i="2" s="1"/>
  <c r="AN191" i="2"/>
  <c r="AH98" i="2"/>
  <c r="AH268" i="2" s="1"/>
  <c r="AH200" i="2"/>
  <c r="AT93" i="2"/>
  <c r="AT263" i="2" s="1"/>
  <c r="AL89" i="2"/>
  <c r="AL259" i="2" s="1"/>
  <c r="AL191" i="2"/>
  <c r="AF97" i="2"/>
  <c r="AF199" i="2"/>
  <c r="AM94" i="2"/>
  <c r="AM196" i="2"/>
  <c r="AJ89" i="2"/>
  <c r="AJ259" i="2" s="1"/>
  <c r="AJ191" i="2"/>
  <c r="BA93" i="2"/>
  <c r="BA263" i="2" s="1"/>
  <c r="BA195" i="2"/>
  <c r="AJ92" i="2"/>
  <c r="AJ262" i="2" s="1"/>
  <c r="AR89" i="2"/>
  <c r="AR259" i="2" s="1"/>
  <c r="AR191" i="2"/>
  <c r="AN93" i="2"/>
  <c r="AN263" i="2" s="1"/>
  <c r="AN195" i="2"/>
  <c r="AI89" i="2"/>
  <c r="AI259" i="2" s="1"/>
  <c r="AI191" i="2"/>
  <c r="AY94" i="2"/>
  <c r="AY264" i="2" s="1"/>
  <c r="AU90" i="2"/>
  <c r="AU260" i="2" s="1"/>
  <c r="AU192" i="2"/>
  <c r="AU94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AL54" i="2"/>
  <c r="AX58" i="2"/>
  <c r="AH62" i="2"/>
  <c r="AX55" i="2"/>
  <c r="AD59" i="2"/>
  <c r="AF60" i="2"/>
  <c r="AE64" i="2"/>
  <c r="AG60" i="2"/>
  <c r="AB55" i="2"/>
  <c r="AB59" i="2"/>
  <c r="BD56" i="2"/>
  <c r="AE62" i="2"/>
  <c r="AL62" i="2"/>
  <c r="AF59" i="2"/>
  <c r="B59" i="2"/>
  <c r="AC64" i="2"/>
  <c r="AC55" i="2"/>
  <c r="AH55" i="2"/>
  <c r="AP60" i="2"/>
  <c r="AO55" i="2"/>
  <c r="B63" i="2"/>
  <c r="AV59" i="2"/>
  <c r="B66" i="2"/>
  <c r="AK55" i="2"/>
  <c r="AV54" i="2"/>
  <c r="AH59" i="2"/>
  <c r="AG64" i="2"/>
  <c r="AD64" i="2"/>
  <c r="AQ55" i="2"/>
  <c r="AZ55" i="2"/>
  <c r="AJ59" i="2"/>
  <c r="AW55" i="2"/>
  <c r="AU56" i="2"/>
  <c r="AU60" i="2"/>
  <c r="AB61" i="2"/>
  <c r="AC59" i="2"/>
  <c r="B58" i="2"/>
  <c r="AX54" i="2"/>
  <c r="AG55" i="2"/>
  <c r="BD59" i="2"/>
  <c r="AH63" i="2"/>
  <c r="AE63" i="2"/>
  <c r="AN55" i="2"/>
  <c r="AH64" i="2"/>
  <c r="AL55" i="2"/>
  <c r="AF63" i="2"/>
  <c r="AM60" i="2"/>
  <c r="AJ55" i="2"/>
  <c r="AR55" i="2"/>
  <c r="AN59" i="2"/>
  <c r="AI55" i="2"/>
  <c r="AP55" i="2"/>
  <c r="AF57" i="2"/>
  <c r="B61" i="2"/>
  <c r="AF58" i="2"/>
  <c r="AK54" i="2"/>
  <c r="AP54" i="2"/>
  <c r="AV56" i="2"/>
  <c r="AI60" i="2"/>
  <c r="AE59" i="2"/>
  <c r="AU55" i="2"/>
  <c r="AD60" i="2"/>
  <c r="BE55" i="2"/>
  <c r="AG59" i="2"/>
  <c r="AG58" i="2"/>
  <c r="AB64" i="2"/>
  <c r="BB55" i="2"/>
  <c r="B64" i="2"/>
  <c r="B55" i="2"/>
  <c r="AD55" i="2"/>
  <c r="AB62" i="2"/>
  <c r="AB16" i="3"/>
  <c r="AB10" i="3"/>
  <c r="C33" i="2"/>
  <c r="C101" i="2" s="1"/>
  <c r="C271" i="2" s="1"/>
  <c r="AC14" i="3"/>
  <c r="AD14" i="3"/>
  <c r="AA14" i="3"/>
  <c r="AB12" i="3"/>
  <c r="AC15" i="3"/>
  <c r="AD15" i="3"/>
  <c r="AA15" i="3"/>
  <c r="AC13" i="3"/>
  <c r="AD13" i="3"/>
  <c r="AA13" i="3"/>
  <c r="C98" i="2"/>
  <c r="C268" i="2" s="1"/>
  <c r="C200" i="2"/>
  <c r="C93" i="2"/>
  <c r="C263" i="2" s="1"/>
  <c r="C195" i="2"/>
  <c r="C94" i="2"/>
  <c r="C264" i="2" s="1"/>
  <c r="C196" i="2"/>
  <c r="C89" i="2"/>
  <c r="C259" i="2" s="1"/>
  <c r="C191" i="2"/>
  <c r="C92" i="2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C66" i="2"/>
  <c r="C63" i="2"/>
  <c r="C56" i="2"/>
  <c r="C62" i="2"/>
  <c r="C57" i="2"/>
  <c r="C61" i="2"/>
  <c r="C54" i="2"/>
  <c r="C122" i="2" s="1"/>
  <c r="C64" i="2"/>
  <c r="C65" i="2"/>
  <c r="C59" i="2"/>
  <c r="C60" i="2"/>
  <c r="C55" i="2"/>
  <c r="C58" i="2"/>
  <c r="AB21" i="3"/>
  <c r="AB18" i="3"/>
  <c r="AB20" i="3"/>
  <c r="AB17" i="3"/>
  <c r="AB22" i="3"/>
  <c r="AB19" i="3"/>
  <c r="AB23" i="3"/>
  <c r="AC17" i="3"/>
  <c r="AD17" i="3"/>
  <c r="AA17" i="3"/>
  <c r="AC22" i="3"/>
  <c r="AD22" i="3"/>
  <c r="AA22" i="3"/>
  <c r="AC21" i="3"/>
  <c r="AD21" i="3"/>
  <c r="AA21" i="3"/>
  <c r="AC23" i="3"/>
  <c r="AD23" i="3"/>
  <c r="AA23" i="3"/>
  <c r="AC19" i="3"/>
  <c r="AD19" i="3"/>
  <c r="AA19" i="3"/>
  <c r="AC20" i="3"/>
  <c r="AD20" i="3"/>
  <c r="AA20" i="3"/>
  <c r="AB26" i="3"/>
  <c r="AB27" i="3"/>
  <c r="AC25" i="3"/>
  <c r="AD25" i="3"/>
  <c r="AA25" i="3"/>
  <c r="AC30" i="3"/>
  <c r="AD30" i="3"/>
  <c r="AA30" i="3"/>
  <c r="D33" i="2"/>
  <c r="D203" i="2" s="1"/>
  <c r="AB30" i="3"/>
  <c r="D98" i="2"/>
  <c r="D268" i="2" s="1"/>
  <c r="D200" i="2"/>
  <c r="D92" i="2"/>
  <c r="D262" i="2" s="1"/>
  <c r="D194" i="2"/>
  <c r="D99" i="2"/>
  <c r="D269" i="2" s="1"/>
  <c r="D201" i="2"/>
  <c r="D93" i="2"/>
  <c r="D263" i="2" s="1"/>
  <c r="D195" i="2"/>
  <c r="D97" i="2"/>
  <c r="D199" i="2"/>
  <c r="D96" i="2"/>
  <c r="D198" i="2"/>
  <c r="D89" i="2"/>
  <c r="D259" i="2" s="1"/>
  <c r="D191" i="2"/>
  <c r="D88" i="2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02" i="2"/>
  <c r="D64" i="2"/>
  <c r="D60" i="2"/>
  <c r="D61" i="2"/>
  <c r="D66" i="2"/>
  <c r="D58" i="2"/>
  <c r="D126" i="2" s="1"/>
  <c r="D63" i="2"/>
  <c r="D62" i="2"/>
  <c r="D55" i="2"/>
  <c r="D65" i="2"/>
  <c r="D59" i="2"/>
  <c r="D54" i="2"/>
  <c r="D57" i="2"/>
  <c r="D56" i="2"/>
  <c r="D124" i="2" s="1"/>
  <c r="AB24" i="3"/>
  <c r="AB29" i="3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131" i="2" s="1"/>
  <c r="E65" i="2"/>
  <c r="E66" i="2"/>
  <c r="AB37" i="3"/>
  <c r="F33" i="2"/>
  <c r="F203" i="2" s="1"/>
  <c r="F93" i="2"/>
  <c r="F263" i="2" s="1"/>
  <c r="F195" i="2"/>
  <c r="F89" i="2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198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3" i="2"/>
  <c r="F58" i="2"/>
  <c r="F62" i="2"/>
  <c r="F56" i="2"/>
  <c r="G33" i="2"/>
  <c r="G94" i="2"/>
  <c r="G264" i="2" s="1"/>
  <c r="G196" i="2"/>
  <c r="G95" i="2"/>
  <c r="G265" i="2" s="1"/>
  <c r="G197" i="2"/>
  <c r="G96" i="2"/>
  <c r="G198" i="2"/>
  <c r="G92" i="2"/>
  <c r="G262" i="2" s="1"/>
  <c r="G194" i="2"/>
  <c r="G97" i="2"/>
  <c r="G267" i="2" s="1"/>
  <c r="G199" i="2"/>
  <c r="G98" i="2"/>
  <c r="G268" i="2" s="1"/>
  <c r="G200" i="2"/>
  <c r="G100" i="2"/>
  <c r="G202" i="2"/>
  <c r="G93" i="2"/>
  <c r="G263" i="2" s="1"/>
  <c r="G195" i="2"/>
  <c r="G89" i="2"/>
  <c r="G259" i="2" s="1"/>
  <c r="G191" i="2"/>
  <c r="G88" i="2"/>
  <c r="G258" i="2" s="1"/>
  <c r="G190" i="2"/>
  <c r="G90" i="2"/>
  <c r="G260" i="2" s="1"/>
  <c r="G192" i="2"/>
  <c r="G91" i="2"/>
  <c r="G193" i="2"/>
  <c r="G61" i="2"/>
  <c r="G62" i="2"/>
  <c r="G58" i="2"/>
  <c r="G63" i="2"/>
  <c r="G64" i="2"/>
  <c r="G66" i="2"/>
  <c r="G59" i="2"/>
  <c r="G55" i="2"/>
  <c r="G54" i="2"/>
  <c r="G60" i="2"/>
  <c r="G56" i="2"/>
  <c r="G57" i="2"/>
  <c r="H33" i="2"/>
  <c r="H101" i="2" s="1"/>
  <c r="H271" i="2" s="1"/>
  <c r="H97" i="2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190" i="2"/>
  <c r="H91" i="2"/>
  <c r="H193" i="2"/>
  <c r="H92" i="2"/>
  <c r="H262" i="2" s="1"/>
  <c r="H194" i="2"/>
  <c r="H94" i="2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58" i="2"/>
  <c r="H60" i="2"/>
  <c r="H65" i="2"/>
  <c r="H55" i="2"/>
  <c r="I97" i="2"/>
  <c r="I267" i="2" s="1"/>
  <c r="I199" i="2"/>
  <c r="I63" i="2"/>
  <c r="I33" i="2"/>
  <c r="I101" i="2" s="1"/>
  <c r="I271" i="2" s="1"/>
  <c r="I88" i="2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00" i="2"/>
  <c r="I59" i="2"/>
  <c r="I54" i="2"/>
  <c r="I64" i="2"/>
  <c r="I66" i="2"/>
  <c r="I58" i="2"/>
  <c r="I62" i="2"/>
  <c r="I61" i="2"/>
  <c r="I55" i="2"/>
  <c r="I56" i="2"/>
  <c r="I65" i="2"/>
  <c r="I60" i="2"/>
  <c r="J33" i="2"/>
  <c r="J203" i="2" s="1"/>
  <c r="J90" i="2"/>
  <c r="J260" i="2" s="1"/>
  <c r="J192" i="2"/>
  <c r="J100" i="2"/>
  <c r="J270" i="2" s="1"/>
  <c r="J202" i="2"/>
  <c r="J95" i="2"/>
  <c r="J265" i="2" s="1"/>
  <c r="J197" i="2"/>
  <c r="J92" i="2"/>
  <c r="J262" i="2" s="1"/>
  <c r="J194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3" i="2"/>
  <c r="K33" i="2"/>
  <c r="K92" i="2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97" i="2"/>
  <c r="K267" i="2" s="1"/>
  <c r="K199" i="2"/>
  <c r="K99" i="2"/>
  <c r="K201" i="2"/>
  <c r="K96" i="2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122" i="2" s="1"/>
  <c r="K55" i="2"/>
  <c r="K57" i="2"/>
  <c r="K63" i="2"/>
  <c r="K65" i="2"/>
  <c r="K62" i="2"/>
  <c r="K66" i="2"/>
  <c r="K134" i="2" s="1"/>
  <c r="K56" i="2"/>
  <c r="K60" i="2"/>
  <c r="K61" i="2"/>
  <c r="K64" i="2"/>
  <c r="L33" i="2"/>
  <c r="L91" i="2"/>
  <c r="L193" i="2"/>
  <c r="L94" i="2"/>
  <c r="L264" i="2" s="1"/>
  <c r="L196" i="2"/>
  <c r="L96" i="2"/>
  <c r="L266" i="2" s="1"/>
  <c r="L198" i="2"/>
  <c r="L100" i="2"/>
  <c r="L202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5" i="2"/>
  <c r="L54" i="2"/>
  <c r="L64" i="2"/>
  <c r="L55" i="2"/>
  <c r="L58" i="2"/>
  <c r="L61" i="2"/>
  <c r="L56" i="2"/>
  <c r="L59" i="2"/>
  <c r="M33" i="2"/>
  <c r="M101" i="2" s="1"/>
  <c r="M271" i="2" s="1"/>
  <c r="M96" i="2"/>
  <c r="M266" i="2" s="1"/>
  <c r="M198" i="2"/>
  <c r="M99" i="2"/>
  <c r="M269" i="2" s="1"/>
  <c r="M201" i="2"/>
  <c r="M88" i="2"/>
  <c r="M258" i="2" s="1"/>
  <c r="M190" i="2"/>
  <c r="M93" i="2"/>
  <c r="M263" i="2" s="1"/>
  <c r="M195" i="2"/>
  <c r="M95" i="2"/>
  <c r="M197" i="2"/>
  <c r="M90" i="2"/>
  <c r="M260" i="2" s="1"/>
  <c r="M192" i="2"/>
  <c r="M100" i="2"/>
  <c r="M270" i="2" s="1"/>
  <c r="M202" i="2"/>
  <c r="M89" i="2"/>
  <c r="M191" i="2"/>
  <c r="M92" i="2"/>
  <c r="M262" i="2" s="1"/>
  <c r="M194" i="2"/>
  <c r="M91" i="2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54" i="2"/>
  <c r="M59" i="2"/>
  <c r="M61" i="2"/>
  <c r="M56" i="2"/>
  <c r="M66" i="2"/>
  <c r="M55" i="2"/>
  <c r="M58" i="2"/>
  <c r="M57" i="2"/>
  <c r="M64" i="2"/>
  <c r="M63" i="2"/>
  <c r="N33" i="2"/>
  <c r="N101" i="2" s="1"/>
  <c r="N271" i="2" s="1"/>
  <c r="N100" i="2"/>
  <c r="N270" i="2" s="1"/>
  <c r="N202" i="2"/>
  <c r="N89" i="2"/>
  <c r="N259" i="2" s="1"/>
  <c r="N191" i="2"/>
  <c r="N94" i="2"/>
  <c r="N264" i="2" s="1"/>
  <c r="N196" i="2"/>
  <c r="N95" i="2"/>
  <c r="N197" i="2"/>
  <c r="N90" i="2"/>
  <c r="N260" i="2" s="1"/>
  <c r="N192" i="2"/>
  <c r="N91" i="2"/>
  <c r="N261" i="2" s="1"/>
  <c r="N193" i="2"/>
  <c r="N88" i="2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O33" i="2"/>
  <c r="O67" i="2" s="1"/>
  <c r="O88" i="2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01" i="2"/>
  <c r="O98" i="2"/>
  <c r="O268" i="2" s="1"/>
  <c r="O200" i="2"/>
  <c r="O91" i="2"/>
  <c r="O261" i="2" s="1"/>
  <c r="O193" i="2"/>
  <c r="O96" i="2"/>
  <c r="O198" i="2"/>
  <c r="O97" i="2"/>
  <c r="O267" i="2" s="1"/>
  <c r="O199" i="2"/>
  <c r="O95" i="2"/>
  <c r="O265" i="2" s="1"/>
  <c r="O197" i="2"/>
  <c r="O100" i="2"/>
  <c r="O270" i="2" s="1"/>
  <c r="O202" i="2"/>
  <c r="O92" i="2"/>
  <c r="O194" i="2"/>
  <c r="O93" i="2"/>
  <c r="O263" i="2" s="1"/>
  <c r="O195" i="2"/>
  <c r="O65" i="2"/>
  <c r="O56" i="2"/>
  <c r="O60" i="2"/>
  <c r="O55" i="2"/>
  <c r="O64" i="2"/>
  <c r="O57" i="2"/>
  <c r="O62" i="2"/>
  <c r="O63" i="2"/>
  <c r="O61" i="2"/>
  <c r="O54" i="2"/>
  <c r="O66" i="2"/>
  <c r="O58" i="2"/>
  <c r="O59" i="2"/>
  <c r="P33" i="2"/>
  <c r="P101" i="2" s="1"/>
  <c r="P271" i="2" s="1"/>
  <c r="P100" i="2"/>
  <c r="P202" i="2"/>
  <c r="P93" i="2"/>
  <c r="P263" i="2" s="1"/>
  <c r="P195" i="2"/>
  <c r="P92" i="2"/>
  <c r="P262" i="2" s="1"/>
  <c r="P194" i="2"/>
  <c r="P96" i="2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191" i="2"/>
  <c r="P90" i="2"/>
  <c r="P260" i="2" s="1"/>
  <c r="P192" i="2"/>
  <c r="P98" i="2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4" i="2"/>
  <c r="P57" i="2"/>
  <c r="Q33" i="2"/>
  <c r="Q67" i="2" s="1"/>
  <c r="Q91" i="2"/>
  <c r="Q261" i="2" s="1"/>
  <c r="Q19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190" i="2"/>
  <c r="Q93" i="2"/>
  <c r="Q263" i="2" s="1"/>
  <c r="Q195" i="2"/>
  <c r="Q94" i="2"/>
  <c r="Q264" i="2" s="1"/>
  <c r="Q196" i="2"/>
  <c r="Q90" i="2"/>
  <c r="Q260" i="2" s="1"/>
  <c r="Q192" i="2"/>
  <c r="Q97" i="2"/>
  <c r="Q199" i="2"/>
  <c r="Q99" i="2"/>
  <c r="Q269" i="2" s="1"/>
  <c r="Q201" i="2"/>
  <c r="Q95" i="2"/>
  <c r="Q265" i="2" s="1"/>
  <c r="Q197" i="2"/>
  <c r="Q100" i="2"/>
  <c r="Q270" i="2" s="1"/>
  <c r="Q202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R33" i="2"/>
  <c r="R101" i="2" s="1"/>
  <c r="R271" i="2" s="1"/>
  <c r="R91" i="2"/>
  <c r="R261" i="2" s="1"/>
  <c r="R193" i="2"/>
  <c r="R97" i="2"/>
  <c r="R267" i="2" s="1"/>
  <c r="R199" i="2"/>
  <c r="R96" i="2"/>
  <c r="R266" i="2" s="1"/>
  <c r="R198" i="2"/>
  <c r="R88" i="2"/>
  <c r="R258" i="2" s="1"/>
  <c r="R190" i="2"/>
  <c r="R94" i="2"/>
  <c r="R264" i="2" s="1"/>
  <c r="R196" i="2"/>
  <c r="R98" i="2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0" i="2"/>
  <c r="R55" i="2"/>
  <c r="R54" i="2"/>
  <c r="R64" i="2"/>
  <c r="R56" i="2"/>
  <c r="R58" i="2"/>
  <c r="R57" i="2"/>
  <c r="R61" i="2"/>
  <c r="R59" i="2"/>
  <c r="R65" i="2"/>
  <c r="R66" i="2"/>
  <c r="S33" i="2"/>
  <c r="S100" i="2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00" i="2"/>
  <c r="S99" i="2"/>
  <c r="S269" i="2" s="1"/>
  <c r="S201" i="2"/>
  <c r="S96" i="2"/>
  <c r="S266" i="2" s="1"/>
  <c r="S198" i="2"/>
  <c r="S89" i="2"/>
  <c r="S259" i="2" s="1"/>
  <c r="S191" i="2"/>
  <c r="S90" i="2"/>
  <c r="S192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58" i="2"/>
  <c r="S59" i="2"/>
  <c r="S61" i="2"/>
  <c r="S60" i="2"/>
  <c r="T33" i="2"/>
  <c r="T67" i="2" s="1"/>
  <c r="T94" i="2"/>
  <c r="T264" i="2" s="1"/>
  <c r="T196" i="2"/>
  <c r="T88" i="2"/>
  <c r="T258" i="2" s="1"/>
  <c r="T190" i="2"/>
  <c r="T91" i="2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97" i="2"/>
  <c r="T267" i="2" s="1"/>
  <c r="T199" i="2"/>
  <c r="T98" i="2"/>
  <c r="T200" i="2"/>
  <c r="T60" i="2"/>
  <c r="T54" i="2"/>
  <c r="T57" i="2"/>
  <c r="T56" i="2"/>
  <c r="T62" i="2"/>
  <c r="T55" i="2"/>
  <c r="T59" i="2"/>
  <c r="T58" i="2"/>
  <c r="T61" i="2"/>
  <c r="T66" i="2"/>
  <c r="T65" i="2"/>
  <c r="T63" i="2"/>
  <c r="T64" i="2"/>
  <c r="U33" i="2"/>
  <c r="U99" i="2"/>
  <c r="U269" i="2" s="1"/>
  <c r="U201" i="2"/>
  <c r="U92" i="2"/>
  <c r="U262" i="2" s="1"/>
  <c r="U194" i="2"/>
  <c r="U96" i="2"/>
  <c r="U198" i="2"/>
  <c r="U95" i="2"/>
  <c r="U265" i="2" s="1"/>
  <c r="U197" i="2"/>
  <c r="U97" i="2"/>
  <c r="U267" i="2" s="1"/>
  <c r="U199" i="2"/>
  <c r="U91" i="2"/>
  <c r="U193" i="2"/>
  <c r="U93" i="2"/>
  <c r="U263" i="2" s="1"/>
  <c r="U195" i="2"/>
  <c r="U90" i="2"/>
  <c r="U260" i="2" s="1"/>
  <c r="U192" i="2"/>
  <c r="U98" i="2"/>
  <c r="U268" i="2" s="1"/>
  <c r="U200" i="2"/>
  <c r="U100" i="2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57" i="2"/>
  <c r="U62" i="2"/>
  <c r="U59" i="2"/>
  <c r="U56" i="2"/>
  <c r="U66" i="2"/>
  <c r="U54" i="2"/>
  <c r="U60" i="2"/>
  <c r="U55" i="2"/>
  <c r="V33" i="2"/>
  <c r="V101" i="2" s="1"/>
  <c r="V271" i="2" s="1"/>
  <c r="V97" i="2"/>
  <c r="V267" i="2" s="1"/>
  <c r="V199" i="2"/>
  <c r="V93" i="2"/>
  <c r="V195" i="2"/>
  <c r="V98" i="2"/>
  <c r="V200" i="2"/>
  <c r="V88" i="2"/>
  <c r="V258" i="2" s="1"/>
  <c r="V190" i="2"/>
  <c r="V94" i="2"/>
  <c r="V264" i="2" s="1"/>
  <c r="V196" i="2"/>
  <c r="V100" i="2"/>
  <c r="V202" i="2"/>
  <c r="V89" i="2"/>
  <c r="V191" i="2"/>
  <c r="V90" i="2"/>
  <c r="V260" i="2" s="1"/>
  <c r="V192" i="2"/>
  <c r="V95" i="2"/>
  <c r="V265" i="2" s="1"/>
  <c r="V197" i="2"/>
  <c r="V99" i="2"/>
  <c r="V201" i="2"/>
  <c r="V91" i="2"/>
  <c r="V261" i="2" s="1"/>
  <c r="V193" i="2"/>
  <c r="V92" i="2"/>
  <c r="V262" i="2" s="1"/>
  <c r="V194" i="2"/>
  <c r="V96" i="2"/>
  <c r="V266" i="2" s="1"/>
  <c r="V198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W33" i="2"/>
  <c r="W203" i="2" s="1"/>
  <c r="W93" i="2"/>
  <c r="W263" i="2" s="1"/>
  <c r="W195" i="2"/>
  <c r="W100" i="2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00" i="2"/>
  <c r="W91" i="2"/>
  <c r="W261" i="2" s="1"/>
  <c r="W193" i="2"/>
  <c r="W94" i="2"/>
  <c r="W196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2" i="2"/>
  <c r="W55" i="2"/>
  <c r="W65" i="2"/>
  <c r="X33" i="2"/>
  <c r="X203" i="2" s="1"/>
  <c r="X92" i="2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191" i="2"/>
  <c r="X100" i="2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192" i="2"/>
  <c r="X91" i="2"/>
  <c r="X261" i="2" s="1"/>
  <c r="X193" i="2"/>
  <c r="X58" i="2"/>
  <c r="X54" i="2"/>
  <c r="X63" i="2"/>
  <c r="X62" i="2"/>
  <c r="X59" i="2"/>
  <c r="X60" i="2"/>
  <c r="X55" i="2"/>
  <c r="X66" i="2"/>
  <c r="X64" i="2"/>
  <c r="X61" i="2"/>
  <c r="X65" i="2"/>
  <c r="X56" i="2"/>
  <c r="X57" i="2"/>
  <c r="Y33" i="2"/>
  <c r="Y203" i="2" s="1"/>
  <c r="Y88" i="2"/>
  <c r="Y258" i="2" s="1"/>
  <c r="Y190" i="2"/>
  <c r="Y100" i="2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6" i="2"/>
  <c r="Y65" i="2"/>
  <c r="Y62" i="2"/>
  <c r="Y57" i="2"/>
  <c r="Y63" i="2"/>
  <c r="Y59" i="2"/>
  <c r="Y55" i="2"/>
  <c r="Y60" i="2"/>
  <c r="Y56" i="2"/>
  <c r="Y61" i="2"/>
  <c r="Y64" i="2"/>
  <c r="Y58" i="2"/>
  <c r="Z33" i="2"/>
  <c r="Z93" i="2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190" i="2"/>
  <c r="Z94" i="2"/>
  <c r="Z264" i="2" s="1"/>
  <c r="Z196" i="2"/>
  <c r="Z99" i="2"/>
  <c r="Z269" i="2" s="1"/>
  <c r="Z201" i="2"/>
  <c r="Z96" i="2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0" i="2"/>
  <c r="Z65" i="2"/>
  <c r="Z64" i="2"/>
  <c r="Z58" i="2"/>
  <c r="Z55" i="2"/>
  <c r="Z66" i="2"/>
  <c r="AA33" i="2"/>
  <c r="AA67" i="2" s="1"/>
  <c r="AA94" i="2"/>
  <c r="AA264" i="2" s="1"/>
  <c r="AA196" i="2"/>
  <c r="AA95" i="2"/>
  <c r="AA197" i="2"/>
  <c r="AA91" i="2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99" i="2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199" i="2"/>
  <c r="AA90" i="2"/>
  <c r="AA260" i="2" s="1"/>
  <c r="AA192" i="2"/>
  <c r="AA65" i="2"/>
  <c r="AA60" i="2"/>
  <c r="AA61" i="2"/>
  <c r="AA57" i="2"/>
  <c r="AA64" i="2"/>
  <c r="AA132" i="2" s="1"/>
  <c r="AA54" i="2"/>
  <c r="AA66" i="2"/>
  <c r="AA58" i="2"/>
  <c r="AA55" i="2"/>
  <c r="AA62" i="2"/>
  <c r="AA59" i="2"/>
  <c r="AA63" i="2"/>
  <c r="AA56" i="2"/>
  <c r="F201" i="2"/>
  <c r="G99" i="2"/>
  <c r="G269" i="2" s="1"/>
  <c r="G201" i="2"/>
  <c r="I91" i="2"/>
  <c r="I261" i="2" s="1"/>
  <c r="I193" i="2"/>
  <c r="F65" i="2"/>
  <c r="F99" i="2"/>
  <c r="F269" i="2" s="1"/>
  <c r="I57" i="2"/>
  <c r="G65" i="2"/>
  <c r="AC34" i="3"/>
  <c r="AD34" i="3"/>
  <c r="AA34" i="3"/>
  <c r="AC28" i="3"/>
  <c r="AD28" i="3"/>
  <c r="AA28" i="3"/>
  <c r="AC26" i="3"/>
  <c r="AD26" i="3"/>
  <c r="AA26" i="3"/>
  <c r="AC18" i="3"/>
  <c r="AD18" i="3"/>
  <c r="AA18" i="3"/>
  <c r="AB28" i="3"/>
  <c r="AB36" i="3"/>
  <c r="AC32" i="3"/>
  <c r="AD32" i="3"/>
  <c r="AA32" i="3"/>
  <c r="AC27" i="3"/>
  <c r="AD27" i="3"/>
  <c r="AA27" i="3"/>
  <c r="AB34" i="3"/>
  <c r="AB33" i="3"/>
  <c r="AC36" i="3"/>
  <c r="AD36" i="3"/>
  <c r="AA36" i="3"/>
  <c r="AC33" i="3"/>
  <c r="AD33" i="3"/>
  <c r="AA33" i="3"/>
  <c r="AB38" i="3"/>
  <c r="AB44" i="3"/>
  <c r="AB42" i="3"/>
  <c r="AC42" i="3"/>
  <c r="AD42" i="3"/>
  <c r="AA42" i="3"/>
  <c r="AB40" i="3"/>
  <c r="AC44" i="3"/>
  <c r="AD44" i="3"/>
  <c r="AA44" i="3"/>
  <c r="E33" i="2"/>
  <c r="E67" i="2" s="1"/>
  <c r="AB25" i="3"/>
  <c r="AC29" i="3"/>
  <c r="AD29" i="3"/>
  <c r="AA29" i="3"/>
  <c r="AC24" i="3"/>
  <c r="AD24" i="3"/>
  <c r="AA24" i="3"/>
  <c r="AB32" i="3"/>
  <c r="AB31" i="3"/>
  <c r="AB35" i="3"/>
  <c r="AC31" i="3"/>
  <c r="AD31" i="3"/>
  <c r="AA31" i="3"/>
  <c r="AC37" i="3"/>
  <c r="AD37" i="3"/>
  <c r="AA37" i="3"/>
  <c r="AC35" i="3"/>
  <c r="AD35" i="3"/>
  <c r="AA35" i="3"/>
  <c r="AB39" i="3"/>
  <c r="AB41" i="3"/>
  <c r="AB43" i="3"/>
  <c r="AC38" i="3"/>
  <c r="AD38" i="3"/>
  <c r="AA38" i="3"/>
  <c r="AC41" i="3"/>
  <c r="AD41" i="3"/>
  <c r="AA41" i="3"/>
  <c r="AC43" i="3"/>
  <c r="AD43" i="3"/>
  <c r="AA43" i="3"/>
  <c r="AC40" i="3"/>
  <c r="AD40" i="3"/>
  <c r="AA40" i="3"/>
  <c r="AC39" i="3"/>
  <c r="AD39" i="3"/>
  <c r="AA39" i="3"/>
  <c r="AL198" i="2" l="1"/>
  <c r="AX60" i="2"/>
  <c r="AR61" i="2"/>
  <c r="AR197" i="2"/>
  <c r="AT94" i="2"/>
  <c r="AT264" i="2" s="1"/>
  <c r="AJ95" i="2"/>
  <c r="AV197" i="2"/>
  <c r="AP62" i="2"/>
  <c r="AZ197" i="2"/>
  <c r="AV95" i="2"/>
  <c r="AV265" i="2" s="1"/>
  <c r="AL64" i="2"/>
  <c r="AN63" i="2"/>
  <c r="AV199" i="2"/>
  <c r="AX62" i="2"/>
  <c r="AT96" i="2"/>
  <c r="AT266" i="2" s="1"/>
  <c r="AP96" i="2"/>
  <c r="AP266" i="2" s="1"/>
  <c r="BD197" i="2"/>
  <c r="R39" i="3"/>
  <c r="R27" i="3"/>
  <c r="R35" i="3"/>
  <c r="H183" i="3"/>
  <c r="R268" i="3"/>
  <c r="H306" i="3"/>
  <c r="Q288" i="3"/>
  <c r="N288" i="3" s="1"/>
  <c r="H305" i="3"/>
  <c r="Q191" i="3"/>
  <c r="N191" i="3" s="1"/>
  <c r="Q308" i="3"/>
  <c r="N308" i="3" s="1"/>
  <c r="R116" i="3"/>
  <c r="R186" i="3"/>
  <c r="R293" i="3"/>
  <c r="Q298" i="3"/>
  <c r="N298" i="3" s="1"/>
  <c r="H273" i="3"/>
  <c r="Q273" i="3"/>
  <c r="N273" i="3" s="1"/>
  <c r="H223" i="3"/>
  <c r="Q223" i="3"/>
  <c r="N223" i="3" s="1"/>
  <c r="Q179" i="3"/>
  <c r="N179" i="3" s="1"/>
  <c r="H179" i="3"/>
  <c r="Q175" i="3"/>
  <c r="N175" i="3" s="1"/>
  <c r="H175" i="3"/>
  <c r="H162" i="3"/>
  <c r="Q162" i="3"/>
  <c r="N162" i="3" s="1"/>
  <c r="H158" i="3"/>
  <c r="Q158" i="3"/>
  <c r="N158" i="3" s="1"/>
  <c r="S157" i="3"/>
  <c r="R157" i="3"/>
  <c r="S153" i="3"/>
  <c r="R153" i="3"/>
  <c r="S152" i="3"/>
  <c r="R152" i="3"/>
  <c r="S148" i="3"/>
  <c r="R148" i="3"/>
  <c r="S142" i="3"/>
  <c r="R142" i="3"/>
  <c r="S100" i="3"/>
  <c r="R100" i="3"/>
  <c r="Q92" i="3"/>
  <c r="N92" i="3" s="1"/>
  <c r="H92" i="3"/>
  <c r="H105" i="3"/>
  <c r="Q105" i="3"/>
  <c r="N105" i="3" s="1"/>
  <c r="H286" i="3"/>
  <c r="Q286" i="3"/>
  <c r="N286" i="3" s="1"/>
  <c r="S285" i="3"/>
  <c r="R285" i="3"/>
  <c r="S281" i="3"/>
  <c r="R281" i="3"/>
  <c r="S266" i="3"/>
  <c r="R266" i="3"/>
  <c r="Q259" i="3"/>
  <c r="N259" i="3" s="1"/>
  <c r="H259" i="3"/>
  <c r="H202" i="3"/>
  <c r="Q202" i="3"/>
  <c r="N202" i="3" s="1"/>
  <c r="S190" i="3"/>
  <c r="R190" i="3"/>
  <c r="S110" i="3"/>
  <c r="R110" i="3"/>
  <c r="S73" i="3"/>
  <c r="R73" i="3"/>
  <c r="R45" i="3"/>
  <c r="S22" i="3"/>
  <c r="R36" i="3"/>
  <c r="R28" i="3"/>
  <c r="R31" i="3"/>
  <c r="R47" i="3"/>
  <c r="Q109" i="3"/>
  <c r="N109" i="3" s="1"/>
  <c r="H113" i="3"/>
  <c r="Q284" i="3"/>
  <c r="N284" i="3" s="1"/>
  <c r="H290" i="3"/>
  <c r="Q275" i="3"/>
  <c r="N275" i="3" s="1"/>
  <c r="H257" i="3"/>
  <c r="Q267" i="3"/>
  <c r="N267" i="3" s="1"/>
  <c r="Q303" i="3"/>
  <c r="N303" i="3" s="1"/>
  <c r="R256" i="3"/>
  <c r="H277" i="3"/>
  <c r="H297" i="3"/>
  <c r="R194" i="3"/>
  <c r="Q263" i="3"/>
  <c r="N263" i="3" s="1"/>
  <c r="R94" i="3"/>
  <c r="R283" i="3"/>
  <c r="R278" i="3"/>
  <c r="R274" i="3"/>
  <c r="Q251" i="3"/>
  <c r="N251" i="3" s="1"/>
  <c r="H251" i="3"/>
  <c r="Q249" i="3"/>
  <c r="N249" i="3" s="1"/>
  <c r="H249" i="3"/>
  <c r="H243" i="3"/>
  <c r="Q243" i="3"/>
  <c r="N243" i="3" s="1"/>
  <c r="S236" i="3"/>
  <c r="R236" i="3"/>
  <c r="S163" i="3"/>
  <c r="R163" i="3"/>
  <c r="H160" i="3"/>
  <c r="Q160" i="3"/>
  <c r="N160" i="3" s="1"/>
  <c r="S150" i="3"/>
  <c r="R150" i="3"/>
  <c r="S144" i="3"/>
  <c r="R144" i="3"/>
  <c r="S129" i="3"/>
  <c r="R129" i="3"/>
  <c r="R104" i="3"/>
  <c r="R97" i="3"/>
  <c r="S97" i="3"/>
  <c r="R105" i="3"/>
  <c r="R23" i="3"/>
  <c r="S26" i="3"/>
  <c r="H35" i="3"/>
  <c r="H31" i="3"/>
  <c r="H15" i="3"/>
  <c r="H37" i="3"/>
  <c r="Q37" i="3"/>
  <c r="N37" i="3" s="1"/>
  <c r="R302" i="3"/>
  <c r="H282" i="3"/>
  <c r="R96" i="3"/>
  <c r="H296" i="3"/>
  <c r="Q296" i="3"/>
  <c r="N296" i="3" s="1"/>
  <c r="H294" i="3"/>
  <c r="Q294" i="3"/>
  <c r="N294" i="3" s="1"/>
  <c r="S260" i="3"/>
  <c r="R260" i="3"/>
  <c r="Q208" i="3"/>
  <c r="N208" i="3" s="1"/>
  <c r="H208" i="3"/>
  <c r="S207" i="3"/>
  <c r="R207" i="3"/>
  <c r="Q204" i="3"/>
  <c r="N204" i="3" s="1"/>
  <c r="H204" i="3"/>
  <c r="S203" i="3"/>
  <c r="R203" i="3"/>
  <c r="Q138" i="3"/>
  <c r="N138" i="3" s="1"/>
  <c r="H138" i="3"/>
  <c r="S137" i="3"/>
  <c r="R137" i="3"/>
  <c r="Q117" i="3"/>
  <c r="N117" i="3" s="1"/>
  <c r="H117" i="3"/>
  <c r="R20" i="3"/>
  <c r="Q293" i="3"/>
  <c r="N293" i="3" s="1"/>
  <c r="H293" i="3"/>
  <c r="R273" i="3"/>
  <c r="R222" i="3"/>
  <c r="S208" i="3"/>
  <c r="R208" i="3"/>
  <c r="S189" i="3"/>
  <c r="R189" i="3"/>
  <c r="R127" i="3"/>
  <c r="R106" i="3"/>
  <c r="R24" i="3"/>
  <c r="R15" i="3"/>
  <c r="R11" i="3"/>
  <c r="R57" i="3"/>
  <c r="R44" i="3"/>
  <c r="R40" i="3"/>
  <c r="Q301" i="3"/>
  <c r="N301" i="3" s="1"/>
  <c r="H301" i="3"/>
  <c r="R297" i="3"/>
  <c r="R296" i="3"/>
  <c r="S290" i="3"/>
  <c r="R290" i="3"/>
  <c r="S233" i="3"/>
  <c r="R233" i="3"/>
  <c r="S77" i="3"/>
  <c r="R77" i="3"/>
  <c r="R303" i="3"/>
  <c r="R289" i="3"/>
  <c r="R277" i="3"/>
  <c r="R141" i="3"/>
  <c r="R126" i="3"/>
  <c r="R125" i="3"/>
  <c r="R124" i="3"/>
  <c r="R123" i="3"/>
  <c r="R122" i="3"/>
  <c r="R121" i="3"/>
  <c r="R120" i="3"/>
  <c r="R90" i="3"/>
  <c r="R89" i="3"/>
  <c r="R88" i="3"/>
  <c r="R87" i="3"/>
  <c r="R86" i="3"/>
  <c r="A154" i="2"/>
  <c r="A70" i="2"/>
  <c r="A138" i="2"/>
  <c r="U443" i="3"/>
  <c r="Y443" i="3" s="1"/>
  <c r="U457" i="3"/>
  <c r="Y457" i="3" s="1"/>
  <c r="A108" i="2"/>
  <c r="A176" i="2"/>
  <c r="A180" i="2"/>
  <c r="A44" i="2"/>
  <c r="A218" i="2"/>
  <c r="A282" i="2"/>
  <c r="A86" i="2"/>
  <c r="A222" i="2"/>
  <c r="A104" i="2"/>
  <c r="A172" i="2"/>
  <c r="U399" i="3"/>
  <c r="Y399" i="3" s="1"/>
  <c r="U417" i="3"/>
  <c r="Y417" i="3" s="1"/>
  <c r="A142" i="2"/>
  <c r="A40" i="2"/>
  <c r="A214" i="2"/>
  <c r="A82" i="2"/>
  <c r="A252" i="2"/>
  <c r="A290" i="2"/>
  <c r="A278" i="2"/>
  <c r="A324" i="2"/>
  <c r="A312" i="2"/>
  <c r="A350" i="2"/>
  <c r="A274" i="2"/>
  <c r="A286" i="2"/>
  <c r="A308" i="2"/>
  <c r="A320" i="2"/>
  <c r="A358" i="2"/>
  <c r="A188" i="2"/>
  <c r="A52" i="2"/>
  <c r="A240" i="2"/>
  <c r="U468" i="3"/>
  <c r="Y468" i="3" s="1"/>
  <c r="U394" i="3"/>
  <c r="Y394" i="3" s="1"/>
  <c r="A78" i="2"/>
  <c r="A146" i="2"/>
  <c r="A150" i="2"/>
  <c r="A48" i="2"/>
  <c r="A316" i="2"/>
  <c r="A342" i="2"/>
  <c r="A354" i="2"/>
  <c r="A346" i="2"/>
  <c r="BD60" i="2"/>
  <c r="AL61" i="2"/>
  <c r="AT91" i="2"/>
  <c r="AT261" i="2" s="1"/>
  <c r="AN194" i="2"/>
  <c r="BD196" i="2"/>
  <c r="AR92" i="2"/>
  <c r="AN94" i="2"/>
  <c r="AN264" i="2" s="1"/>
  <c r="BB93" i="2"/>
  <c r="BB263" i="2" s="1"/>
  <c r="AR194" i="2"/>
  <c r="AV97" i="2"/>
  <c r="AP98" i="2"/>
  <c r="AP268" i="2" s="1"/>
  <c r="BB62" i="2"/>
  <c r="BD61" i="2"/>
  <c r="AR97" i="2"/>
  <c r="AR267" i="2" s="1"/>
  <c r="AN199" i="2"/>
  <c r="AX198" i="2"/>
  <c r="AJ199" i="2"/>
  <c r="BA94" i="2"/>
  <c r="AL98" i="2"/>
  <c r="AL268" i="2" s="1"/>
  <c r="BB98" i="2"/>
  <c r="BB268" i="2" s="1"/>
  <c r="AJ99" i="2"/>
  <c r="AP64" i="2"/>
  <c r="AT62" i="2"/>
  <c r="BB198" i="2"/>
  <c r="AZ199" i="2"/>
  <c r="BE59" i="2"/>
  <c r="AM200" i="2"/>
  <c r="AS195" i="2"/>
  <c r="BA61" i="2"/>
  <c r="AY194" i="2"/>
  <c r="AQ92" i="2"/>
  <c r="AQ262" i="2" s="1"/>
  <c r="BE63" i="2"/>
  <c r="AO59" i="2"/>
  <c r="BA197" i="2"/>
  <c r="AU198" i="2"/>
  <c r="AO95" i="2"/>
  <c r="AO265" i="2" s="1"/>
  <c r="BA199" i="2"/>
  <c r="AQ98" i="2"/>
  <c r="AQ268" i="2" s="1"/>
  <c r="BE57" i="2"/>
  <c r="AQ56" i="2"/>
  <c r="AM194" i="2"/>
  <c r="AQ94" i="2"/>
  <c r="AQ264" i="2" s="1"/>
  <c r="AK195" i="2"/>
  <c r="AO58" i="2"/>
  <c r="AO196" i="2"/>
  <c r="BE194" i="2"/>
  <c r="AM93" i="2"/>
  <c r="AM263" i="2" s="1"/>
  <c r="AW58" i="2"/>
  <c r="AS94" i="2"/>
  <c r="AS264" i="2" s="1"/>
  <c r="BD98" i="2"/>
  <c r="BD268" i="2" s="1"/>
  <c r="AZ64" i="2"/>
  <c r="Y127" i="2"/>
  <c r="AN64" i="2"/>
  <c r="AZ198" i="2"/>
  <c r="AW96" i="2"/>
  <c r="AW266" i="2" s="1"/>
  <c r="AY60" i="2"/>
  <c r="BA63" i="2"/>
  <c r="AK97" i="2"/>
  <c r="AK267" i="2" s="1"/>
  <c r="BC62" i="2"/>
  <c r="AM62" i="2"/>
  <c r="AS61" i="2"/>
  <c r="AW97" i="2"/>
  <c r="AW267" i="2" s="1"/>
  <c r="AW95" i="2"/>
  <c r="AW265" i="2" s="1"/>
  <c r="BC96" i="2"/>
  <c r="BC266" i="2" s="1"/>
  <c r="BE95" i="2"/>
  <c r="BE265" i="2" s="1"/>
  <c r="AM96" i="2"/>
  <c r="AM266" i="2" s="1"/>
  <c r="AQ198" i="2"/>
  <c r="AY200" i="2"/>
  <c r="AK197" i="2"/>
  <c r="AS95" i="2"/>
  <c r="AS265" i="2" s="1"/>
  <c r="AS63" i="2"/>
  <c r="AW59" i="2"/>
  <c r="BC98" i="2"/>
  <c r="BC268" i="2" s="1"/>
  <c r="AQ58" i="2"/>
  <c r="AW61" i="2"/>
  <c r="AQ60" i="2"/>
  <c r="AU62" i="2"/>
  <c r="AO61" i="2"/>
  <c r="AQ96" i="2"/>
  <c r="AQ266" i="2" s="1"/>
  <c r="AK95" i="2"/>
  <c r="AK265" i="2" s="1"/>
  <c r="BC60" i="2"/>
  <c r="AK63" i="2"/>
  <c r="AM64" i="2"/>
  <c r="AU200" i="2"/>
  <c r="AO63" i="2"/>
  <c r="AY64" i="2"/>
  <c r="AW194" i="2"/>
  <c r="AO60" i="2"/>
  <c r="AK58" i="2"/>
  <c r="AQ61" i="2"/>
  <c r="AY61" i="2"/>
  <c r="AM197" i="2"/>
  <c r="BA194" i="2"/>
  <c r="AK194" i="2"/>
  <c r="AU61" i="2"/>
  <c r="AW60" i="2"/>
  <c r="BA62" i="2"/>
  <c r="BA96" i="2"/>
  <c r="AW196" i="2"/>
  <c r="AU197" i="2"/>
  <c r="AM61" i="2"/>
  <c r="AS60" i="2"/>
  <c r="AK62" i="2"/>
  <c r="AO194" i="2"/>
  <c r="AQ93" i="2"/>
  <c r="AQ263" i="2" s="1"/>
  <c r="BE94" i="2"/>
  <c r="AY195" i="2"/>
  <c r="AS194" i="2"/>
  <c r="AK198" i="2"/>
  <c r="AM195" i="2"/>
  <c r="AU195" i="2"/>
  <c r="AS58" i="2"/>
  <c r="BA196" i="2"/>
  <c r="AQ97" i="2"/>
  <c r="AQ267" i="2" s="1"/>
  <c r="AK60" i="2"/>
  <c r="AY59" i="2"/>
  <c r="AK94" i="2"/>
  <c r="AK264" i="2" s="1"/>
  <c r="AY197" i="2"/>
  <c r="AS96" i="2"/>
  <c r="AS266" i="2" s="1"/>
  <c r="AQ59" i="2"/>
  <c r="BE60" i="2"/>
  <c r="AM97" i="2"/>
  <c r="AM267" i="2" s="1"/>
  <c r="AQ95" i="2"/>
  <c r="AQ265" i="2" s="1"/>
  <c r="BC93" i="2"/>
  <c r="BC263" i="2" s="1"/>
  <c r="AL52" i="2"/>
  <c r="AK176" i="2"/>
  <c r="BC64" i="2"/>
  <c r="AU59" i="2"/>
  <c r="AM162" i="2"/>
  <c r="BA58" i="2"/>
  <c r="BE58" i="2"/>
  <c r="BC59" i="2"/>
  <c r="BC197" i="2"/>
  <c r="AS64" i="2"/>
  <c r="AM230" i="2"/>
  <c r="AT200" i="2"/>
  <c r="AM149" i="2"/>
  <c r="AL188" i="2"/>
  <c r="AM207" i="2"/>
  <c r="AM148" i="2"/>
  <c r="AM231" i="2"/>
  <c r="AM216" i="2"/>
  <c r="AM169" i="2"/>
  <c r="AM140" i="2"/>
  <c r="AM234" i="2"/>
  <c r="AQ63" i="2"/>
  <c r="AY97" i="2"/>
  <c r="AY267" i="2" s="1"/>
  <c r="BE62" i="2"/>
  <c r="AU199" i="2"/>
  <c r="AO62" i="2"/>
  <c r="AW62" i="2"/>
  <c r="AO198" i="2"/>
  <c r="BE96" i="2"/>
  <c r="BE266" i="2" s="1"/>
  <c r="AS98" i="2"/>
  <c r="AS268" i="2" s="1"/>
  <c r="AS62" i="2"/>
  <c r="AM158" i="2"/>
  <c r="AM219" i="2"/>
  <c r="AW99" i="2"/>
  <c r="AW269" i="2" s="1"/>
  <c r="AM166" i="2"/>
  <c r="AM157" i="2"/>
  <c r="AM145" i="2"/>
  <c r="AM236" i="2"/>
  <c r="AM220" i="2"/>
  <c r="AM212" i="2"/>
  <c r="AM165" i="2"/>
  <c r="AM153" i="2"/>
  <c r="AM141" i="2"/>
  <c r="AX201" i="2"/>
  <c r="AM224" i="2"/>
  <c r="AM217" i="2"/>
  <c r="AM206" i="2"/>
  <c r="AM154" i="2"/>
  <c r="AM161" i="2"/>
  <c r="AM152" i="2"/>
  <c r="AM144" i="2"/>
  <c r="AM227" i="2"/>
  <c r="AM221" i="2"/>
  <c r="AM214" i="2"/>
  <c r="AM210" i="2"/>
  <c r="AP126" i="2"/>
  <c r="AK82" i="2"/>
  <c r="AK252" i="2" s="1"/>
  <c r="V124" i="2"/>
  <c r="BA200" i="2"/>
  <c r="M130" i="2"/>
  <c r="AK40" i="2"/>
  <c r="AM70" i="2"/>
  <c r="AM240" i="2" s="1"/>
  <c r="AM168" i="2"/>
  <c r="AM164" i="2"/>
  <c r="AM160" i="2"/>
  <c r="AM156" i="2"/>
  <c r="AM151" i="2"/>
  <c r="AM147" i="2"/>
  <c r="AM143" i="2"/>
  <c r="AM139" i="2"/>
  <c r="AM233" i="2"/>
  <c r="AM223" i="2"/>
  <c r="AM232" i="2"/>
  <c r="AM229" i="2"/>
  <c r="AM226" i="2"/>
  <c r="AM213" i="2"/>
  <c r="AM215" i="2"/>
  <c r="AM208" i="2"/>
  <c r="AM172" i="2"/>
  <c r="AD131" i="2"/>
  <c r="AQ125" i="2"/>
  <c r="E134" i="2"/>
  <c r="AM36" i="2"/>
  <c r="AM167" i="2"/>
  <c r="AM163" i="2"/>
  <c r="AM159" i="2"/>
  <c r="AM155" i="2"/>
  <c r="AM150" i="2"/>
  <c r="AM146" i="2"/>
  <c r="AM142" i="2"/>
  <c r="AM237" i="2"/>
  <c r="AM235" i="2"/>
  <c r="AM228" i="2"/>
  <c r="AM225" i="2"/>
  <c r="AM222" i="2"/>
  <c r="AM218" i="2"/>
  <c r="AM211" i="2"/>
  <c r="AM209" i="2"/>
  <c r="AV125" i="2"/>
  <c r="AF134" i="2"/>
  <c r="AK48" i="2"/>
  <c r="AM124" i="2"/>
  <c r="AG134" i="2"/>
  <c r="AL17" i="2"/>
  <c r="AP17" i="2"/>
  <c r="AM17" i="2"/>
  <c r="AR17" i="2"/>
  <c r="AV17" i="2"/>
  <c r="AZ17" i="2"/>
  <c r="BD17" i="2"/>
  <c r="A255" i="2"/>
  <c r="A119" i="2"/>
  <c r="AN17" i="2"/>
  <c r="AS17" i="2"/>
  <c r="AW17" i="2"/>
  <c r="BA17" i="2"/>
  <c r="BE17" i="2"/>
  <c r="A391" i="2"/>
  <c r="AJ17" i="2"/>
  <c r="AO17" i="2"/>
  <c r="AT17" i="2"/>
  <c r="AX17" i="2"/>
  <c r="BB17" i="2"/>
  <c r="AK17" i="2"/>
  <c r="AQ17" i="2"/>
  <c r="AU17" i="2"/>
  <c r="AY17" i="2"/>
  <c r="BC17" i="2"/>
  <c r="A323" i="2"/>
  <c r="A221" i="2"/>
  <c r="A357" i="2"/>
  <c r="A187" i="2"/>
  <c r="A85" i="2"/>
  <c r="A51" i="2"/>
  <c r="AL13" i="2"/>
  <c r="AP13" i="2"/>
  <c r="AT13" i="2"/>
  <c r="AX13" i="2"/>
  <c r="BB13" i="2"/>
  <c r="AJ13" i="2"/>
  <c r="AO13" i="2"/>
  <c r="AU13" i="2"/>
  <c r="AZ13" i="2"/>
  <c r="BE13" i="2"/>
  <c r="A217" i="2"/>
  <c r="A81" i="2"/>
  <c r="AK13" i="2"/>
  <c r="AQ13" i="2"/>
  <c r="AV13" i="2"/>
  <c r="BA13" i="2"/>
  <c r="AM13" i="2"/>
  <c r="AR13" i="2"/>
  <c r="AW13" i="2"/>
  <c r="BC13" i="2"/>
  <c r="A387" i="2"/>
  <c r="AN13" i="2"/>
  <c r="AS13" i="2"/>
  <c r="AY13" i="2"/>
  <c r="BD13" i="2"/>
  <c r="A285" i="2"/>
  <c r="A47" i="2"/>
  <c r="A115" i="2"/>
  <c r="A319" i="2"/>
  <c r="A251" i="2"/>
  <c r="A183" i="2"/>
  <c r="A149" i="2"/>
  <c r="AL9" i="2"/>
  <c r="AP9" i="2"/>
  <c r="AT9" i="2"/>
  <c r="AX9" i="2"/>
  <c r="BB9" i="2"/>
  <c r="A383" i="2"/>
  <c r="AM9" i="2"/>
  <c r="AR9" i="2"/>
  <c r="AW9" i="2"/>
  <c r="BC9" i="2"/>
  <c r="A179" i="2"/>
  <c r="AN9" i="2"/>
  <c r="AS9" i="2"/>
  <c r="AY9" i="2"/>
  <c r="BD9" i="2"/>
  <c r="AJ9" i="2"/>
  <c r="AO9" i="2"/>
  <c r="AU9" i="2"/>
  <c r="AZ9" i="2"/>
  <c r="BE9" i="2"/>
  <c r="AK9" i="2"/>
  <c r="AQ9" i="2"/>
  <c r="AV9" i="2"/>
  <c r="BA9" i="2"/>
  <c r="A349" i="2"/>
  <c r="A281" i="2"/>
  <c r="A145" i="2"/>
  <c r="A43" i="2"/>
  <c r="A111" i="2"/>
  <c r="A213" i="2"/>
  <c r="A77" i="2"/>
  <c r="AL5" i="2"/>
  <c r="AP5" i="2"/>
  <c r="AT5" i="2"/>
  <c r="AX5" i="2"/>
  <c r="BB5" i="2"/>
  <c r="AJ5" i="2"/>
  <c r="AO5" i="2"/>
  <c r="AU5" i="2"/>
  <c r="AZ5" i="2"/>
  <c r="BE5" i="2"/>
  <c r="A39" i="2"/>
  <c r="A175" i="2"/>
  <c r="A379" i="2"/>
  <c r="AK5" i="2"/>
  <c r="AQ5" i="2"/>
  <c r="AV5" i="2"/>
  <c r="BA5" i="2"/>
  <c r="AM5" i="2"/>
  <c r="AR5" i="2"/>
  <c r="AW5" i="2"/>
  <c r="BC5" i="2"/>
  <c r="AN5" i="2"/>
  <c r="AS5" i="2"/>
  <c r="AY5" i="2"/>
  <c r="BD5" i="2"/>
  <c r="A311" i="2"/>
  <c r="A345" i="2"/>
  <c r="A107" i="2"/>
  <c r="A277" i="2"/>
  <c r="U325" i="3"/>
  <c r="Y325" i="3" s="1"/>
  <c r="U345" i="3"/>
  <c r="Y345" i="3" s="1"/>
  <c r="U369" i="3"/>
  <c r="Y369" i="3" s="1"/>
  <c r="U389" i="3"/>
  <c r="Y389" i="3" s="1"/>
  <c r="U409" i="3"/>
  <c r="Y409" i="3" s="1"/>
  <c r="U433" i="3"/>
  <c r="Y433" i="3" s="1"/>
  <c r="U453" i="3"/>
  <c r="Y453" i="3" s="1"/>
  <c r="U473" i="3"/>
  <c r="Y473" i="3" s="1"/>
  <c r="U497" i="3"/>
  <c r="Y497" i="3" s="1"/>
  <c r="U326" i="3"/>
  <c r="Y326" i="3" s="1"/>
  <c r="U346" i="3"/>
  <c r="Y346" i="3" s="1"/>
  <c r="U370" i="3"/>
  <c r="Y370" i="3" s="1"/>
  <c r="U390" i="3"/>
  <c r="Y390" i="3" s="1"/>
  <c r="U410" i="3"/>
  <c r="Y410" i="3" s="1"/>
  <c r="U434" i="3"/>
  <c r="Y434" i="3" s="1"/>
  <c r="U454" i="3"/>
  <c r="Y454" i="3" s="1"/>
  <c r="U474" i="3"/>
  <c r="Y474" i="3" s="1"/>
  <c r="U331" i="3"/>
  <c r="Y331" i="3" s="1"/>
  <c r="U351" i="3"/>
  <c r="Y351" i="3" s="1"/>
  <c r="U371" i="3"/>
  <c r="Y371" i="3" s="1"/>
  <c r="U395" i="3"/>
  <c r="Y395" i="3" s="1"/>
  <c r="U415" i="3"/>
  <c r="Y415" i="3" s="1"/>
  <c r="U435" i="3"/>
  <c r="Y435" i="3" s="1"/>
  <c r="U459" i="3"/>
  <c r="Y459" i="3" s="1"/>
  <c r="U479" i="3"/>
  <c r="Y479" i="3" s="1"/>
  <c r="U499" i="3"/>
  <c r="Y499" i="3" s="1"/>
  <c r="U392" i="3"/>
  <c r="Y392" i="3" s="1"/>
  <c r="U472" i="3"/>
  <c r="Y472" i="3" s="1"/>
  <c r="U372" i="3"/>
  <c r="Y372" i="3" s="1"/>
  <c r="U364" i="3"/>
  <c r="Y364" i="3" s="1"/>
  <c r="U444" i="3"/>
  <c r="Y444" i="3" s="1"/>
  <c r="U500" i="3"/>
  <c r="Y500" i="3" s="1"/>
  <c r="U352" i="3"/>
  <c r="Y352" i="3" s="1"/>
  <c r="U432" i="3"/>
  <c r="Y432" i="3" s="1"/>
  <c r="U494" i="3"/>
  <c r="Y494" i="3" s="1"/>
  <c r="U496" i="3"/>
  <c r="Y496" i="3" s="1"/>
  <c r="A141" i="2"/>
  <c r="U337" i="3"/>
  <c r="Y337" i="3" s="1"/>
  <c r="U377" i="3"/>
  <c r="Y377" i="3" s="1"/>
  <c r="U421" i="3"/>
  <c r="Y421" i="3" s="1"/>
  <c r="U465" i="3"/>
  <c r="Y465" i="3" s="1"/>
  <c r="U314" i="3"/>
  <c r="Y314" i="3" s="1"/>
  <c r="U358" i="3"/>
  <c r="Y358" i="3" s="1"/>
  <c r="U402" i="3"/>
  <c r="Y402" i="3" s="1"/>
  <c r="U442" i="3"/>
  <c r="Y442" i="3" s="1"/>
  <c r="U319" i="3"/>
  <c r="Y319" i="3" s="1"/>
  <c r="U363" i="3"/>
  <c r="Y363" i="3" s="1"/>
  <c r="U403" i="3"/>
  <c r="Y403" i="3" s="1"/>
  <c r="U447" i="3"/>
  <c r="Y447" i="3" s="1"/>
  <c r="U491" i="3"/>
  <c r="Y491" i="3" s="1"/>
  <c r="U424" i="3"/>
  <c r="Y424" i="3" s="1"/>
  <c r="U316" i="3"/>
  <c r="Y316" i="3" s="1"/>
  <c r="U484" i="3"/>
  <c r="Y484" i="3" s="1"/>
  <c r="U384" i="3"/>
  <c r="Y384" i="3" s="1"/>
  <c r="U388" i="3"/>
  <c r="Y388" i="3" s="1"/>
  <c r="A243" i="2"/>
  <c r="U309" i="3"/>
  <c r="Y309" i="3" s="1"/>
  <c r="U353" i="3"/>
  <c r="Y353" i="3" s="1"/>
  <c r="U393" i="3"/>
  <c r="Y393" i="3" s="1"/>
  <c r="U437" i="3"/>
  <c r="Y437" i="3" s="1"/>
  <c r="U481" i="3"/>
  <c r="Y481" i="3" s="1"/>
  <c r="U330" i="3"/>
  <c r="Y330" i="3" s="1"/>
  <c r="U374" i="3"/>
  <c r="Y374" i="3" s="1"/>
  <c r="U418" i="3"/>
  <c r="Y418" i="3" s="1"/>
  <c r="U458" i="3"/>
  <c r="Y458" i="3" s="1"/>
  <c r="U335" i="3"/>
  <c r="Y335" i="3" s="1"/>
  <c r="U379" i="3"/>
  <c r="Y379" i="3" s="1"/>
  <c r="U419" i="3"/>
  <c r="Y419" i="3" s="1"/>
  <c r="U463" i="3"/>
  <c r="Y463" i="3" s="1"/>
  <c r="U328" i="3"/>
  <c r="Y328" i="3" s="1"/>
  <c r="U482" i="3"/>
  <c r="Y482" i="3" s="1"/>
  <c r="U380" i="3"/>
  <c r="Y380" i="3" s="1"/>
  <c r="U452" i="3"/>
  <c r="Y452" i="3" s="1"/>
  <c r="U448" i="3"/>
  <c r="Y448" i="3" s="1"/>
  <c r="U313" i="3"/>
  <c r="Y313" i="3" s="1"/>
  <c r="U357" i="3"/>
  <c r="Y357" i="3" s="1"/>
  <c r="U401" i="3"/>
  <c r="Y401" i="3" s="1"/>
  <c r="U441" i="3"/>
  <c r="Y441" i="3" s="1"/>
  <c r="U485" i="3"/>
  <c r="Y485" i="3" s="1"/>
  <c r="U338" i="3"/>
  <c r="Y338" i="3" s="1"/>
  <c r="U378" i="3"/>
  <c r="Y378" i="3" s="1"/>
  <c r="U422" i="3"/>
  <c r="Y422" i="3" s="1"/>
  <c r="U466" i="3"/>
  <c r="Y466" i="3" s="1"/>
  <c r="U339" i="3"/>
  <c r="Y339" i="3" s="1"/>
  <c r="U383" i="3"/>
  <c r="Y383" i="3" s="1"/>
  <c r="U427" i="3"/>
  <c r="Y427" i="3" s="1"/>
  <c r="U467" i="3"/>
  <c r="Y467" i="3" s="1"/>
  <c r="U344" i="3"/>
  <c r="Y344" i="3" s="1"/>
  <c r="U498" i="3"/>
  <c r="Y498" i="3" s="1"/>
  <c r="U396" i="3"/>
  <c r="Y396" i="3" s="1"/>
  <c r="U488" i="3"/>
  <c r="Y488" i="3" s="1"/>
  <c r="U478" i="3"/>
  <c r="Y478" i="3" s="1"/>
  <c r="A73" i="2"/>
  <c r="AJ274" i="2"/>
  <c r="AN274" i="2"/>
  <c r="AR274" i="2"/>
  <c r="AV274" i="2"/>
  <c r="AZ274" i="2"/>
  <c r="BD274" i="2"/>
  <c r="AK274" i="2"/>
  <c r="AO274" i="2"/>
  <c r="AS274" i="2"/>
  <c r="AW274" i="2"/>
  <c r="BA274" i="2"/>
  <c r="BE274" i="2"/>
  <c r="AL274" i="2"/>
  <c r="AP274" i="2"/>
  <c r="AT274" i="2"/>
  <c r="AX274" i="2"/>
  <c r="BB274" i="2"/>
  <c r="AQ274" i="2"/>
  <c r="AU274" i="2"/>
  <c r="AY274" i="2"/>
  <c r="AM274" i="2"/>
  <c r="BC274" i="2"/>
  <c r="A289" i="2"/>
  <c r="AJ278" i="2"/>
  <c r="AN278" i="2"/>
  <c r="AR278" i="2"/>
  <c r="AV278" i="2"/>
  <c r="AZ278" i="2"/>
  <c r="BD278" i="2"/>
  <c r="AK278" i="2"/>
  <c r="AO278" i="2"/>
  <c r="AS278" i="2"/>
  <c r="AW278" i="2"/>
  <c r="BA278" i="2"/>
  <c r="BE278" i="2"/>
  <c r="AL278" i="2"/>
  <c r="AP278" i="2"/>
  <c r="AT278" i="2"/>
  <c r="AX278" i="2"/>
  <c r="BB278" i="2"/>
  <c r="AY278" i="2"/>
  <c r="AM278" i="2"/>
  <c r="BC278" i="2"/>
  <c r="AQ278" i="2"/>
  <c r="AU278" i="2"/>
  <c r="A209" i="2"/>
  <c r="U356" i="3"/>
  <c r="Y356" i="3" s="1"/>
  <c r="U408" i="3"/>
  <c r="Y408" i="3" s="1"/>
  <c r="U355" i="3"/>
  <c r="Y355" i="3" s="1"/>
  <c r="U354" i="3"/>
  <c r="Y354" i="3" s="1"/>
  <c r="U373" i="3"/>
  <c r="Y373" i="3" s="1"/>
  <c r="A247" i="2"/>
  <c r="U368" i="3"/>
  <c r="Y368" i="3" s="1"/>
  <c r="U483" i="3"/>
  <c r="Y483" i="3" s="1"/>
  <c r="U315" i="3"/>
  <c r="Y315" i="3" s="1"/>
  <c r="U310" i="3"/>
  <c r="Y310" i="3" s="1"/>
  <c r="U329" i="3"/>
  <c r="Y329" i="3" s="1"/>
  <c r="AK284" i="2"/>
  <c r="AO284" i="2"/>
  <c r="AS284" i="2"/>
  <c r="AW284" i="2"/>
  <c r="BA284" i="2"/>
  <c r="BE284" i="2"/>
  <c r="AL284" i="2"/>
  <c r="AP284" i="2"/>
  <c r="AT284" i="2"/>
  <c r="AX284" i="2"/>
  <c r="BB284" i="2"/>
  <c r="AM284" i="2"/>
  <c r="AQ284" i="2"/>
  <c r="AU284" i="2"/>
  <c r="AY284" i="2"/>
  <c r="BC284" i="2"/>
  <c r="AJ284" i="2"/>
  <c r="AN284" i="2"/>
  <c r="AR284" i="2"/>
  <c r="AV284" i="2"/>
  <c r="AZ284" i="2"/>
  <c r="BD284" i="2"/>
  <c r="AJ16" i="2"/>
  <c r="AN16" i="2"/>
  <c r="AR16" i="2"/>
  <c r="AV16" i="2"/>
  <c r="AZ16" i="2"/>
  <c r="BD16" i="2"/>
  <c r="AM16" i="2"/>
  <c r="AS16" i="2"/>
  <c r="AX16" i="2"/>
  <c r="BC16" i="2"/>
  <c r="A220" i="2"/>
  <c r="A390" i="2"/>
  <c r="AO16" i="2"/>
  <c r="AT16" i="2"/>
  <c r="AY16" i="2"/>
  <c r="BE16" i="2"/>
  <c r="AK16" i="2"/>
  <c r="AP16" i="2"/>
  <c r="AU16" i="2"/>
  <c r="BA16" i="2"/>
  <c r="AL16" i="2"/>
  <c r="AQ16" i="2"/>
  <c r="AW16" i="2"/>
  <c r="BB16" i="2"/>
  <c r="AJ12" i="2"/>
  <c r="AN12" i="2"/>
  <c r="AR12" i="2"/>
  <c r="AV12" i="2"/>
  <c r="AZ12" i="2"/>
  <c r="BD12" i="2"/>
  <c r="AK12" i="2"/>
  <c r="AP12" i="2"/>
  <c r="AU12" i="2"/>
  <c r="BA12" i="2"/>
  <c r="A46" i="2"/>
  <c r="A148" i="2"/>
  <c r="AL12" i="2"/>
  <c r="AQ12" i="2"/>
  <c r="AW12" i="2"/>
  <c r="BB12" i="2"/>
  <c r="A386" i="2"/>
  <c r="AM12" i="2"/>
  <c r="AS12" i="2"/>
  <c r="AX12" i="2"/>
  <c r="BC12" i="2"/>
  <c r="AO12" i="2"/>
  <c r="AT12" i="2"/>
  <c r="AY12" i="2"/>
  <c r="BE12" i="2"/>
  <c r="AJ8" i="2"/>
  <c r="AN8" i="2"/>
  <c r="AR8" i="2"/>
  <c r="AV8" i="2"/>
  <c r="AZ8" i="2"/>
  <c r="BD8" i="2"/>
  <c r="AM8" i="2"/>
  <c r="AS8" i="2"/>
  <c r="AX8" i="2"/>
  <c r="BC8" i="2"/>
  <c r="A144" i="2"/>
  <c r="A110" i="2"/>
  <c r="AO8" i="2"/>
  <c r="AT8" i="2"/>
  <c r="AY8" i="2"/>
  <c r="BE8" i="2"/>
  <c r="AK8" i="2"/>
  <c r="AP8" i="2"/>
  <c r="AU8" i="2"/>
  <c r="BA8" i="2"/>
  <c r="A382" i="2"/>
  <c r="AL8" i="2"/>
  <c r="AQ8" i="2"/>
  <c r="AW8" i="2"/>
  <c r="BB8" i="2"/>
  <c r="AJ4" i="2"/>
  <c r="AN4" i="2"/>
  <c r="AR4" i="2"/>
  <c r="AV4" i="2"/>
  <c r="AZ4" i="2"/>
  <c r="BD4" i="2"/>
  <c r="A378" i="2"/>
  <c r="AK4" i="2"/>
  <c r="AP4" i="2"/>
  <c r="AU4" i="2"/>
  <c r="BA4" i="2"/>
  <c r="A242" i="2"/>
  <c r="A72" i="2"/>
  <c r="AL4" i="2"/>
  <c r="AQ4" i="2"/>
  <c r="AW4" i="2"/>
  <c r="BB4" i="2"/>
  <c r="AM4" i="2"/>
  <c r="AS4" i="2"/>
  <c r="AX4" i="2"/>
  <c r="BC4" i="2"/>
  <c r="AO4" i="2"/>
  <c r="AT4" i="2"/>
  <c r="AY4" i="2"/>
  <c r="BE4" i="2"/>
  <c r="A288" i="2"/>
  <c r="AK282" i="2"/>
  <c r="AO282" i="2"/>
  <c r="AS282" i="2"/>
  <c r="AW282" i="2"/>
  <c r="BA282" i="2"/>
  <c r="BE282" i="2"/>
  <c r="AL282" i="2"/>
  <c r="AP282" i="2"/>
  <c r="AT282" i="2"/>
  <c r="AX282" i="2"/>
  <c r="BB282" i="2"/>
  <c r="AM282" i="2"/>
  <c r="AQ282" i="2"/>
  <c r="AU282" i="2"/>
  <c r="AY282" i="2"/>
  <c r="BC282" i="2"/>
  <c r="AJ282" i="2"/>
  <c r="AN282" i="2"/>
  <c r="AR282" i="2"/>
  <c r="AV282" i="2"/>
  <c r="AZ282" i="2"/>
  <c r="BD282" i="2"/>
  <c r="A314" i="2"/>
  <c r="A352" i="2"/>
  <c r="U436" i="3"/>
  <c r="Y436" i="3" s="1"/>
  <c r="U486" i="3"/>
  <c r="Y486" i="3" s="1"/>
  <c r="U416" i="3"/>
  <c r="Y416" i="3" s="1"/>
  <c r="U320" i="3"/>
  <c r="Y320" i="3" s="1"/>
  <c r="U492" i="3"/>
  <c r="Y492" i="3" s="1"/>
  <c r="U428" i="3"/>
  <c r="Y428" i="3" s="1"/>
  <c r="U332" i="3"/>
  <c r="Y332" i="3" s="1"/>
  <c r="U340" i="3"/>
  <c r="Y340" i="3" s="1"/>
  <c r="U456" i="3"/>
  <c r="Y456" i="3" s="1"/>
  <c r="U360" i="3"/>
  <c r="Y360" i="3" s="1"/>
  <c r="U495" i="3"/>
  <c r="Y495" i="3" s="1"/>
  <c r="U475" i="3"/>
  <c r="Y475" i="3" s="1"/>
  <c r="U451" i="3"/>
  <c r="Y451" i="3" s="1"/>
  <c r="U431" i="3"/>
  <c r="Y431" i="3" s="1"/>
  <c r="U411" i="3"/>
  <c r="Y411" i="3" s="1"/>
  <c r="U387" i="3"/>
  <c r="Y387" i="3" s="1"/>
  <c r="U367" i="3"/>
  <c r="Y367" i="3" s="1"/>
  <c r="U347" i="3"/>
  <c r="Y347" i="3" s="1"/>
  <c r="U323" i="3"/>
  <c r="Y323" i="3" s="1"/>
  <c r="U470" i="3"/>
  <c r="Y470" i="3" s="1"/>
  <c r="U450" i="3"/>
  <c r="Y450" i="3" s="1"/>
  <c r="U426" i="3"/>
  <c r="Y426" i="3" s="1"/>
  <c r="U406" i="3"/>
  <c r="Y406" i="3" s="1"/>
  <c r="U386" i="3"/>
  <c r="Y386" i="3" s="1"/>
  <c r="U362" i="3"/>
  <c r="Y362" i="3" s="1"/>
  <c r="U342" i="3"/>
  <c r="Y342" i="3" s="1"/>
  <c r="U322" i="3"/>
  <c r="Y322" i="3" s="1"/>
  <c r="U489" i="3"/>
  <c r="Y489" i="3" s="1"/>
  <c r="U469" i="3"/>
  <c r="Y469" i="3" s="1"/>
  <c r="U449" i="3"/>
  <c r="Y449" i="3" s="1"/>
  <c r="U425" i="3"/>
  <c r="Y425" i="3" s="1"/>
  <c r="U405" i="3"/>
  <c r="Y405" i="3" s="1"/>
  <c r="U385" i="3"/>
  <c r="Y385" i="3" s="1"/>
  <c r="U361" i="3"/>
  <c r="Y361" i="3" s="1"/>
  <c r="U341" i="3"/>
  <c r="Y341" i="3" s="1"/>
  <c r="U321" i="3"/>
  <c r="Y321" i="3" s="1"/>
  <c r="A106" i="2"/>
  <c r="A38" i="2"/>
  <c r="A246" i="2"/>
  <c r="A182" i="2"/>
  <c r="A118" i="2"/>
  <c r="A50" i="2"/>
  <c r="A393" i="2"/>
  <c r="AJ19" i="2"/>
  <c r="AN19" i="2"/>
  <c r="AR19" i="2"/>
  <c r="AV19" i="2"/>
  <c r="AZ19" i="2"/>
  <c r="BD19" i="2"/>
  <c r="A359" i="2"/>
  <c r="A325" i="2"/>
  <c r="A291" i="2"/>
  <c r="A189" i="2"/>
  <c r="AK19" i="2"/>
  <c r="AO19" i="2"/>
  <c r="AS19" i="2"/>
  <c r="AW19" i="2"/>
  <c r="BA19" i="2"/>
  <c r="BE19" i="2"/>
  <c r="AL19" i="2"/>
  <c r="AP19" i="2"/>
  <c r="AT19" i="2"/>
  <c r="AX19" i="2"/>
  <c r="BB19" i="2"/>
  <c r="AM19" i="2"/>
  <c r="AQ19" i="2"/>
  <c r="AU19" i="2"/>
  <c r="AY19" i="2"/>
  <c r="BC19" i="2"/>
  <c r="A389" i="2"/>
  <c r="AL15" i="2"/>
  <c r="AP15" i="2"/>
  <c r="AT15" i="2"/>
  <c r="AX15" i="2"/>
  <c r="BB15" i="2"/>
  <c r="AN15" i="2"/>
  <c r="AS15" i="2"/>
  <c r="AY15" i="2"/>
  <c r="BD15" i="2"/>
  <c r="A355" i="2"/>
  <c r="A321" i="2"/>
  <c r="A287" i="2"/>
  <c r="A49" i="2"/>
  <c r="A151" i="2"/>
  <c r="AJ15" i="2"/>
  <c r="AO15" i="2"/>
  <c r="AU15" i="2"/>
  <c r="AZ15" i="2"/>
  <c r="BE15" i="2"/>
  <c r="AK15" i="2"/>
  <c r="AQ15" i="2"/>
  <c r="AV15" i="2"/>
  <c r="BA15" i="2"/>
  <c r="AM15" i="2"/>
  <c r="AR15" i="2"/>
  <c r="AW15" i="2"/>
  <c r="BC15" i="2"/>
  <c r="A385" i="2"/>
  <c r="AL11" i="2"/>
  <c r="AP11" i="2"/>
  <c r="AT11" i="2"/>
  <c r="AX11" i="2"/>
  <c r="BB11" i="2"/>
  <c r="AK11" i="2"/>
  <c r="AQ11" i="2"/>
  <c r="AV11" i="2"/>
  <c r="BA11" i="2"/>
  <c r="A351" i="2"/>
  <c r="A317" i="2"/>
  <c r="A283" i="2"/>
  <c r="A249" i="2"/>
  <c r="A113" i="2"/>
  <c r="AM11" i="2"/>
  <c r="AR11" i="2"/>
  <c r="AW11" i="2"/>
  <c r="BC11" i="2"/>
  <c r="AN11" i="2"/>
  <c r="AS11" i="2"/>
  <c r="AY11" i="2"/>
  <c r="BD11" i="2"/>
  <c r="AJ11" i="2"/>
  <c r="AO11" i="2"/>
  <c r="AU11" i="2"/>
  <c r="AZ11" i="2"/>
  <c r="BE11" i="2"/>
  <c r="A381" i="2"/>
  <c r="AL7" i="2"/>
  <c r="AP7" i="2"/>
  <c r="AT7" i="2"/>
  <c r="AX7" i="2"/>
  <c r="BB7" i="2"/>
  <c r="AN7" i="2"/>
  <c r="AS7" i="2"/>
  <c r="AY7" i="2"/>
  <c r="BD7" i="2"/>
  <c r="A347" i="2"/>
  <c r="A313" i="2"/>
  <c r="A279" i="2"/>
  <c r="A211" i="2"/>
  <c r="A75" i="2"/>
  <c r="AJ7" i="2"/>
  <c r="AO7" i="2"/>
  <c r="AU7" i="2"/>
  <c r="AZ7" i="2"/>
  <c r="BE7" i="2"/>
  <c r="AK7" i="2"/>
  <c r="AQ7" i="2"/>
  <c r="AV7" i="2"/>
  <c r="BA7" i="2"/>
  <c r="AM7" i="2"/>
  <c r="AR7" i="2"/>
  <c r="AW7" i="2"/>
  <c r="BC7" i="2"/>
  <c r="A377" i="2"/>
  <c r="AL3" i="2"/>
  <c r="AP3" i="2"/>
  <c r="AT3" i="2"/>
  <c r="AX3" i="2"/>
  <c r="BB3" i="2"/>
  <c r="AK3" i="2"/>
  <c r="AQ3" i="2"/>
  <c r="AV3" i="2"/>
  <c r="BA3" i="2"/>
  <c r="A343" i="2"/>
  <c r="A309" i="2"/>
  <c r="A275" i="2"/>
  <c r="A173" i="2"/>
  <c r="U317" i="3"/>
  <c r="Y317" i="3" s="1"/>
  <c r="U333" i="3"/>
  <c r="Y333" i="3" s="1"/>
  <c r="U349" i="3"/>
  <c r="Y349" i="3" s="1"/>
  <c r="U365" i="3"/>
  <c r="Y365" i="3" s="1"/>
  <c r="U381" i="3"/>
  <c r="Y381" i="3" s="1"/>
  <c r="U397" i="3"/>
  <c r="Y397" i="3" s="1"/>
  <c r="U413" i="3"/>
  <c r="Y413" i="3" s="1"/>
  <c r="U429" i="3"/>
  <c r="Y429" i="3" s="1"/>
  <c r="U445" i="3"/>
  <c r="Y445" i="3" s="1"/>
  <c r="U461" i="3"/>
  <c r="Y461" i="3" s="1"/>
  <c r="U477" i="3"/>
  <c r="Y477" i="3" s="1"/>
  <c r="U493" i="3"/>
  <c r="Y493" i="3" s="1"/>
  <c r="U318" i="3"/>
  <c r="Y318" i="3" s="1"/>
  <c r="U334" i="3"/>
  <c r="Y334" i="3" s="1"/>
  <c r="U350" i="3"/>
  <c r="Y350" i="3" s="1"/>
  <c r="U366" i="3"/>
  <c r="Y366" i="3" s="1"/>
  <c r="U382" i="3"/>
  <c r="Y382" i="3" s="1"/>
  <c r="U398" i="3"/>
  <c r="Y398" i="3" s="1"/>
  <c r="U414" i="3"/>
  <c r="Y414" i="3" s="1"/>
  <c r="U430" i="3"/>
  <c r="Y430" i="3" s="1"/>
  <c r="U446" i="3"/>
  <c r="Y446" i="3" s="1"/>
  <c r="U462" i="3"/>
  <c r="Y462" i="3" s="1"/>
  <c r="U311" i="3"/>
  <c r="Y311" i="3" s="1"/>
  <c r="U327" i="3"/>
  <c r="Y327" i="3" s="1"/>
  <c r="U343" i="3"/>
  <c r="Y343" i="3" s="1"/>
  <c r="U359" i="3"/>
  <c r="Y359" i="3" s="1"/>
  <c r="U375" i="3"/>
  <c r="Y375" i="3" s="1"/>
  <c r="U391" i="3"/>
  <c r="Y391" i="3" s="1"/>
  <c r="U407" i="3"/>
  <c r="Y407" i="3" s="1"/>
  <c r="U423" i="3"/>
  <c r="Y423" i="3" s="1"/>
  <c r="U439" i="3"/>
  <c r="Y439" i="3" s="1"/>
  <c r="U455" i="3"/>
  <c r="Y455" i="3" s="1"/>
  <c r="U471" i="3"/>
  <c r="Y471" i="3" s="1"/>
  <c r="U487" i="3"/>
  <c r="Y487" i="3" s="1"/>
  <c r="U312" i="3"/>
  <c r="Y312" i="3" s="1"/>
  <c r="U376" i="3"/>
  <c r="Y376" i="3" s="1"/>
  <c r="U440" i="3"/>
  <c r="Y440" i="3" s="1"/>
  <c r="U490" i="3"/>
  <c r="Y490" i="3" s="1"/>
  <c r="U420" i="3"/>
  <c r="Y420" i="3" s="1"/>
  <c r="U348" i="3"/>
  <c r="Y348" i="3" s="1"/>
  <c r="U412" i="3"/>
  <c r="Y412" i="3" s="1"/>
  <c r="U476" i="3"/>
  <c r="Y476" i="3" s="1"/>
  <c r="U404" i="3"/>
  <c r="Y404" i="3" s="1"/>
  <c r="U336" i="3"/>
  <c r="Y336" i="3" s="1"/>
  <c r="U400" i="3"/>
  <c r="Y400" i="3" s="1"/>
  <c r="U464" i="3"/>
  <c r="Y464" i="3" s="1"/>
  <c r="U324" i="3"/>
  <c r="Y324" i="3" s="1"/>
  <c r="U480" i="3"/>
  <c r="Y480" i="3" s="1"/>
  <c r="AM3" i="2"/>
  <c r="AR3" i="2"/>
  <c r="AW3" i="2"/>
  <c r="BC3" i="2"/>
  <c r="AN3" i="2"/>
  <c r="AS3" i="2"/>
  <c r="AY3" i="2"/>
  <c r="BD3" i="2"/>
  <c r="AJ3" i="2"/>
  <c r="AO3" i="2"/>
  <c r="AU3" i="2"/>
  <c r="AZ3" i="2"/>
  <c r="BE3" i="2"/>
  <c r="AK286" i="2"/>
  <c r="AO286" i="2"/>
  <c r="AS286" i="2"/>
  <c r="AW286" i="2"/>
  <c r="BA286" i="2"/>
  <c r="BE286" i="2"/>
  <c r="AL286" i="2"/>
  <c r="AP286" i="2"/>
  <c r="AT286" i="2"/>
  <c r="AX286" i="2"/>
  <c r="BB286" i="2"/>
  <c r="AM286" i="2"/>
  <c r="AQ286" i="2"/>
  <c r="AU286" i="2"/>
  <c r="AY286" i="2"/>
  <c r="BC286" i="2"/>
  <c r="AJ286" i="2"/>
  <c r="AN286" i="2"/>
  <c r="AR286" i="2"/>
  <c r="AV286" i="2"/>
  <c r="AZ286" i="2"/>
  <c r="BD286" i="2"/>
  <c r="A276" i="2"/>
  <c r="A318" i="2"/>
  <c r="A356" i="2"/>
  <c r="AK290" i="2"/>
  <c r="AO290" i="2"/>
  <c r="AS290" i="2"/>
  <c r="AW290" i="2"/>
  <c r="BA290" i="2"/>
  <c r="BE290" i="2"/>
  <c r="AL290" i="2"/>
  <c r="AP290" i="2"/>
  <c r="AT290" i="2"/>
  <c r="AX290" i="2"/>
  <c r="BB290" i="2"/>
  <c r="AM290" i="2"/>
  <c r="AQ290" i="2"/>
  <c r="AU290" i="2"/>
  <c r="AY290" i="2"/>
  <c r="BC290" i="2"/>
  <c r="AJ290" i="2"/>
  <c r="AN290" i="2"/>
  <c r="AR290" i="2"/>
  <c r="AV290" i="2"/>
  <c r="AZ290" i="2"/>
  <c r="BD290" i="2"/>
  <c r="A280" i="2"/>
  <c r="A322" i="2"/>
  <c r="A344" i="2"/>
  <c r="BE18" i="2"/>
  <c r="BA18" i="2"/>
  <c r="AW18" i="2"/>
  <c r="AS18" i="2"/>
  <c r="AO18" i="2"/>
  <c r="AK18" i="2"/>
  <c r="BC14" i="2"/>
  <c r="AX14" i="2"/>
  <c r="AS14" i="2"/>
  <c r="AM14" i="2"/>
  <c r="BA10" i="2"/>
  <c r="AU10" i="2"/>
  <c r="AP10" i="2"/>
  <c r="AK10" i="2"/>
  <c r="BC6" i="2"/>
  <c r="AX6" i="2"/>
  <c r="AS6" i="2"/>
  <c r="AM6" i="2"/>
  <c r="BA2" i="2"/>
  <c r="AU2" i="2"/>
  <c r="AP2" i="2"/>
  <c r="AK2" i="2"/>
  <c r="A392" i="2"/>
  <c r="BD18" i="2"/>
  <c r="AZ18" i="2"/>
  <c r="AV18" i="2"/>
  <c r="AR18" i="2"/>
  <c r="AN18" i="2"/>
  <c r="AJ18" i="2"/>
  <c r="BB14" i="2"/>
  <c r="AW14" i="2"/>
  <c r="AQ14" i="2"/>
  <c r="AL14" i="2"/>
  <c r="BE10" i="2"/>
  <c r="AY10" i="2"/>
  <c r="AT10" i="2"/>
  <c r="AO10" i="2"/>
  <c r="BB6" i="2"/>
  <c r="AW6" i="2"/>
  <c r="AQ6" i="2"/>
  <c r="AL6" i="2"/>
  <c r="BE2" i="2"/>
  <c r="AY2" i="2"/>
  <c r="AT2" i="2"/>
  <c r="AO2" i="2"/>
  <c r="A376" i="2"/>
  <c r="A380" i="2"/>
  <c r="BC18" i="2"/>
  <c r="AY18" i="2"/>
  <c r="AU18" i="2"/>
  <c r="AQ18" i="2"/>
  <c r="AM18" i="2"/>
  <c r="BA14" i="2"/>
  <c r="AU14" i="2"/>
  <c r="AP14" i="2"/>
  <c r="BC10" i="2"/>
  <c r="AX10" i="2"/>
  <c r="AS10" i="2"/>
  <c r="AM10" i="2"/>
  <c r="BA6" i="2"/>
  <c r="AU6" i="2"/>
  <c r="AP6" i="2"/>
  <c r="BC2" i="2"/>
  <c r="AX2" i="2"/>
  <c r="AS2" i="2"/>
  <c r="AJ2" i="2"/>
  <c r="AN2" i="2"/>
  <c r="AR2" i="2"/>
  <c r="AV2" i="2"/>
  <c r="AZ2" i="2"/>
  <c r="BD2" i="2"/>
  <c r="AJ14" i="2"/>
  <c r="AN14" i="2"/>
  <c r="AR14" i="2"/>
  <c r="AV14" i="2"/>
  <c r="AZ14" i="2"/>
  <c r="BD14" i="2"/>
  <c r="AJ10" i="2"/>
  <c r="AN10" i="2"/>
  <c r="AR10" i="2"/>
  <c r="AV10" i="2"/>
  <c r="AZ10" i="2"/>
  <c r="BD10" i="2"/>
  <c r="AJ6" i="2"/>
  <c r="AN6" i="2"/>
  <c r="AR6" i="2"/>
  <c r="AV6" i="2"/>
  <c r="AZ6" i="2"/>
  <c r="BD6" i="2"/>
  <c r="BB18" i="2"/>
  <c r="AX18" i="2"/>
  <c r="AT18" i="2"/>
  <c r="AP18" i="2"/>
  <c r="BE14" i="2"/>
  <c r="AY14" i="2"/>
  <c r="AT14" i="2"/>
  <c r="AO14" i="2"/>
  <c r="BB10" i="2"/>
  <c r="AW10" i="2"/>
  <c r="AQ10" i="2"/>
  <c r="AL10" i="2"/>
  <c r="BE6" i="2"/>
  <c r="AY6" i="2"/>
  <c r="AT6" i="2"/>
  <c r="AO6" i="2"/>
  <c r="BB2" i="2"/>
  <c r="AW2" i="2"/>
  <c r="AQ2" i="2"/>
  <c r="AL2" i="2"/>
  <c r="A388" i="2"/>
  <c r="G316" i="3" s="1"/>
  <c r="AU63" i="2"/>
  <c r="AU131" i="2" s="1"/>
  <c r="AK64" i="2"/>
  <c r="AK132" i="2" s="1"/>
  <c r="AW64" i="2"/>
  <c r="AY63" i="2"/>
  <c r="AY131" i="2" s="1"/>
  <c r="AW98" i="2"/>
  <c r="AW268" i="2" s="1"/>
  <c r="AU101" i="2"/>
  <c r="AU271" i="2" s="1"/>
  <c r="J128" i="2"/>
  <c r="AK200" i="2"/>
  <c r="AI122" i="2"/>
  <c r="AM63" i="2"/>
  <c r="AM131" i="2" s="1"/>
  <c r="BC61" i="2"/>
  <c r="BC129" i="2" s="1"/>
  <c r="R58" i="3"/>
  <c r="R54" i="3"/>
  <c r="H155" i="3"/>
  <c r="Q68" i="3"/>
  <c r="N68" i="3" s="1"/>
  <c r="H66" i="3"/>
  <c r="Q66" i="3"/>
  <c r="N66" i="3" s="1"/>
  <c r="S288" i="3"/>
  <c r="R288" i="3"/>
  <c r="S243" i="3"/>
  <c r="R243" i="3"/>
  <c r="S241" i="3"/>
  <c r="R241" i="3"/>
  <c r="S232" i="3"/>
  <c r="R232" i="3"/>
  <c r="S223" i="3"/>
  <c r="R223" i="3"/>
  <c r="Q157" i="3"/>
  <c r="N157" i="3" s="1"/>
  <c r="H157" i="3"/>
  <c r="S156" i="3"/>
  <c r="R156" i="3"/>
  <c r="S151" i="3"/>
  <c r="R151" i="3"/>
  <c r="H148" i="3"/>
  <c r="Q148" i="3"/>
  <c r="N148" i="3" s="1"/>
  <c r="H129" i="3"/>
  <c r="Q129" i="3"/>
  <c r="N129" i="3" s="1"/>
  <c r="S128" i="3"/>
  <c r="R128" i="3"/>
  <c r="S111" i="3"/>
  <c r="R111" i="3"/>
  <c r="S78" i="3"/>
  <c r="R78" i="3"/>
  <c r="AK125" i="2"/>
  <c r="AT64" i="2"/>
  <c r="AT132" i="2" s="1"/>
  <c r="AX124" i="2"/>
  <c r="AR63" i="2"/>
  <c r="AR131" i="2" s="1"/>
  <c r="AJ63" i="2"/>
  <c r="AJ131" i="2" s="1"/>
  <c r="BC125" i="2"/>
  <c r="AZ63" i="2"/>
  <c r="AZ131" i="2" s="1"/>
  <c r="AF132" i="2"/>
  <c r="AX197" i="2"/>
  <c r="R53" i="3"/>
  <c r="R49" i="3"/>
  <c r="R25" i="3"/>
  <c r="S57" i="3"/>
  <c r="S24" i="3"/>
  <c r="R46" i="3"/>
  <c r="S20" i="3"/>
  <c r="Q63" i="3"/>
  <c r="N63" i="3" s="1"/>
  <c r="H63" i="3"/>
  <c r="H59" i="3"/>
  <c r="Q59" i="3"/>
  <c r="N59" i="3" s="1"/>
  <c r="H51" i="3"/>
  <c r="Q51" i="3"/>
  <c r="N51" i="3" s="1"/>
  <c r="Q47" i="3"/>
  <c r="N47" i="3" s="1"/>
  <c r="H47" i="3"/>
  <c r="H43" i="3"/>
  <c r="Q43" i="3"/>
  <c r="N43" i="3" s="1"/>
  <c r="H39" i="3"/>
  <c r="Q39" i="3"/>
  <c r="N39" i="3" s="1"/>
  <c r="Q27" i="3"/>
  <c r="N27" i="3" s="1"/>
  <c r="H27" i="3"/>
  <c r="Q23" i="3"/>
  <c r="N23" i="3" s="1"/>
  <c r="H23" i="3"/>
  <c r="Q19" i="3"/>
  <c r="N19" i="3" s="1"/>
  <c r="H19" i="3"/>
  <c r="Q79" i="3"/>
  <c r="N79" i="3" s="1"/>
  <c r="R149" i="3"/>
  <c r="R130" i="3"/>
  <c r="Q285" i="3"/>
  <c r="N285" i="3" s="1"/>
  <c r="R64" i="3"/>
  <c r="R92" i="3"/>
  <c r="H71" i="3"/>
  <c r="Q71" i="3"/>
  <c r="N71" i="3" s="1"/>
  <c r="Q67" i="3"/>
  <c r="N67" i="3" s="1"/>
  <c r="H67" i="3"/>
  <c r="H64" i="3"/>
  <c r="Q64" i="3"/>
  <c r="N64" i="3" s="1"/>
  <c r="H270" i="3"/>
  <c r="Q270" i="3"/>
  <c r="N270" i="3" s="1"/>
  <c r="H265" i="3"/>
  <c r="Q265" i="3"/>
  <c r="N265" i="3" s="1"/>
  <c r="S264" i="3"/>
  <c r="R264" i="3"/>
  <c r="H250" i="3"/>
  <c r="Q250" i="3"/>
  <c r="N250" i="3" s="1"/>
  <c r="Q248" i="3"/>
  <c r="N248" i="3" s="1"/>
  <c r="H248" i="3"/>
  <c r="Q246" i="3"/>
  <c r="N246" i="3" s="1"/>
  <c r="H246" i="3"/>
  <c r="S237" i="3"/>
  <c r="R237" i="3"/>
  <c r="Q230" i="3"/>
  <c r="N230" i="3" s="1"/>
  <c r="H230" i="3"/>
  <c r="S191" i="3"/>
  <c r="R191" i="3"/>
  <c r="S175" i="3"/>
  <c r="R175" i="3"/>
  <c r="S171" i="3"/>
  <c r="R171" i="3"/>
  <c r="S161" i="3"/>
  <c r="R161" i="3"/>
  <c r="S299" i="3"/>
  <c r="R299" i="3"/>
  <c r="S282" i="3"/>
  <c r="R282" i="3"/>
  <c r="S275" i="3"/>
  <c r="R275" i="3"/>
  <c r="Q242" i="3"/>
  <c r="N242" i="3" s="1"/>
  <c r="H242" i="3"/>
  <c r="S238" i="3"/>
  <c r="R238" i="3"/>
  <c r="S234" i="3"/>
  <c r="R234" i="3"/>
  <c r="H231" i="3"/>
  <c r="Q231" i="3"/>
  <c r="N231" i="3" s="1"/>
  <c r="S230" i="3"/>
  <c r="R230" i="3"/>
  <c r="Q206" i="3"/>
  <c r="N206" i="3" s="1"/>
  <c r="H206" i="3"/>
  <c r="S205" i="3"/>
  <c r="R205" i="3"/>
  <c r="H144" i="3"/>
  <c r="Q144" i="3"/>
  <c r="N144" i="3" s="1"/>
  <c r="S143" i="3"/>
  <c r="R143" i="3"/>
  <c r="S139" i="3"/>
  <c r="R139" i="3"/>
  <c r="S82" i="3"/>
  <c r="R82" i="3"/>
  <c r="AH67" i="2"/>
  <c r="AL120" i="2"/>
  <c r="BD202" i="2"/>
  <c r="BA125" i="2"/>
  <c r="AH133" i="2"/>
  <c r="BC123" i="2"/>
  <c r="BC124" i="2"/>
  <c r="AG130" i="2"/>
  <c r="BA129" i="2"/>
  <c r="AM123" i="2"/>
  <c r="AK126" i="2"/>
  <c r="AE125" i="2"/>
  <c r="S40" i="3"/>
  <c r="R21" i="3"/>
  <c r="R63" i="3"/>
  <c r="R9" i="3"/>
  <c r="R5" i="3"/>
  <c r="R41" i="3"/>
  <c r="S37" i="3"/>
  <c r="R37" i="3"/>
  <c r="H57" i="3"/>
  <c r="Q57" i="3"/>
  <c r="N57" i="3" s="1"/>
  <c r="H53" i="3"/>
  <c r="Q53" i="3"/>
  <c r="N53" i="3" s="1"/>
  <c r="Q49" i="3"/>
  <c r="N49" i="3" s="1"/>
  <c r="H49" i="3"/>
  <c r="Q45" i="3"/>
  <c r="N45" i="3" s="1"/>
  <c r="H45" i="3"/>
  <c r="H41" i="3"/>
  <c r="Q41" i="3"/>
  <c r="N41" i="3" s="1"/>
  <c r="Q25" i="3"/>
  <c r="N25" i="3" s="1"/>
  <c r="H25" i="3"/>
  <c r="Q21" i="3"/>
  <c r="N21" i="3" s="1"/>
  <c r="H21" i="3"/>
  <c r="Q75" i="3"/>
  <c r="N75" i="3" s="1"/>
  <c r="H276" i="3"/>
  <c r="R286" i="3"/>
  <c r="Q140" i="3"/>
  <c r="N140" i="3" s="1"/>
  <c r="H240" i="3"/>
  <c r="R76" i="3"/>
  <c r="H224" i="3"/>
  <c r="R74" i="3"/>
  <c r="R291" i="3"/>
  <c r="S70" i="3"/>
  <c r="R70" i="3"/>
  <c r="H304" i="3"/>
  <c r="Q304" i="3"/>
  <c r="N304" i="3" s="1"/>
  <c r="S271" i="3"/>
  <c r="R271" i="3"/>
  <c r="S262" i="3"/>
  <c r="R262" i="3"/>
  <c r="S258" i="3"/>
  <c r="R258" i="3"/>
  <c r="S231" i="3"/>
  <c r="R231" i="3"/>
  <c r="Q203" i="3"/>
  <c r="N203" i="3" s="1"/>
  <c r="H203" i="3"/>
  <c r="S193" i="3"/>
  <c r="R193" i="3"/>
  <c r="S185" i="3"/>
  <c r="R185" i="3"/>
  <c r="S169" i="3"/>
  <c r="R169" i="3"/>
  <c r="S159" i="3"/>
  <c r="R159" i="3"/>
  <c r="S287" i="3"/>
  <c r="R287" i="3"/>
  <c r="S172" i="3"/>
  <c r="R172" i="3"/>
  <c r="S244" i="3"/>
  <c r="R244" i="3"/>
  <c r="P129" i="2"/>
  <c r="AC134" i="2"/>
  <c r="BB126" i="2"/>
  <c r="AI203" i="2"/>
  <c r="AJ122" i="2"/>
  <c r="AM122" i="2"/>
  <c r="R133" i="2"/>
  <c r="AJ64" i="2"/>
  <c r="AJ132" i="2" s="1"/>
  <c r="BA64" i="2"/>
  <c r="BA132" i="2" s="1"/>
  <c r="BE97" i="2"/>
  <c r="BE267" i="2" s="1"/>
  <c r="AU98" i="2"/>
  <c r="AU268" i="2" s="1"/>
  <c r="AQ200" i="2"/>
  <c r="AW63" i="2"/>
  <c r="AW131" i="2" s="1"/>
  <c r="AZ62" i="2"/>
  <c r="AZ130" i="2" s="1"/>
  <c r="AW129" i="2"/>
  <c r="AU126" i="2"/>
  <c r="BC63" i="2"/>
  <c r="AO97" i="2"/>
  <c r="AO267" i="2" s="1"/>
  <c r="AK99" i="2"/>
  <c r="AK269" i="2" s="1"/>
  <c r="AR100" i="2"/>
  <c r="AR270" i="2" s="1"/>
  <c r="BC97" i="2"/>
  <c r="BC267" i="2" s="1"/>
  <c r="AR129" i="2"/>
  <c r="AK129" i="2"/>
  <c r="BE124" i="2"/>
  <c r="H126" i="2"/>
  <c r="F126" i="2"/>
  <c r="BB123" i="2"/>
  <c r="AO125" i="2"/>
  <c r="B122" i="2"/>
  <c r="AY124" i="2"/>
  <c r="AV129" i="2"/>
  <c r="AT122" i="2"/>
  <c r="BD129" i="2"/>
  <c r="AC126" i="2"/>
  <c r="AD129" i="2"/>
  <c r="AR203" i="2"/>
  <c r="P125" i="2"/>
  <c r="AE131" i="2"/>
  <c r="AP100" i="2"/>
  <c r="AP270" i="2" s="1"/>
  <c r="B130" i="2"/>
  <c r="AE124" i="2"/>
  <c r="AK127" i="2"/>
  <c r="AO129" i="2"/>
  <c r="J122" i="2"/>
  <c r="B129" i="2"/>
  <c r="V131" i="2"/>
  <c r="AH134" i="2"/>
  <c r="B132" i="2"/>
  <c r="AD130" i="2"/>
  <c r="AB122" i="2"/>
  <c r="AU130" i="2"/>
  <c r="AC67" i="2"/>
  <c r="AT126" i="2"/>
  <c r="AC101" i="2"/>
  <c r="AC271" i="2" s="1"/>
  <c r="X128" i="2"/>
  <c r="H130" i="2"/>
  <c r="L133" i="2"/>
  <c r="AT65" i="2"/>
  <c r="AT133" i="2" s="1"/>
  <c r="AU67" i="2"/>
  <c r="Z123" i="2"/>
  <c r="Q125" i="2"/>
  <c r="M133" i="2"/>
  <c r="L123" i="2"/>
  <c r="AQ129" i="2"/>
  <c r="AV98" i="2"/>
  <c r="AV268" i="2" s="1"/>
  <c r="AJ202" i="2"/>
  <c r="AX128" i="2"/>
  <c r="AO65" i="2"/>
  <c r="AO133" i="2" s="1"/>
  <c r="AN129" i="2"/>
  <c r="AZ129" i="2"/>
  <c r="AS65" i="2"/>
  <c r="AD133" i="2"/>
  <c r="AQ126" i="2"/>
  <c r="AD122" i="2"/>
  <c r="AG122" i="2"/>
  <c r="AC128" i="2"/>
  <c r="AJ65" i="2"/>
  <c r="AJ133" i="2" s="1"/>
  <c r="AU125" i="2"/>
  <c r="AJ124" i="2"/>
  <c r="AS123" i="2"/>
  <c r="AR99" i="2"/>
  <c r="AR269" i="2" s="1"/>
  <c r="BA201" i="2"/>
  <c r="BB99" i="2"/>
  <c r="BB269" i="2" s="1"/>
  <c r="AP201" i="2"/>
  <c r="AP65" i="2"/>
  <c r="BB199" i="2"/>
  <c r="BB63" i="2"/>
  <c r="AL93" i="2"/>
  <c r="AL263" i="2" s="1"/>
  <c r="AL59" i="2"/>
  <c r="AJ194" i="2"/>
  <c r="AJ58" i="2"/>
  <c r="AJ126" i="2" s="1"/>
  <c r="AX91" i="2"/>
  <c r="AX261" i="2" s="1"/>
  <c r="AX57" i="2"/>
  <c r="AN202" i="2"/>
  <c r="AN66" i="2"/>
  <c r="AN134" i="2" s="1"/>
  <c r="AV198" i="2"/>
  <c r="AV62" i="2"/>
  <c r="Y132" i="2"/>
  <c r="AZ66" i="2"/>
  <c r="AV66" i="2"/>
  <c r="AV134" i="2" s="1"/>
  <c r="AL65" i="2"/>
  <c r="AV123" i="2"/>
  <c r="BD62" i="2"/>
  <c r="BD130" i="2" s="1"/>
  <c r="AZ60" i="2"/>
  <c r="AZ128" i="2" s="1"/>
  <c r="AJ94" i="2"/>
  <c r="AJ264" i="2" s="1"/>
  <c r="AR200" i="2"/>
  <c r="BB97" i="2"/>
  <c r="BB267" i="2" s="1"/>
  <c r="AL195" i="2"/>
  <c r="AT97" i="2"/>
  <c r="AT267" i="2" s="1"/>
  <c r="AR94" i="2"/>
  <c r="AR264" i="2" s="1"/>
  <c r="AY100" i="2"/>
  <c r="AY270" i="2" s="1"/>
  <c r="AY202" i="2"/>
  <c r="AQ202" i="2"/>
  <c r="AQ100" i="2"/>
  <c r="AQ270" i="2" s="1"/>
  <c r="BA203" i="2"/>
  <c r="BA67" i="2"/>
  <c r="BA135" i="2" s="1"/>
  <c r="AJ198" i="2"/>
  <c r="AJ62" i="2"/>
  <c r="N124" i="2"/>
  <c r="AG131" i="2"/>
  <c r="AX99" i="2"/>
  <c r="AX269" i="2" s="1"/>
  <c r="BD100" i="2"/>
  <c r="BD270" i="2" s="1"/>
  <c r="AZ200" i="2"/>
  <c r="AX97" i="2"/>
  <c r="AX267" i="2" s="1"/>
  <c r="AF101" i="2"/>
  <c r="AF271" i="2" s="1"/>
  <c r="AX93" i="2"/>
  <c r="AX263" i="2" s="1"/>
  <c r="AP199" i="2"/>
  <c r="AN62" i="2"/>
  <c r="AV60" i="2"/>
  <c r="AV128" i="2" s="1"/>
  <c r="AZ194" i="2"/>
  <c r="AV203" i="2"/>
  <c r="AV67" i="2"/>
  <c r="U128" i="2"/>
  <c r="T203" i="2"/>
  <c r="R125" i="2"/>
  <c r="R131" i="2"/>
  <c r="N133" i="2"/>
  <c r="H133" i="2"/>
  <c r="AP130" i="2"/>
  <c r="AB134" i="2"/>
  <c r="AI131" i="2"/>
  <c r="AY123" i="2"/>
  <c r="AY66" i="2"/>
  <c r="B131" i="2"/>
  <c r="AX63" i="2"/>
  <c r="AP93" i="2"/>
  <c r="AP263" i="2" s="1"/>
  <c r="AJ200" i="2"/>
  <c r="AL199" i="2"/>
  <c r="BE130" i="2"/>
  <c r="BB57" i="2"/>
  <c r="BB125" i="2" s="1"/>
  <c r="BB59" i="2"/>
  <c r="BB127" i="2" s="1"/>
  <c r="AZ58" i="2"/>
  <c r="AZ126" i="2" s="1"/>
  <c r="AX61" i="2"/>
  <c r="AX129" i="2" s="1"/>
  <c r="AY132" i="2"/>
  <c r="BD122" i="2"/>
  <c r="AT201" i="2"/>
  <c r="AN96" i="2"/>
  <c r="AN266" i="2" s="1"/>
  <c r="AV202" i="2"/>
  <c r="AV101" i="2"/>
  <c r="AV271" i="2" s="1"/>
  <c r="AN92" i="2"/>
  <c r="AN262" i="2" s="1"/>
  <c r="AE203" i="2"/>
  <c r="AJ96" i="2"/>
  <c r="AJ266" i="2" s="1"/>
  <c r="AR98" i="2"/>
  <c r="AR268" i="2" s="1"/>
  <c r="AB264" i="2"/>
  <c r="AB128" i="2"/>
  <c r="BD194" i="2"/>
  <c r="BD198" i="2"/>
  <c r="AV196" i="2"/>
  <c r="AL95" i="2"/>
  <c r="AL129" i="2" s="1"/>
  <c r="AZ196" i="2"/>
  <c r="BB129" i="2"/>
  <c r="BD128" i="2"/>
  <c r="AT197" i="2"/>
  <c r="AT61" i="2"/>
  <c r="AT195" i="2"/>
  <c r="AT59" i="2"/>
  <c r="AT127" i="2" s="1"/>
  <c r="I134" i="2"/>
  <c r="AI67" i="2"/>
  <c r="AI135" i="2" s="1"/>
  <c r="AP63" i="2"/>
  <c r="AP131" i="2" s="1"/>
  <c r="AJ66" i="2"/>
  <c r="AJ134" i="2" s="1"/>
  <c r="Y124" i="2"/>
  <c r="H127" i="2"/>
  <c r="H134" i="2"/>
  <c r="AJ125" i="2"/>
  <c r="AT130" i="2"/>
  <c r="AF67" i="2"/>
  <c r="AQ131" i="2"/>
  <c r="AE127" i="2"/>
  <c r="AP59" i="2"/>
  <c r="AP61" i="2"/>
  <c r="AD127" i="2"/>
  <c r="BD64" i="2"/>
  <c r="BD132" i="2" s="1"/>
  <c r="AP95" i="2"/>
  <c r="AP265" i="2" s="1"/>
  <c r="AL97" i="2"/>
  <c r="AL267" i="2" s="1"/>
  <c r="AV96" i="2"/>
  <c r="AV266" i="2" s="1"/>
  <c r="AV200" i="2"/>
  <c r="AV194" i="2"/>
  <c r="AN200" i="2"/>
  <c r="AE67" i="2"/>
  <c r="AE135" i="2" s="1"/>
  <c r="AJ60" i="2"/>
  <c r="AR62" i="2"/>
  <c r="AR130" i="2" s="1"/>
  <c r="BD58" i="2"/>
  <c r="BD126" i="2" s="1"/>
  <c r="AI134" i="2"/>
  <c r="BB65" i="2"/>
  <c r="AC129" i="2"/>
  <c r="AR122" i="2"/>
  <c r="AT63" i="2"/>
  <c r="AN60" i="2"/>
  <c r="AN128" i="2" s="1"/>
  <c r="AZ100" i="2"/>
  <c r="AZ270" i="2" s="1"/>
  <c r="AL99" i="2"/>
  <c r="AL269" i="2" s="1"/>
  <c r="AR198" i="2"/>
  <c r="AP99" i="2"/>
  <c r="AP269" i="2" s="1"/>
  <c r="AT95" i="2"/>
  <c r="AT265" i="2" s="1"/>
  <c r="AD262" i="2"/>
  <c r="AD126" i="2"/>
  <c r="AR202" i="2"/>
  <c r="B123" i="2"/>
  <c r="AI123" i="2"/>
  <c r="AN127" i="2"/>
  <c r="AC127" i="2"/>
  <c r="AU124" i="2"/>
  <c r="AG132" i="2"/>
  <c r="AF123" i="2"/>
  <c r="AN124" i="2"/>
  <c r="AO128" i="2"/>
  <c r="AO122" i="2"/>
  <c r="AP124" i="2"/>
  <c r="BB124" i="2"/>
  <c r="AO201" i="2"/>
  <c r="AS99" i="2"/>
  <c r="AS269" i="2" s="1"/>
  <c r="W129" i="2"/>
  <c r="AK128" i="2"/>
  <c r="BE125" i="2"/>
  <c r="AF129" i="2"/>
  <c r="AF124" i="2"/>
  <c r="BB122" i="2"/>
  <c r="AI129" i="2"/>
  <c r="AW122" i="2"/>
  <c r="AL128" i="2"/>
  <c r="AC133" i="2"/>
  <c r="AI125" i="2"/>
  <c r="AZ124" i="2"/>
  <c r="U126" i="2"/>
  <c r="R122" i="2"/>
  <c r="I130" i="2"/>
  <c r="D101" i="2"/>
  <c r="D271" i="2" s="1"/>
  <c r="AP123" i="2"/>
  <c r="AN132" i="2"/>
  <c r="AS132" i="2"/>
  <c r="AC132" i="2"/>
  <c r="BD124" i="2"/>
  <c r="Z127" i="2"/>
  <c r="W131" i="2"/>
  <c r="T134" i="2"/>
  <c r="S129" i="2"/>
  <c r="S122" i="2"/>
  <c r="M132" i="2"/>
  <c r="I126" i="2"/>
  <c r="AH128" i="2"/>
  <c r="AS125" i="2"/>
  <c r="AG129" i="2"/>
  <c r="AT128" i="2"/>
  <c r="AM127" i="2"/>
  <c r="AF127" i="2"/>
  <c r="AR67" i="2"/>
  <c r="AR135" i="2" s="1"/>
  <c r="F133" i="2"/>
  <c r="X125" i="2"/>
  <c r="T131" i="2"/>
  <c r="T124" i="2"/>
  <c r="R203" i="2"/>
  <c r="N123" i="2"/>
  <c r="M126" i="2"/>
  <c r="C130" i="2"/>
  <c r="BC122" i="2"/>
  <c r="BE64" i="2"/>
  <c r="BE132" i="2" s="1"/>
  <c r="AI128" i="2"/>
  <c r="AS130" i="2"/>
  <c r="AA123" i="2"/>
  <c r="AA129" i="2"/>
  <c r="Z129" i="2"/>
  <c r="AF130" i="2"/>
  <c r="AH129" i="2"/>
  <c r="AX123" i="2"/>
  <c r="AC122" i="2"/>
  <c r="BB128" i="2"/>
  <c r="V130" i="2"/>
  <c r="U127" i="2"/>
  <c r="M134" i="2"/>
  <c r="K132" i="2"/>
  <c r="K125" i="2"/>
  <c r="I203" i="2"/>
  <c r="D123" i="2"/>
  <c r="Z128" i="2"/>
  <c r="W126" i="2"/>
  <c r="W127" i="2"/>
  <c r="U122" i="2"/>
  <c r="T130" i="2"/>
  <c r="S128" i="2"/>
  <c r="Q133" i="2"/>
  <c r="Q128" i="2"/>
  <c r="Q132" i="2"/>
  <c r="N127" i="2"/>
  <c r="N128" i="2"/>
  <c r="L126" i="2"/>
  <c r="L128" i="2"/>
  <c r="I67" i="2"/>
  <c r="I135" i="2" s="1"/>
  <c r="G132" i="2"/>
  <c r="G134" i="2"/>
  <c r="F124" i="2"/>
  <c r="F134" i="2"/>
  <c r="E129" i="2"/>
  <c r="AF122" i="2"/>
  <c r="AB131" i="2"/>
  <c r="AL132" i="2"/>
  <c r="AF125" i="2"/>
  <c r="AG123" i="2"/>
  <c r="AV122" i="2"/>
  <c r="BC130" i="2"/>
  <c r="BD125" i="2"/>
  <c r="X129" i="2"/>
  <c r="X126" i="2"/>
  <c r="V123" i="2"/>
  <c r="R126" i="2"/>
  <c r="Q130" i="2"/>
  <c r="L124" i="2"/>
  <c r="K129" i="2"/>
  <c r="I131" i="2"/>
  <c r="AE128" i="2"/>
  <c r="AR125" i="2"/>
  <c r="BA124" i="2"/>
  <c r="AS122" i="2"/>
  <c r="AD123" i="2"/>
  <c r="BE123" i="2"/>
  <c r="AU123" i="2"/>
  <c r="AL125" i="2"/>
  <c r="AE123" i="2"/>
  <c r="E101" i="2"/>
  <c r="E271" i="2" s="1"/>
  <c r="AA265" i="2"/>
  <c r="Y130" i="2"/>
  <c r="X131" i="2"/>
  <c r="V259" i="2"/>
  <c r="U124" i="2"/>
  <c r="O124" i="2"/>
  <c r="N131" i="2"/>
  <c r="K131" i="2"/>
  <c r="AZ132" i="2"/>
  <c r="C123" i="2"/>
  <c r="AE129" i="2"/>
  <c r="AF133" i="2"/>
  <c r="AN125" i="2"/>
  <c r="AG127" i="2"/>
  <c r="AH131" i="2"/>
  <c r="P130" i="2"/>
  <c r="AI263" i="2"/>
  <c r="AI127" i="2"/>
  <c r="AE262" i="2"/>
  <c r="AE126" i="2"/>
  <c r="AA126" i="2"/>
  <c r="Y131" i="2"/>
  <c r="X123" i="2"/>
  <c r="V122" i="2"/>
  <c r="S131" i="2"/>
  <c r="P126" i="2"/>
  <c r="L127" i="2"/>
  <c r="J129" i="2"/>
  <c r="H123" i="2"/>
  <c r="F122" i="2"/>
  <c r="E127" i="2"/>
  <c r="D129" i="2"/>
  <c r="D67" i="2"/>
  <c r="D132" i="2"/>
  <c r="AK116" i="2"/>
  <c r="AW124" i="2"/>
  <c r="AM130" i="2"/>
  <c r="AQ123" i="2"/>
  <c r="AE132" i="2"/>
  <c r="B101" i="2"/>
  <c r="B271" i="2" s="1"/>
  <c r="B203" i="2"/>
  <c r="BE128" i="2"/>
  <c r="BE264" i="2"/>
  <c r="Z126" i="2"/>
  <c r="Z132" i="2"/>
  <c r="X130" i="2"/>
  <c r="W67" i="2"/>
  <c r="W101" i="2"/>
  <c r="W271" i="2" s="1"/>
  <c r="T122" i="2"/>
  <c r="P134" i="2"/>
  <c r="O134" i="2"/>
  <c r="K101" i="2"/>
  <c r="K271" i="2" s="1"/>
  <c r="K203" i="2"/>
  <c r="F125" i="2"/>
  <c r="C262" i="2"/>
  <c r="C126" i="2"/>
  <c r="AH122" i="2"/>
  <c r="AF131" i="2"/>
  <c r="AF267" i="2"/>
  <c r="AL262" i="2"/>
  <c r="AL126" i="2"/>
  <c r="BB101" i="2"/>
  <c r="BB271" i="2" s="1"/>
  <c r="BB203" i="2"/>
  <c r="AB101" i="2"/>
  <c r="AB271" i="2" s="1"/>
  <c r="AB67" i="2"/>
  <c r="AE133" i="2"/>
  <c r="BB67" i="2"/>
  <c r="BC126" i="2"/>
  <c r="W125" i="2"/>
  <c r="T127" i="2"/>
  <c r="S127" i="2"/>
  <c r="S130" i="2"/>
  <c r="S125" i="2"/>
  <c r="R127" i="2"/>
  <c r="Q126" i="2"/>
  <c r="P128" i="2"/>
  <c r="P122" i="2"/>
  <c r="O123" i="2"/>
  <c r="N132" i="2"/>
  <c r="K133" i="2"/>
  <c r="J123" i="2"/>
  <c r="I129" i="2"/>
  <c r="E128" i="2"/>
  <c r="D134" i="2"/>
  <c r="AV127" i="2"/>
  <c r="AW67" i="2"/>
  <c r="AW101" i="2"/>
  <c r="AW271" i="2" s="1"/>
  <c r="AL67" i="2"/>
  <c r="AL135" i="2" s="1"/>
  <c r="AL203" i="2"/>
  <c r="BA126" i="2"/>
  <c r="AI126" i="2"/>
  <c r="AU122" i="2"/>
  <c r="BA128" i="2"/>
  <c r="BA264" i="2"/>
  <c r="AJ123" i="2"/>
  <c r="AX122" i="2"/>
  <c r="AQ132" i="2"/>
  <c r="AG128" i="2"/>
  <c r="BE200" i="2"/>
  <c r="B125" i="2"/>
  <c r="AH124" i="2"/>
  <c r="AC130" i="2"/>
  <c r="BE122" i="2"/>
  <c r="AQ127" i="2"/>
  <c r="AZ127" i="2"/>
  <c r="AD134" i="2"/>
  <c r="AQ128" i="2"/>
  <c r="AG125" i="2"/>
  <c r="AY127" i="2"/>
  <c r="AC124" i="2"/>
  <c r="H128" i="2"/>
  <c r="H264" i="2"/>
  <c r="AA127" i="2"/>
  <c r="Y128" i="2"/>
  <c r="Y125" i="2"/>
  <c r="Y67" i="2"/>
  <c r="X132" i="2"/>
  <c r="X259" i="2"/>
  <c r="X262" i="2"/>
  <c r="W130" i="2"/>
  <c r="W124" i="2"/>
  <c r="U123" i="2"/>
  <c r="U131" i="2"/>
  <c r="U133" i="2"/>
  <c r="U129" i="2"/>
  <c r="S123" i="2"/>
  <c r="S132" i="2"/>
  <c r="R130" i="2"/>
  <c r="Q124" i="2"/>
  <c r="P270" i="2"/>
  <c r="O127" i="2"/>
  <c r="O126" i="2"/>
  <c r="O133" i="2"/>
  <c r="N126" i="2"/>
  <c r="M127" i="2"/>
  <c r="L130" i="2"/>
  <c r="K126" i="2"/>
  <c r="J130" i="2"/>
  <c r="J132" i="2"/>
  <c r="G124" i="2"/>
  <c r="F132" i="2"/>
  <c r="AT124" i="2"/>
  <c r="AH101" i="2"/>
  <c r="AH271" i="2" s="1"/>
  <c r="AM264" i="2"/>
  <c r="AM128" i="2"/>
  <c r="AP202" i="2"/>
  <c r="AG133" i="2"/>
  <c r="AG269" i="2"/>
  <c r="L203" i="2"/>
  <c r="L67" i="2"/>
  <c r="H258" i="2"/>
  <c r="H122" i="2"/>
  <c r="BA130" i="2"/>
  <c r="BA266" i="2"/>
  <c r="BB202" i="2"/>
  <c r="BB100" i="2"/>
  <c r="BB270" i="2" s="1"/>
  <c r="AX202" i="2"/>
  <c r="AX100" i="2"/>
  <c r="AX270" i="2" s="1"/>
  <c r="AT100" i="2"/>
  <c r="AT270" i="2" s="1"/>
  <c r="AT66" i="2"/>
  <c r="AT202" i="2"/>
  <c r="AL66" i="2"/>
  <c r="AL100" i="2"/>
  <c r="AL270" i="2" s="1"/>
  <c r="BD65" i="2"/>
  <c r="BD201" i="2"/>
  <c r="BD99" i="2"/>
  <c r="BD269" i="2" s="1"/>
  <c r="N203" i="2"/>
  <c r="N67" i="2"/>
  <c r="N135" i="2" s="1"/>
  <c r="W133" i="2"/>
  <c r="S126" i="2"/>
  <c r="R123" i="2"/>
  <c r="Q122" i="2"/>
  <c r="P124" i="2"/>
  <c r="F128" i="2"/>
  <c r="E133" i="2"/>
  <c r="E126" i="2"/>
  <c r="AW127" i="2"/>
  <c r="AX66" i="2"/>
  <c r="B127" i="2"/>
  <c r="AW259" i="2"/>
  <c r="AW123" i="2"/>
  <c r="AO259" i="2"/>
  <c r="AO123" i="2"/>
  <c r="AL271" i="2"/>
  <c r="BA267" i="2"/>
  <c r="BA131" i="2"/>
  <c r="AX266" i="2"/>
  <c r="AX130" i="2"/>
  <c r="AB260" i="2"/>
  <c r="AB124" i="2"/>
  <c r="AR124" i="2"/>
  <c r="AR260" i="2"/>
  <c r="AL202" i="2"/>
  <c r="H203" i="2"/>
  <c r="H67" i="2"/>
  <c r="H135" i="2" s="1"/>
  <c r="AH263" i="2"/>
  <c r="AH127" i="2"/>
  <c r="Y101" i="2"/>
  <c r="Y271" i="2" s="1"/>
  <c r="T128" i="2"/>
  <c r="T101" i="2"/>
  <c r="T271" i="2" s="1"/>
  <c r="S134" i="2"/>
  <c r="R124" i="2"/>
  <c r="R128" i="2"/>
  <c r="Q134" i="2"/>
  <c r="O132" i="2"/>
  <c r="O122" i="2"/>
  <c r="M67" i="2"/>
  <c r="M135" i="2" s="1"/>
  <c r="M203" i="2"/>
  <c r="L101" i="2"/>
  <c r="L271" i="2" s="1"/>
  <c r="H125" i="2"/>
  <c r="G123" i="2"/>
  <c r="D125" i="2"/>
  <c r="B134" i="2"/>
  <c r="BE129" i="2"/>
  <c r="AU264" i="2"/>
  <c r="AU128" i="2"/>
  <c r="BB266" i="2"/>
  <c r="BB130" i="2"/>
  <c r="AJ269" i="2"/>
  <c r="AY265" i="2"/>
  <c r="AY129" i="2"/>
  <c r="AM101" i="2"/>
  <c r="AM271" i="2" s="1"/>
  <c r="AM203" i="2"/>
  <c r="K124" i="2"/>
  <c r="J131" i="2"/>
  <c r="J133" i="2"/>
  <c r="J124" i="2"/>
  <c r="J126" i="2"/>
  <c r="I123" i="2"/>
  <c r="H131" i="2"/>
  <c r="AK123" i="2"/>
  <c r="AM132" i="2"/>
  <c r="AB263" i="2"/>
  <c r="AB127" i="2"/>
  <c r="BD123" i="2"/>
  <c r="AM125" i="2"/>
  <c r="AR65" i="2"/>
  <c r="B264" i="2"/>
  <c r="B128" i="2"/>
  <c r="AT259" i="2"/>
  <c r="AT123" i="2"/>
  <c r="AD261" i="2"/>
  <c r="AD125" i="2"/>
  <c r="AE270" i="2"/>
  <c r="AE134" i="2"/>
  <c r="AS262" i="2"/>
  <c r="AS126" i="2"/>
  <c r="AB269" i="2"/>
  <c r="AB133" i="2"/>
  <c r="AZ201" i="2"/>
  <c r="AZ99" i="2"/>
  <c r="AV201" i="2"/>
  <c r="AV99" i="2"/>
  <c r="AV269" i="2" s="1"/>
  <c r="AV65" i="2"/>
  <c r="N125" i="2"/>
  <c r="N134" i="2"/>
  <c r="M124" i="2"/>
  <c r="J125" i="2"/>
  <c r="I133" i="2"/>
  <c r="F67" i="2"/>
  <c r="F101" i="2"/>
  <c r="F271" i="2" s="1"/>
  <c r="E124" i="2"/>
  <c r="D127" i="2"/>
  <c r="AF126" i="2"/>
  <c r="C133" i="2"/>
  <c r="C125" i="2"/>
  <c r="C134" i="2"/>
  <c r="AK108" i="2"/>
  <c r="AR263" i="2"/>
  <c r="AR127" i="2"/>
  <c r="AY262" i="2"/>
  <c r="AY126" i="2"/>
  <c r="AJ265" i="2"/>
  <c r="AJ129" i="2"/>
  <c r="AL260" i="2"/>
  <c r="AL124" i="2"/>
  <c r="BE203" i="2"/>
  <c r="BE67" i="2"/>
  <c r="BE135" i="2" s="1"/>
  <c r="AD101" i="2"/>
  <c r="AD271" i="2" s="1"/>
  <c r="AD67" i="2"/>
  <c r="AX101" i="2"/>
  <c r="AX271" i="2" s="1"/>
  <c r="AX67" i="2"/>
  <c r="AU202" i="2"/>
  <c r="AU100" i="2"/>
  <c r="AU270" i="2" s="1"/>
  <c r="AM100" i="2"/>
  <c r="AM270" i="2" s="1"/>
  <c r="AM202" i="2"/>
  <c r="AM66" i="2"/>
  <c r="BE99" i="2"/>
  <c r="BE269" i="2" s="1"/>
  <c r="BE201" i="2"/>
  <c r="BD97" i="2"/>
  <c r="BD267" i="2" s="1"/>
  <c r="BD63" i="2"/>
  <c r="G122" i="2"/>
  <c r="G128" i="2"/>
  <c r="E125" i="2"/>
  <c r="D131" i="2"/>
  <c r="C129" i="2"/>
  <c r="AB130" i="2"/>
  <c r="BC128" i="2"/>
  <c r="AG126" i="2"/>
  <c r="AD128" i="2"/>
  <c r="BC132" i="2"/>
  <c r="AR123" i="2"/>
  <c r="AH132" i="2"/>
  <c r="AB129" i="2"/>
  <c r="BE127" i="2"/>
  <c r="AW128" i="2"/>
  <c r="AL130" i="2"/>
  <c r="AU127" i="2"/>
  <c r="AI130" i="2"/>
  <c r="AM126" i="2"/>
  <c r="BB64" i="2"/>
  <c r="BB132" i="2" s="1"/>
  <c r="AW130" i="2"/>
  <c r="AN65" i="2"/>
  <c r="AN133" i="2" s="1"/>
  <c r="AX200" i="2"/>
  <c r="AN201" i="2"/>
  <c r="AO126" i="2"/>
  <c r="AS124" i="2"/>
  <c r="AX98" i="2"/>
  <c r="AY130" i="2"/>
  <c r="AW65" i="2"/>
  <c r="AW133" i="2" s="1"/>
  <c r="AY125" i="2"/>
  <c r="AQ124" i="2"/>
  <c r="AS128" i="2"/>
  <c r="AC125" i="2"/>
  <c r="BE126" i="2"/>
  <c r="AQ130" i="2"/>
  <c r="AK130" i="2"/>
  <c r="AK65" i="2"/>
  <c r="B133" i="2"/>
  <c r="AB126" i="2"/>
  <c r="AK124" i="2"/>
  <c r="AY122" i="2"/>
  <c r="Z134" i="2"/>
  <c r="Z133" i="2"/>
  <c r="T125" i="2"/>
  <c r="T261" i="2"/>
  <c r="R134" i="2"/>
  <c r="P132" i="2"/>
  <c r="P268" i="2"/>
  <c r="O129" i="2"/>
  <c r="AT101" i="2"/>
  <c r="AT67" i="2"/>
  <c r="AT203" i="2"/>
  <c r="AY203" i="2"/>
  <c r="AY101" i="2"/>
  <c r="AY271" i="2" s="1"/>
  <c r="AY67" i="2"/>
  <c r="AJ203" i="2"/>
  <c r="AJ101" i="2"/>
  <c r="AJ271" i="2" s="1"/>
  <c r="AJ67" i="2"/>
  <c r="AI269" i="2"/>
  <c r="AI133" i="2"/>
  <c r="AK101" i="2"/>
  <c r="AK271" i="2" s="1"/>
  <c r="AK67" i="2"/>
  <c r="U132" i="2"/>
  <c r="O101" i="2"/>
  <c r="O271" i="2" s="1"/>
  <c r="O203" i="2"/>
  <c r="BD203" i="2"/>
  <c r="BD67" i="2"/>
  <c r="BD135" i="2" s="1"/>
  <c r="G133" i="2"/>
  <c r="Y133" i="2"/>
  <c r="Y126" i="2"/>
  <c r="X127" i="2"/>
  <c r="V126" i="2"/>
  <c r="V133" i="2"/>
  <c r="V269" i="2"/>
  <c r="U125" i="2"/>
  <c r="T126" i="2"/>
  <c r="S203" i="2"/>
  <c r="S101" i="2"/>
  <c r="S271" i="2" s="1"/>
  <c r="S67" i="2"/>
  <c r="Q203" i="2"/>
  <c r="P133" i="2"/>
  <c r="P67" i="2"/>
  <c r="P135" i="2" s="1"/>
  <c r="P203" i="2"/>
  <c r="M131" i="2"/>
  <c r="M125" i="2"/>
  <c r="M265" i="2"/>
  <c r="M129" i="2"/>
  <c r="L125" i="2"/>
  <c r="L261" i="2"/>
  <c r="K128" i="2"/>
  <c r="I128" i="2"/>
  <c r="G261" i="2"/>
  <c r="G125" i="2"/>
  <c r="G101" i="2"/>
  <c r="G271" i="2" s="1"/>
  <c r="G203" i="2"/>
  <c r="G67" i="2"/>
  <c r="F127" i="2"/>
  <c r="F123" i="2"/>
  <c r="F259" i="2"/>
  <c r="AO127" i="2"/>
  <c r="AC131" i="2"/>
  <c r="AP125" i="2"/>
  <c r="AQ67" i="2"/>
  <c r="AQ135" i="2" s="1"/>
  <c r="B67" i="2"/>
  <c r="AQ203" i="2"/>
  <c r="AH130" i="2"/>
  <c r="AH266" i="2"/>
  <c r="X124" i="2"/>
  <c r="X260" i="2"/>
  <c r="W268" i="2"/>
  <c r="W132" i="2"/>
  <c r="W270" i="2"/>
  <c r="W134" i="2"/>
  <c r="T268" i="2"/>
  <c r="T132" i="2"/>
  <c r="Q101" i="2"/>
  <c r="Q271" i="2" s="1"/>
  <c r="N129" i="2"/>
  <c r="N265" i="2"/>
  <c r="M123" i="2"/>
  <c r="M259" i="2"/>
  <c r="D266" i="2"/>
  <c r="D130" i="2"/>
  <c r="AP258" i="2"/>
  <c r="AP122" i="2"/>
  <c r="AH259" i="2"/>
  <c r="AH123" i="2"/>
  <c r="AZ67" i="2"/>
  <c r="AZ101" i="2"/>
  <c r="AZ271" i="2" s="1"/>
  <c r="AN67" i="2"/>
  <c r="AN101" i="2"/>
  <c r="AN271" i="2" s="1"/>
  <c r="AH261" i="2"/>
  <c r="AH125" i="2"/>
  <c r="BE202" i="2"/>
  <c r="BE100" i="2"/>
  <c r="BE270" i="2" s="1"/>
  <c r="BE66" i="2"/>
  <c r="BA100" i="2"/>
  <c r="BA270" i="2" s="1"/>
  <c r="BA66" i="2"/>
  <c r="BA202" i="2"/>
  <c r="AW202" i="2"/>
  <c r="AW100" i="2"/>
  <c r="AW270" i="2" s="1"/>
  <c r="AW66" i="2"/>
  <c r="P259" i="2"/>
  <c r="P123" i="2"/>
  <c r="J127" i="2"/>
  <c r="AA130" i="2"/>
  <c r="AA122" i="2"/>
  <c r="AA203" i="2"/>
  <c r="AA125" i="2"/>
  <c r="AA261" i="2"/>
  <c r="Y129" i="2"/>
  <c r="X101" i="2"/>
  <c r="X271" i="2" s="1"/>
  <c r="X67" i="2"/>
  <c r="W122" i="2"/>
  <c r="V203" i="2"/>
  <c r="V132" i="2"/>
  <c r="V268" i="2"/>
  <c r="U203" i="2"/>
  <c r="U67" i="2"/>
  <c r="U101" i="2"/>
  <c r="U271" i="2" s="1"/>
  <c r="T129" i="2"/>
  <c r="T123" i="2"/>
  <c r="R268" i="2"/>
  <c r="R132" i="2"/>
  <c r="Q129" i="2"/>
  <c r="Q127" i="2"/>
  <c r="P127" i="2"/>
  <c r="P131" i="2"/>
  <c r="N122" i="2"/>
  <c r="N258" i="2"/>
  <c r="K123" i="2"/>
  <c r="K130" i="2"/>
  <c r="K266" i="2"/>
  <c r="I124" i="2"/>
  <c r="I122" i="2"/>
  <c r="G129" i="2"/>
  <c r="AS129" i="2"/>
  <c r="BC127" i="2"/>
  <c r="AJ263" i="2"/>
  <c r="AJ127" i="2"/>
  <c r="AF264" i="2"/>
  <c r="AF128" i="2"/>
  <c r="AS203" i="2"/>
  <c r="AS101" i="2"/>
  <c r="AS271" i="2" s="1"/>
  <c r="AS67" i="2"/>
  <c r="AP203" i="2"/>
  <c r="AP101" i="2"/>
  <c r="AP271" i="2" s="1"/>
  <c r="BC100" i="2"/>
  <c r="BC270" i="2" s="1"/>
  <c r="BC66" i="2"/>
  <c r="I125" i="2"/>
  <c r="AA124" i="2"/>
  <c r="Z124" i="2"/>
  <c r="X133" i="2"/>
  <c r="W123" i="2"/>
  <c r="V125" i="2"/>
  <c r="U130" i="2"/>
  <c r="S133" i="2"/>
  <c r="S124" i="2"/>
  <c r="R129" i="2"/>
  <c r="O131" i="2"/>
  <c r="O130" i="2"/>
  <c r="N130" i="2"/>
  <c r="L129" i="2"/>
  <c r="L122" i="2"/>
  <c r="L131" i="2"/>
  <c r="L132" i="2"/>
  <c r="L134" i="2"/>
  <c r="K67" i="2"/>
  <c r="K127" i="2"/>
  <c r="J134" i="2"/>
  <c r="I127" i="2"/>
  <c r="H132" i="2"/>
  <c r="AE130" i="2"/>
  <c r="AO66" i="2"/>
  <c r="AO134" i="2" s="1"/>
  <c r="B260" i="2"/>
  <c r="B124" i="2"/>
  <c r="BC202" i="2"/>
  <c r="AZ261" i="2"/>
  <c r="AZ125" i="2"/>
  <c r="AH262" i="2"/>
  <c r="AH126" i="2"/>
  <c r="AO260" i="2"/>
  <c r="AO124" i="2"/>
  <c r="AO202" i="2"/>
  <c r="BA259" i="2"/>
  <c r="BA123" i="2"/>
  <c r="BD262" i="2"/>
  <c r="AR262" i="2"/>
  <c r="AR126" i="2"/>
  <c r="AS100" i="2"/>
  <c r="AS202" i="2"/>
  <c r="AK66" i="2"/>
  <c r="AK100" i="2"/>
  <c r="AK270" i="2" s="1"/>
  <c r="BC99" i="2"/>
  <c r="BC269" i="2" s="1"/>
  <c r="BC201" i="2"/>
  <c r="BC65" i="2"/>
  <c r="AY201" i="2"/>
  <c r="AY65" i="2"/>
  <c r="AA134" i="2"/>
  <c r="Z131" i="2"/>
  <c r="Y123" i="2"/>
  <c r="Y122" i="2"/>
  <c r="X122" i="2"/>
  <c r="V128" i="2"/>
  <c r="U134" i="2"/>
  <c r="T133" i="2"/>
  <c r="Q131" i="2"/>
  <c r="Q123" i="2"/>
  <c r="O125" i="2"/>
  <c r="O128" i="2"/>
  <c r="M122" i="2"/>
  <c r="M128" i="2"/>
  <c r="I132" i="2"/>
  <c r="G131" i="2"/>
  <c r="F266" i="2"/>
  <c r="F130" i="2"/>
  <c r="E122" i="2"/>
  <c r="D258" i="2"/>
  <c r="D122" i="2"/>
  <c r="C128" i="2"/>
  <c r="C124" i="2"/>
  <c r="AY128" i="2"/>
  <c r="AX126" i="2"/>
  <c r="AV131" i="2"/>
  <c r="AD132" i="2"/>
  <c r="AD268" i="2"/>
  <c r="AU265" i="2"/>
  <c r="AU129" i="2"/>
  <c r="AP67" i="2"/>
  <c r="BA122" i="2"/>
  <c r="AI132" i="2"/>
  <c r="AE258" i="2"/>
  <c r="AE122" i="2"/>
  <c r="AY99" i="2"/>
  <c r="AY269" i="2" s="1"/>
  <c r="AQ258" i="2"/>
  <c r="AQ122" i="2"/>
  <c r="AO266" i="2"/>
  <c r="AO130" i="2"/>
  <c r="AW261" i="2"/>
  <c r="AW125" i="2"/>
  <c r="AK202" i="2"/>
  <c r="F131" i="2"/>
  <c r="E123" i="2"/>
  <c r="E130" i="2"/>
  <c r="C127" i="2"/>
  <c r="C131" i="2"/>
  <c r="AP132" i="2"/>
  <c r="AM201" i="2"/>
  <c r="AM65" i="2"/>
  <c r="AM99" i="2"/>
  <c r="AM269" i="2" s="1"/>
  <c r="H124" i="2"/>
  <c r="H129" i="2"/>
  <c r="G127" i="2"/>
  <c r="G126" i="2"/>
  <c r="G130" i="2"/>
  <c r="F129" i="2"/>
  <c r="D133" i="2"/>
  <c r="D128" i="2"/>
  <c r="C132" i="2"/>
  <c r="AB132" i="2"/>
  <c r="AL122" i="2"/>
  <c r="AM104" i="2"/>
  <c r="AN131" i="2"/>
  <c r="AS127" i="2"/>
  <c r="AS263" i="2"/>
  <c r="AU66" i="2"/>
  <c r="AU65" i="2"/>
  <c r="AQ65" i="2"/>
  <c r="AQ133" i="2" s="1"/>
  <c r="AU99" i="2"/>
  <c r="AU269" i="2" s="1"/>
  <c r="AQ201" i="2"/>
  <c r="BE65" i="2"/>
  <c r="AO64" i="2"/>
  <c r="BA65" i="2"/>
  <c r="BA133" i="2" s="1"/>
  <c r="AS131" i="2"/>
  <c r="AV126" i="2"/>
  <c r="AM129" i="2"/>
  <c r="AO98" i="2"/>
  <c r="AO268" i="2" s="1"/>
  <c r="AA131" i="2"/>
  <c r="AA267" i="2"/>
  <c r="Z122" i="2"/>
  <c r="Z258" i="2"/>
  <c r="X134" i="2"/>
  <c r="X270" i="2"/>
  <c r="Z125" i="2"/>
  <c r="Y134" i="2"/>
  <c r="Y270" i="2"/>
  <c r="W128" i="2"/>
  <c r="W264" i="2"/>
  <c r="V129" i="2"/>
  <c r="AA128" i="2"/>
  <c r="V263" i="2"/>
  <c r="V127" i="2"/>
  <c r="AA133" i="2"/>
  <c r="AA269" i="2"/>
  <c r="Z130" i="2"/>
  <c r="Z266" i="2"/>
  <c r="Z67" i="2"/>
  <c r="Z101" i="2"/>
  <c r="Z271" i="2" s="1"/>
  <c r="Z203" i="2"/>
  <c r="V270" i="2"/>
  <c r="V134" i="2"/>
  <c r="E203" i="2"/>
  <c r="AA101" i="2"/>
  <c r="AA271" i="2" s="1"/>
  <c r="U270" i="2"/>
  <c r="U261" i="2"/>
  <c r="U266" i="2"/>
  <c r="S260" i="2"/>
  <c r="S268" i="2"/>
  <c r="R67" i="2"/>
  <c r="R135" i="2" s="1"/>
  <c r="Q267" i="2"/>
  <c r="Q258" i="2"/>
  <c r="P266" i="2"/>
  <c r="O262" i="2"/>
  <c r="O266" i="2"/>
  <c r="O269" i="2"/>
  <c r="M261" i="2"/>
  <c r="L270" i="2"/>
  <c r="K269" i="2"/>
  <c r="J263" i="2"/>
  <c r="J101" i="2"/>
  <c r="J271" i="2" s="1"/>
  <c r="I268" i="2"/>
  <c r="H261" i="2"/>
  <c r="H267" i="2"/>
  <c r="G270" i="2"/>
  <c r="G266" i="2"/>
  <c r="E132" i="2"/>
  <c r="E264" i="2"/>
  <c r="D270" i="2"/>
  <c r="D267" i="2"/>
  <c r="AK122" i="2"/>
  <c r="AB123" i="2"/>
  <c r="AP128" i="2"/>
  <c r="BA127" i="2"/>
  <c r="AZ123" i="2"/>
  <c r="B126" i="2"/>
  <c r="AV124" i="2"/>
  <c r="AL123" i="2"/>
  <c r="C67" i="2"/>
  <c r="C135" i="2" s="1"/>
  <c r="C203" i="2"/>
  <c r="BC67" i="2"/>
  <c r="BD127" i="2"/>
  <c r="AK268" i="2"/>
  <c r="AV267" i="2"/>
  <c r="AN267" i="2"/>
  <c r="AS267" i="2"/>
  <c r="AZ203" i="2"/>
  <c r="BE268" i="2"/>
  <c r="AG203" i="2"/>
  <c r="AG67" i="2"/>
  <c r="AG135" i="2" s="1"/>
  <c r="AI260" i="2"/>
  <c r="AI124" i="2"/>
  <c r="AB261" i="2"/>
  <c r="AB125" i="2"/>
  <c r="AZ258" i="2"/>
  <c r="AZ122" i="2"/>
  <c r="AD260" i="2"/>
  <c r="AD124" i="2"/>
  <c r="V67" i="2"/>
  <c r="V135" i="2" s="1"/>
  <c r="J67" i="2"/>
  <c r="AC123" i="2"/>
  <c r="AK131" i="2"/>
  <c r="AO67" i="2"/>
  <c r="AO101" i="2"/>
  <c r="AO271" i="2" s="1"/>
  <c r="AG260" i="2"/>
  <c r="AG124" i="2"/>
  <c r="AN123" i="2"/>
  <c r="AW126" i="2"/>
  <c r="BC101" i="2"/>
  <c r="BC271" i="2" s="1"/>
  <c r="AN258" i="2"/>
  <c r="AN122" i="2"/>
  <c r="BB66" i="2"/>
  <c r="M316" i="3" l="1"/>
  <c r="AT125" i="2"/>
  <c r="M397" i="3"/>
  <c r="G312" i="3"/>
  <c r="T312" i="3" s="1"/>
  <c r="W312" i="3" s="1"/>
  <c r="AU135" i="2"/>
  <c r="BE133" i="2"/>
  <c r="AO131" i="2"/>
  <c r="AX127" i="2"/>
  <c r="W135" i="2"/>
  <c r="AS133" i="2"/>
  <c r="B135" i="2"/>
  <c r="AX131" i="2"/>
  <c r="AL133" i="2"/>
  <c r="AX125" i="2"/>
  <c r="BB134" i="2"/>
  <c r="AR128" i="2"/>
  <c r="AQ134" i="2"/>
  <c r="AL265" i="2"/>
  <c r="AZ134" i="2"/>
  <c r="AW132" i="2"/>
  <c r="AT131" i="2"/>
  <c r="AR134" i="2"/>
  <c r="AP129" i="2"/>
  <c r="AT129" i="2"/>
  <c r="AP133" i="2"/>
  <c r="AU132" i="2"/>
  <c r="J316" i="3"/>
  <c r="P316" i="3" s="1"/>
  <c r="L316" i="3" s="1"/>
  <c r="AC316" i="3"/>
  <c r="AD316" i="3" s="1"/>
  <c r="AA316" i="3"/>
  <c r="T316" i="3"/>
  <c r="W316" i="3" s="1"/>
  <c r="F316" i="3"/>
  <c r="AB316" i="3"/>
  <c r="AB397" i="3"/>
  <c r="AA312" i="3"/>
  <c r="AY176" i="2"/>
  <c r="AY40" i="2"/>
  <c r="AY74" i="2"/>
  <c r="AY244" i="2" s="1"/>
  <c r="AW78" i="2"/>
  <c r="AW248" i="2" s="1"/>
  <c r="AW180" i="2"/>
  <c r="AW44" i="2"/>
  <c r="AY82" i="2"/>
  <c r="AY252" i="2" s="1"/>
  <c r="AY184" i="2"/>
  <c r="AY48" i="2"/>
  <c r="AX188" i="2"/>
  <c r="AX52" i="2"/>
  <c r="AX86" i="2"/>
  <c r="AX256" i="2" s="1"/>
  <c r="BD74" i="2"/>
  <c r="BD244" i="2" s="1"/>
  <c r="BD176" i="2"/>
  <c r="BD40" i="2"/>
  <c r="AN176" i="2"/>
  <c r="AN74" i="2"/>
  <c r="AN244" i="2" s="1"/>
  <c r="AN40" i="2"/>
  <c r="AV180" i="2"/>
  <c r="AV78" i="2"/>
  <c r="AV248" i="2" s="1"/>
  <c r="AV44" i="2"/>
  <c r="BD184" i="2"/>
  <c r="BD82" i="2"/>
  <c r="BD252" i="2" s="1"/>
  <c r="BD48" i="2"/>
  <c r="AN82" i="2"/>
  <c r="AN252" i="2" s="1"/>
  <c r="AN184" i="2"/>
  <c r="AN48" i="2"/>
  <c r="G367" i="3"/>
  <c r="BD211" i="2"/>
  <c r="BD208" i="2"/>
  <c r="BD219" i="2"/>
  <c r="BD220" i="2"/>
  <c r="BD222" i="2"/>
  <c r="BD225" i="2"/>
  <c r="BD237" i="2"/>
  <c r="BD231" i="2"/>
  <c r="BD206" i="2"/>
  <c r="BD212" i="2"/>
  <c r="BD217" i="2"/>
  <c r="BD226" i="2"/>
  <c r="BD224" i="2"/>
  <c r="BD228" i="2"/>
  <c r="BD139" i="2"/>
  <c r="BD143" i="2"/>
  <c r="BD147" i="2"/>
  <c r="BD153" i="2"/>
  <c r="BD148" i="2"/>
  <c r="BD159" i="2"/>
  <c r="BD163" i="2"/>
  <c r="BD167" i="2"/>
  <c r="BD172" i="2"/>
  <c r="BD213" i="2"/>
  <c r="BD223" i="2"/>
  <c r="BD221" i="2"/>
  <c r="BD236" i="2"/>
  <c r="BD138" i="2"/>
  <c r="BD144" i="2"/>
  <c r="BD151" i="2"/>
  <c r="BD150" i="2"/>
  <c r="BD160" i="2"/>
  <c r="BD165" i="2"/>
  <c r="BD207" i="2"/>
  <c r="BD215" i="2"/>
  <c r="BD227" i="2"/>
  <c r="BD229" i="2"/>
  <c r="BD235" i="2"/>
  <c r="BD140" i="2"/>
  <c r="BD145" i="2"/>
  <c r="BD152" i="2"/>
  <c r="BD156" i="2"/>
  <c r="BD161" i="2"/>
  <c r="BD166" i="2"/>
  <c r="BD36" i="2"/>
  <c r="BD209" i="2"/>
  <c r="BD230" i="2"/>
  <c r="BD210" i="2"/>
  <c r="BD216" i="2"/>
  <c r="BD234" i="2"/>
  <c r="BD233" i="2"/>
  <c r="BD146" i="2"/>
  <c r="BD157" i="2"/>
  <c r="BD169" i="2"/>
  <c r="BD232" i="2"/>
  <c r="BD149" i="2"/>
  <c r="BD158" i="2"/>
  <c r="BD168" i="2"/>
  <c r="BD214" i="2"/>
  <c r="BD141" i="2"/>
  <c r="BD154" i="2"/>
  <c r="BD162" i="2"/>
  <c r="BD70" i="2"/>
  <c r="BD240" i="2" s="1"/>
  <c r="BD218" i="2"/>
  <c r="BD142" i="2"/>
  <c r="BD155" i="2"/>
  <c r="BD164" i="2"/>
  <c r="AN206" i="2"/>
  <c r="AN213" i="2"/>
  <c r="AN219" i="2"/>
  <c r="AN223" i="2"/>
  <c r="AN222" i="2"/>
  <c r="AN225" i="2"/>
  <c r="AN237" i="2"/>
  <c r="AN235" i="2"/>
  <c r="AN207" i="2"/>
  <c r="AN208" i="2"/>
  <c r="AN218" i="2"/>
  <c r="AN231" i="2"/>
  <c r="AN221" i="2"/>
  <c r="AN236" i="2"/>
  <c r="AN209" i="2"/>
  <c r="AN217" i="2"/>
  <c r="AN226" i="2"/>
  <c r="AN233" i="2"/>
  <c r="AN141" i="2"/>
  <c r="AN145" i="2"/>
  <c r="AN149" i="2"/>
  <c r="AN154" i="2"/>
  <c r="AN158" i="2"/>
  <c r="AN162" i="2"/>
  <c r="AN166" i="2"/>
  <c r="AN169" i="2"/>
  <c r="AN70" i="2"/>
  <c r="AN240" i="2" s="1"/>
  <c r="AN172" i="2"/>
  <c r="AN212" i="2"/>
  <c r="AN220" i="2"/>
  <c r="AN230" i="2"/>
  <c r="AN228" i="2"/>
  <c r="AN138" i="2"/>
  <c r="AN142" i="2"/>
  <c r="AN146" i="2"/>
  <c r="AN151" i="2"/>
  <c r="AN155" i="2"/>
  <c r="AN159" i="2"/>
  <c r="AN163" i="2"/>
  <c r="AN167" i="2"/>
  <c r="AN210" i="2"/>
  <c r="AN214" i="2"/>
  <c r="AN234" i="2"/>
  <c r="AN211" i="2"/>
  <c r="AN227" i="2"/>
  <c r="AN232" i="2"/>
  <c r="AN216" i="2"/>
  <c r="AN143" i="2"/>
  <c r="AN152" i="2"/>
  <c r="AN160" i="2"/>
  <c r="AN168" i="2"/>
  <c r="AN215" i="2"/>
  <c r="AN144" i="2"/>
  <c r="AN153" i="2"/>
  <c r="AN161" i="2"/>
  <c r="AN150" i="2"/>
  <c r="AN36" i="2"/>
  <c r="AN229" i="2"/>
  <c r="AN139" i="2"/>
  <c r="AN147" i="2"/>
  <c r="AN156" i="2"/>
  <c r="AN164" i="2"/>
  <c r="AN224" i="2"/>
  <c r="AN140" i="2"/>
  <c r="AN148" i="2"/>
  <c r="AN157" i="2"/>
  <c r="AN165" i="2"/>
  <c r="G335" i="3"/>
  <c r="G491" i="3"/>
  <c r="G427" i="3"/>
  <c r="G363" i="3"/>
  <c r="G487" i="3"/>
  <c r="G423" i="3"/>
  <c r="G359" i="3"/>
  <c r="G499" i="3"/>
  <c r="G435" i="3"/>
  <c r="G371" i="3"/>
  <c r="G498" i="3"/>
  <c r="G482" i="3"/>
  <c r="G466" i="3"/>
  <c r="G450" i="3"/>
  <c r="G434" i="3"/>
  <c r="G418" i="3"/>
  <c r="G402" i="3"/>
  <c r="G386" i="3"/>
  <c r="G370" i="3"/>
  <c r="G354" i="3"/>
  <c r="G338" i="3"/>
  <c r="G322" i="3"/>
  <c r="G497" i="3"/>
  <c r="G481" i="3"/>
  <c r="G465" i="3"/>
  <c r="G449" i="3"/>
  <c r="G433" i="3"/>
  <c r="G417" i="3"/>
  <c r="G401" i="3"/>
  <c r="G385" i="3"/>
  <c r="G369" i="3"/>
  <c r="G353" i="3"/>
  <c r="G337" i="3"/>
  <c r="G321" i="3"/>
  <c r="G500" i="3"/>
  <c r="G484" i="3"/>
  <c r="G468" i="3"/>
  <c r="G452" i="3"/>
  <c r="G436" i="3"/>
  <c r="G420" i="3"/>
  <c r="G404" i="3"/>
  <c r="G388" i="3"/>
  <c r="G372" i="3"/>
  <c r="G356" i="3"/>
  <c r="G340" i="3"/>
  <c r="G324" i="3"/>
  <c r="AS208" i="2"/>
  <c r="AS210" i="2"/>
  <c r="AS209" i="2"/>
  <c r="AS218" i="2"/>
  <c r="AS228" i="2"/>
  <c r="AS226" i="2"/>
  <c r="AS231" i="2"/>
  <c r="AS229" i="2"/>
  <c r="AS211" i="2"/>
  <c r="AS212" i="2"/>
  <c r="AS215" i="2"/>
  <c r="AS227" i="2"/>
  <c r="AS234" i="2"/>
  <c r="AS232" i="2"/>
  <c r="AS140" i="2"/>
  <c r="AS142" i="2"/>
  <c r="AS147" i="2"/>
  <c r="AS152" i="2"/>
  <c r="AS145" i="2"/>
  <c r="AS156" i="2"/>
  <c r="AS169" i="2"/>
  <c r="AS172" i="2"/>
  <c r="AS213" i="2"/>
  <c r="AS217" i="2"/>
  <c r="AS230" i="2"/>
  <c r="AS225" i="2"/>
  <c r="AS141" i="2"/>
  <c r="AS148" i="2"/>
  <c r="AS150" i="2"/>
  <c r="AS155" i="2"/>
  <c r="AS160" i="2"/>
  <c r="AS163" i="2"/>
  <c r="AS166" i="2"/>
  <c r="AS70" i="2"/>
  <c r="AS240" i="2" s="1"/>
  <c r="AS207" i="2"/>
  <c r="AS220" i="2"/>
  <c r="AS224" i="2"/>
  <c r="AS221" i="2"/>
  <c r="AS236" i="2"/>
  <c r="AS144" i="2"/>
  <c r="AS149" i="2"/>
  <c r="AS151" i="2"/>
  <c r="AS157" i="2"/>
  <c r="AS164" i="2"/>
  <c r="AS167" i="2"/>
  <c r="AS216" i="2"/>
  <c r="AS237" i="2"/>
  <c r="AS219" i="2"/>
  <c r="AS233" i="2"/>
  <c r="AS223" i="2"/>
  <c r="AS138" i="2"/>
  <c r="AS161" i="2"/>
  <c r="AS158" i="2"/>
  <c r="AS222" i="2"/>
  <c r="AS146" i="2"/>
  <c r="AS165" i="2"/>
  <c r="AS162" i="2"/>
  <c r="AS206" i="2"/>
  <c r="AS235" i="2"/>
  <c r="AS139" i="2"/>
  <c r="AS153" i="2"/>
  <c r="AS168" i="2"/>
  <c r="AS214" i="2"/>
  <c r="AS143" i="2"/>
  <c r="AS154" i="2"/>
  <c r="AS159" i="2"/>
  <c r="AS36" i="2"/>
  <c r="AU74" i="2"/>
  <c r="AU244" i="2" s="1"/>
  <c r="AU176" i="2"/>
  <c r="AU40" i="2"/>
  <c r="AX78" i="2"/>
  <c r="AX248" i="2" s="1"/>
  <c r="AX180" i="2"/>
  <c r="AX44" i="2"/>
  <c r="BA184" i="2"/>
  <c r="BA82" i="2"/>
  <c r="BA252" i="2" s="1"/>
  <c r="BA48" i="2"/>
  <c r="AY86" i="2"/>
  <c r="AY256" i="2" s="1"/>
  <c r="AY188" i="2"/>
  <c r="AY52" i="2"/>
  <c r="AO172" i="2"/>
  <c r="AO206" i="2"/>
  <c r="AO209" i="2"/>
  <c r="AO215" i="2"/>
  <c r="AO228" i="2"/>
  <c r="AO222" i="2"/>
  <c r="AO237" i="2"/>
  <c r="AO225" i="2"/>
  <c r="AO235" i="2"/>
  <c r="AO143" i="2"/>
  <c r="AO147" i="2"/>
  <c r="AO149" i="2"/>
  <c r="AO154" i="2"/>
  <c r="AO160" i="2"/>
  <c r="AO167" i="2"/>
  <c r="AO166" i="2"/>
  <c r="AO168" i="2"/>
  <c r="AO70" i="2"/>
  <c r="AO240" i="2" s="1"/>
  <c r="AO208" i="2"/>
  <c r="AO210" i="2"/>
  <c r="AO212" i="2"/>
  <c r="AO219" i="2"/>
  <c r="AO223" i="2"/>
  <c r="AO226" i="2"/>
  <c r="AO217" i="2"/>
  <c r="AO232" i="2"/>
  <c r="AO140" i="2"/>
  <c r="AO145" i="2"/>
  <c r="AO150" i="2"/>
  <c r="AO151" i="2"/>
  <c r="AO155" i="2"/>
  <c r="AO164" i="2"/>
  <c r="AO157" i="2"/>
  <c r="AO161" i="2"/>
  <c r="AO211" i="2"/>
  <c r="AO213" i="2"/>
  <c r="AO220" i="2"/>
  <c r="AO224" i="2"/>
  <c r="AO231" i="2"/>
  <c r="AO234" i="2"/>
  <c r="AO233" i="2"/>
  <c r="AO221" i="2"/>
  <c r="AO214" i="2"/>
  <c r="AO230" i="2"/>
  <c r="AO138" i="2"/>
  <c r="AO152" i="2"/>
  <c r="AO159" i="2"/>
  <c r="AO165" i="2"/>
  <c r="AO36" i="2"/>
  <c r="AO216" i="2"/>
  <c r="AO229" i="2"/>
  <c r="AO142" i="2"/>
  <c r="AO153" i="2"/>
  <c r="AO163" i="2"/>
  <c r="AO169" i="2"/>
  <c r="AO218" i="2"/>
  <c r="AO236" i="2"/>
  <c r="AO144" i="2"/>
  <c r="AO141" i="2"/>
  <c r="AO148" i="2"/>
  <c r="AO158" i="2"/>
  <c r="AO207" i="2"/>
  <c r="AO227" i="2"/>
  <c r="AO139" i="2"/>
  <c r="AO146" i="2"/>
  <c r="AO156" i="2"/>
  <c r="AO162" i="2"/>
  <c r="AL176" i="2"/>
  <c r="AL40" i="2"/>
  <c r="AL74" i="2"/>
  <c r="AL244" i="2" s="1"/>
  <c r="AO180" i="2"/>
  <c r="AO44" i="2"/>
  <c r="AO78" i="2"/>
  <c r="AO248" i="2" s="1"/>
  <c r="AL82" i="2"/>
  <c r="AL252" i="2" s="1"/>
  <c r="AL184" i="2"/>
  <c r="AL48" i="2"/>
  <c r="AJ188" i="2"/>
  <c r="AJ52" i="2"/>
  <c r="AJ86" i="2"/>
  <c r="AJ256" i="2" s="1"/>
  <c r="AZ86" i="2"/>
  <c r="AZ256" i="2" s="1"/>
  <c r="AZ52" i="2"/>
  <c r="AZ188" i="2"/>
  <c r="AP209" i="2"/>
  <c r="AP210" i="2"/>
  <c r="AP213" i="2"/>
  <c r="AP219" i="2"/>
  <c r="AP218" i="2"/>
  <c r="AP223" i="2"/>
  <c r="AP235" i="2"/>
  <c r="AP230" i="2"/>
  <c r="AP208" i="2"/>
  <c r="AP206" i="2"/>
  <c r="AP216" i="2"/>
  <c r="AP220" i="2"/>
  <c r="AP226" i="2"/>
  <c r="AP234" i="2"/>
  <c r="AP207" i="2"/>
  <c r="AP212" i="2"/>
  <c r="AP229" i="2"/>
  <c r="AP231" i="2"/>
  <c r="AP237" i="2"/>
  <c r="AP141" i="2"/>
  <c r="AP146" i="2"/>
  <c r="AP150" i="2"/>
  <c r="AP157" i="2"/>
  <c r="AP161" i="2"/>
  <c r="AP165" i="2"/>
  <c r="AP153" i="2"/>
  <c r="AP169" i="2"/>
  <c r="AP70" i="2"/>
  <c r="AP240" i="2" s="1"/>
  <c r="AP211" i="2"/>
  <c r="AP217" i="2"/>
  <c r="AP224" i="2"/>
  <c r="AP232" i="2"/>
  <c r="AP236" i="2"/>
  <c r="AP138" i="2"/>
  <c r="AP142" i="2"/>
  <c r="AP147" i="2"/>
  <c r="AP145" i="2"/>
  <c r="AP158" i="2"/>
  <c r="AP162" i="2"/>
  <c r="AP166" i="2"/>
  <c r="AP152" i="2"/>
  <c r="AP172" i="2"/>
  <c r="AP225" i="2"/>
  <c r="AP233" i="2"/>
  <c r="AP221" i="2"/>
  <c r="AP222" i="2"/>
  <c r="AP228" i="2"/>
  <c r="AP143" i="2"/>
  <c r="AP154" i="2"/>
  <c r="AP163" i="2"/>
  <c r="AP155" i="2"/>
  <c r="AP227" i="2"/>
  <c r="AP144" i="2"/>
  <c r="AP156" i="2"/>
  <c r="AP164" i="2"/>
  <c r="AP151" i="2"/>
  <c r="AP215" i="2"/>
  <c r="AP139" i="2"/>
  <c r="AP148" i="2"/>
  <c r="AP159" i="2"/>
  <c r="AP167" i="2"/>
  <c r="AP214" i="2"/>
  <c r="AP140" i="2"/>
  <c r="AP149" i="2"/>
  <c r="AP160" i="2"/>
  <c r="AP168" i="2"/>
  <c r="AP36" i="2"/>
  <c r="AS176" i="2"/>
  <c r="AS40" i="2"/>
  <c r="AS74" i="2"/>
  <c r="AS244" i="2" s="1"/>
  <c r="AP180" i="2"/>
  <c r="AP78" i="2"/>
  <c r="AP248" i="2" s="1"/>
  <c r="AP44" i="2"/>
  <c r="AS82" i="2"/>
  <c r="AS252" i="2" s="1"/>
  <c r="AS48" i="2"/>
  <c r="AS184" i="2"/>
  <c r="AO86" i="2"/>
  <c r="AO256" i="2" s="1"/>
  <c r="AO52" i="2"/>
  <c r="AO188" i="2"/>
  <c r="BE86" i="2"/>
  <c r="BE256" i="2" s="1"/>
  <c r="BE52" i="2"/>
  <c r="BE188" i="2"/>
  <c r="AJ276" i="2"/>
  <c r="AN276" i="2"/>
  <c r="AR276" i="2"/>
  <c r="AV276" i="2"/>
  <c r="AZ276" i="2"/>
  <c r="BD276" i="2"/>
  <c r="AK276" i="2"/>
  <c r="AO276" i="2"/>
  <c r="AS276" i="2"/>
  <c r="AW276" i="2"/>
  <c r="BA276" i="2"/>
  <c r="BE276" i="2"/>
  <c r="AL276" i="2"/>
  <c r="AP276" i="2"/>
  <c r="AT276" i="2"/>
  <c r="AX276" i="2"/>
  <c r="BB276" i="2"/>
  <c r="AU276" i="2"/>
  <c r="AY276" i="2"/>
  <c r="AM276" i="2"/>
  <c r="BC276" i="2"/>
  <c r="AQ276" i="2"/>
  <c r="AO71" i="2"/>
  <c r="AO241" i="2" s="1"/>
  <c r="AO173" i="2"/>
  <c r="AO37" i="2"/>
  <c r="AS173" i="2"/>
  <c r="AS71" i="2"/>
  <c r="AS241" i="2" s="1"/>
  <c r="AS37" i="2"/>
  <c r="AR71" i="2"/>
  <c r="AR241" i="2" s="1"/>
  <c r="AR173" i="2"/>
  <c r="AR37" i="2"/>
  <c r="AQ71" i="2"/>
  <c r="AQ241" i="2" s="1"/>
  <c r="AQ173" i="2"/>
  <c r="AQ37" i="2"/>
  <c r="AT173" i="2"/>
  <c r="AT71" i="2"/>
  <c r="AT241" i="2" s="1"/>
  <c r="AT37" i="2"/>
  <c r="BC75" i="2"/>
  <c r="BC245" i="2" s="1"/>
  <c r="BC177" i="2"/>
  <c r="BC41" i="2"/>
  <c r="BA75" i="2"/>
  <c r="BA245" i="2" s="1"/>
  <c r="BA41" i="2"/>
  <c r="BA177" i="2"/>
  <c r="BE75" i="2"/>
  <c r="BE245" i="2" s="1"/>
  <c r="BE177" i="2"/>
  <c r="BE41" i="2"/>
  <c r="AJ75" i="2"/>
  <c r="AJ245" i="2" s="1"/>
  <c r="AJ177" i="2"/>
  <c r="AJ41" i="2"/>
  <c r="AS75" i="2"/>
  <c r="AS245" i="2" s="1"/>
  <c r="AS177" i="2"/>
  <c r="AS41" i="2"/>
  <c r="AT75" i="2"/>
  <c r="AT245" i="2" s="1"/>
  <c r="AT177" i="2"/>
  <c r="AT41" i="2"/>
  <c r="BE79" i="2"/>
  <c r="BE249" i="2" s="1"/>
  <c r="BE181" i="2"/>
  <c r="BE45" i="2"/>
  <c r="AJ79" i="2"/>
  <c r="AJ249" i="2" s="1"/>
  <c r="AJ181" i="2"/>
  <c r="AJ45" i="2"/>
  <c r="AN181" i="2"/>
  <c r="AN79" i="2"/>
  <c r="AN249" i="2" s="1"/>
  <c r="AN45" i="2"/>
  <c r="AM79" i="2"/>
  <c r="AM249" i="2" s="1"/>
  <c r="AM181" i="2"/>
  <c r="AM45" i="2"/>
  <c r="AQ79" i="2"/>
  <c r="AQ249" i="2" s="1"/>
  <c r="AQ181" i="2"/>
  <c r="AQ45" i="2"/>
  <c r="AT181" i="2"/>
  <c r="AT79" i="2"/>
  <c r="AT249" i="2" s="1"/>
  <c r="AT45" i="2"/>
  <c r="BC83" i="2"/>
  <c r="BC253" i="2" s="1"/>
  <c r="BC49" i="2"/>
  <c r="BC185" i="2"/>
  <c r="BA83" i="2"/>
  <c r="BA253" i="2" s="1"/>
  <c r="BA185" i="2"/>
  <c r="BA49" i="2"/>
  <c r="BE185" i="2"/>
  <c r="BE49" i="2"/>
  <c r="BE83" i="2"/>
  <c r="BE253" i="2" s="1"/>
  <c r="AJ83" i="2"/>
  <c r="AJ253" i="2" s="1"/>
  <c r="AJ185" i="2"/>
  <c r="AJ49" i="2"/>
  <c r="AS83" i="2"/>
  <c r="AS253" i="2" s="1"/>
  <c r="AS185" i="2"/>
  <c r="AS49" i="2"/>
  <c r="AT185" i="2"/>
  <c r="AT83" i="2"/>
  <c r="AT253" i="2" s="1"/>
  <c r="AT49" i="2"/>
  <c r="BC87" i="2"/>
  <c r="BC257" i="2" s="1"/>
  <c r="BC189" i="2"/>
  <c r="BC53" i="2"/>
  <c r="AM87" i="2"/>
  <c r="AM257" i="2" s="1"/>
  <c r="AM189" i="2"/>
  <c r="AM53" i="2"/>
  <c r="AP189" i="2"/>
  <c r="AP87" i="2"/>
  <c r="AP257" i="2" s="1"/>
  <c r="AP53" i="2"/>
  <c r="AW87" i="2"/>
  <c r="AW257" i="2" s="1"/>
  <c r="AW189" i="2"/>
  <c r="AW53" i="2"/>
  <c r="BD87" i="2"/>
  <c r="BD257" i="2" s="1"/>
  <c r="BD189" i="2"/>
  <c r="BD53" i="2"/>
  <c r="AN189" i="2"/>
  <c r="AN53" i="2"/>
  <c r="AN87" i="2"/>
  <c r="AN257" i="2" s="1"/>
  <c r="M369" i="3"/>
  <c r="M407" i="3"/>
  <c r="M361" i="3"/>
  <c r="M495" i="3"/>
  <c r="M395" i="3"/>
  <c r="M415" i="3"/>
  <c r="M377" i="3"/>
  <c r="M389" i="3"/>
  <c r="M403" i="3"/>
  <c r="M353" i="3"/>
  <c r="M337" i="3"/>
  <c r="M427" i="3"/>
  <c r="BE72" i="2"/>
  <c r="BE242" i="2" s="1"/>
  <c r="BE38" i="2"/>
  <c r="BE174" i="2"/>
  <c r="BC72" i="2"/>
  <c r="BC242" i="2" s="1"/>
  <c r="BC174" i="2"/>
  <c r="BC38" i="2"/>
  <c r="BB72" i="2"/>
  <c r="BB242" i="2" s="1"/>
  <c r="BB174" i="2"/>
  <c r="BB38" i="2"/>
  <c r="AP72" i="2"/>
  <c r="AP242" i="2" s="1"/>
  <c r="AP174" i="2"/>
  <c r="AP38" i="2"/>
  <c r="AZ174" i="2"/>
  <c r="AZ38" i="2"/>
  <c r="AZ72" i="2"/>
  <c r="AZ242" i="2" s="1"/>
  <c r="AJ174" i="2"/>
  <c r="AJ72" i="2"/>
  <c r="AJ242" i="2" s="1"/>
  <c r="AJ38" i="2"/>
  <c r="AL76" i="2"/>
  <c r="AL246" i="2" s="1"/>
  <c r="AL178" i="2"/>
  <c r="AL42" i="2"/>
  <c r="AP76" i="2"/>
  <c r="AP246" i="2" s="1"/>
  <c r="AP178" i="2"/>
  <c r="AP42" i="2"/>
  <c r="AT178" i="2"/>
  <c r="AT76" i="2"/>
  <c r="AT246" i="2" s="1"/>
  <c r="AT42" i="2"/>
  <c r="BC178" i="2"/>
  <c r="BC76" i="2"/>
  <c r="BC246" i="2" s="1"/>
  <c r="BC42" i="2"/>
  <c r="BD76" i="2"/>
  <c r="BD246" i="2" s="1"/>
  <c r="BD42" i="2"/>
  <c r="BD178" i="2"/>
  <c r="AN76" i="2"/>
  <c r="AN246" i="2" s="1"/>
  <c r="AN42" i="2"/>
  <c r="AN178" i="2"/>
  <c r="AT182" i="2"/>
  <c r="AT80" i="2"/>
  <c r="AT250" i="2" s="1"/>
  <c r="AT46" i="2"/>
  <c r="AS182" i="2"/>
  <c r="AS46" i="2"/>
  <c r="AS80" i="2"/>
  <c r="AS250" i="2" s="1"/>
  <c r="AW80" i="2"/>
  <c r="AW250" i="2" s="1"/>
  <c r="AW182" i="2"/>
  <c r="AW46" i="2"/>
  <c r="AK80" i="2"/>
  <c r="AK250" i="2" s="1"/>
  <c r="AK182" i="2"/>
  <c r="AK46" i="2"/>
  <c r="AR182" i="2"/>
  <c r="AR80" i="2"/>
  <c r="AR250" i="2" s="1"/>
  <c r="AR46" i="2"/>
  <c r="AW84" i="2"/>
  <c r="AW254" i="2" s="1"/>
  <c r="AW186" i="2"/>
  <c r="AW50" i="2"/>
  <c r="AU186" i="2"/>
  <c r="AU84" i="2"/>
  <c r="AU254" i="2" s="1"/>
  <c r="AU50" i="2"/>
  <c r="AY84" i="2"/>
  <c r="AY254" i="2" s="1"/>
  <c r="AY186" i="2"/>
  <c r="AY50" i="2"/>
  <c r="AM186" i="2"/>
  <c r="AM84" i="2"/>
  <c r="AM254" i="2" s="1"/>
  <c r="AM50" i="2"/>
  <c r="AR84" i="2"/>
  <c r="AR254" i="2" s="1"/>
  <c r="AR50" i="2"/>
  <c r="AR186" i="2"/>
  <c r="M463" i="3"/>
  <c r="M491" i="3"/>
  <c r="M354" i="3"/>
  <c r="M336" i="3"/>
  <c r="M444" i="3"/>
  <c r="M352" i="3"/>
  <c r="M450" i="3"/>
  <c r="M326" i="3"/>
  <c r="M442" i="3"/>
  <c r="M318" i="3"/>
  <c r="M475" i="3"/>
  <c r="M426" i="3"/>
  <c r="M486" i="3"/>
  <c r="M418" i="3"/>
  <c r="M470" i="3"/>
  <c r="M483" i="3"/>
  <c r="M380" i="3"/>
  <c r="M453" i="3"/>
  <c r="M492" i="3"/>
  <c r="M390" i="3"/>
  <c r="M405" i="3"/>
  <c r="M382" i="3"/>
  <c r="M333" i="3"/>
  <c r="M317" i="3"/>
  <c r="M485" i="3"/>
  <c r="M410" i="3"/>
  <c r="M356" i="3"/>
  <c r="M497" i="3"/>
  <c r="M422" i="3"/>
  <c r="M402" i="3"/>
  <c r="M340" i="3"/>
  <c r="M489" i="3"/>
  <c r="M414" i="3"/>
  <c r="M365" i="3"/>
  <c r="AS39" i="2"/>
  <c r="AS73" i="2"/>
  <c r="AS243" i="2" s="1"/>
  <c r="AS175" i="2"/>
  <c r="AR73" i="2"/>
  <c r="AR243" i="2" s="1"/>
  <c r="AR39" i="2"/>
  <c r="AR175" i="2"/>
  <c r="AQ73" i="2"/>
  <c r="AQ243" i="2" s="1"/>
  <c r="AQ39" i="2"/>
  <c r="AQ175" i="2"/>
  <c r="AO39" i="2"/>
  <c r="AO73" i="2"/>
  <c r="AO243" i="2" s="1"/>
  <c r="AO175" i="2"/>
  <c r="AT39" i="2"/>
  <c r="AT73" i="2"/>
  <c r="AT243" i="2" s="1"/>
  <c r="AT175" i="2"/>
  <c r="AV77" i="2"/>
  <c r="AV247" i="2" s="1"/>
  <c r="AV43" i="2"/>
  <c r="AV179" i="2"/>
  <c r="AZ179" i="2"/>
  <c r="AZ77" i="2"/>
  <c r="AZ247" i="2" s="1"/>
  <c r="AZ43" i="2"/>
  <c r="BD43" i="2"/>
  <c r="BD77" i="2"/>
  <c r="BD247" i="2" s="1"/>
  <c r="BD179" i="2"/>
  <c r="AM43" i="2"/>
  <c r="AM77" i="2"/>
  <c r="AM247" i="2" s="1"/>
  <c r="AM179" i="2"/>
  <c r="AT179" i="2"/>
  <c r="AT77" i="2"/>
  <c r="AT247" i="2" s="1"/>
  <c r="AT43" i="2"/>
  <c r="AS47" i="2"/>
  <c r="AS81" i="2"/>
  <c r="AS251" i="2" s="1"/>
  <c r="AS183" i="2"/>
  <c r="AW81" i="2"/>
  <c r="AW251" i="2" s="1"/>
  <c r="AW183" i="2"/>
  <c r="AW47" i="2"/>
  <c r="AV183" i="2"/>
  <c r="AV81" i="2"/>
  <c r="AV251" i="2" s="1"/>
  <c r="AV47" i="2"/>
  <c r="AO183" i="2"/>
  <c r="AO81" i="2"/>
  <c r="AO251" i="2" s="1"/>
  <c r="AO47" i="2"/>
  <c r="AT47" i="2"/>
  <c r="AT81" i="2"/>
  <c r="AT251" i="2" s="1"/>
  <c r="AT183" i="2"/>
  <c r="AQ187" i="2"/>
  <c r="AQ85" i="2"/>
  <c r="AQ255" i="2" s="1"/>
  <c r="AQ51" i="2"/>
  <c r="AT85" i="2"/>
  <c r="AT255" i="2" s="1"/>
  <c r="AT187" i="2"/>
  <c r="AT51" i="2"/>
  <c r="BE187" i="2"/>
  <c r="BE51" i="2"/>
  <c r="BE85" i="2"/>
  <c r="BE255" i="2" s="1"/>
  <c r="AN85" i="2"/>
  <c r="AN255" i="2" s="1"/>
  <c r="AN187" i="2"/>
  <c r="AN51" i="2"/>
  <c r="AZ51" i="2"/>
  <c r="AZ85" i="2"/>
  <c r="AZ255" i="2" s="1"/>
  <c r="AZ187" i="2"/>
  <c r="AP85" i="2"/>
  <c r="AP255" i="2" s="1"/>
  <c r="AP187" i="2"/>
  <c r="AP51" i="2"/>
  <c r="AV132" i="2"/>
  <c r="BB78" i="2"/>
  <c r="BB248" i="2" s="1"/>
  <c r="BB180" i="2"/>
  <c r="BB44" i="2"/>
  <c r="BE82" i="2"/>
  <c r="BE252" i="2" s="1"/>
  <c r="BE184" i="2"/>
  <c r="BE48" i="2"/>
  <c r="BB188" i="2"/>
  <c r="BB52" i="2"/>
  <c r="BB86" i="2"/>
  <c r="BB256" i="2" s="1"/>
  <c r="AZ40" i="2"/>
  <c r="AZ74" i="2"/>
  <c r="AZ244" i="2" s="1"/>
  <c r="AZ176" i="2"/>
  <c r="AJ176" i="2"/>
  <c r="AJ74" i="2"/>
  <c r="AJ244" i="2" s="1"/>
  <c r="AJ40" i="2"/>
  <c r="AR180" i="2"/>
  <c r="AR78" i="2"/>
  <c r="AR248" i="2" s="1"/>
  <c r="AR44" i="2"/>
  <c r="AZ82" i="2"/>
  <c r="AZ252" i="2" s="1"/>
  <c r="AZ184" i="2"/>
  <c r="AZ48" i="2"/>
  <c r="AJ82" i="2"/>
  <c r="AJ252" i="2" s="1"/>
  <c r="AJ184" i="2"/>
  <c r="AJ48" i="2"/>
  <c r="G479" i="3"/>
  <c r="AZ206" i="2"/>
  <c r="AZ212" i="2"/>
  <c r="AZ215" i="2"/>
  <c r="AZ227" i="2"/>
  <c r="AZ214" i="2"/>
  <c r="AZ229" i="2"/>
  <c r="AZ232" i="2"/>
  <c r="AZ224" i="2"/>
  <c r="AZ210" i="2"/>
  <c r="AZ208" i="2"/>
  <c r="AZ223" i="2"/>
  <c r="AZ220" i="2"/>
  <c r="AZ237" i="2"/>
  <c r="AZ235" i="2"/>
  <c r="AZ139" i="2"/>
  <c r="AZ143" i="2"/>
  <c r="AZ147" i="2"/>
  <c r="AZ152" i="2"/>
  <c r="AZ156" i="2"/>
  <c r="AZ160" i="2"/>
  <c r="AZ164" i="2"/>
  <c r="AZ168" i="2"/>
  <c r="AZ209" i="2"/>
  <c r="AZ217" i="2"/>
  <c r="AZ230" i="2"/>
  <c r="AZ236" i="2"/>
  <c r="AZ138" i="2"/>
  <c r="AZ144" i="2"/>
  <c r="AZ150" i="2"/>
  <c r="AZ155" i="2"/>
  <c r="AZ161" i="2"/>
  <c r="AZ166" i="2"/>
  <c r="AZ70" i="2"/>
  <c r="AZ240" i="2" s="1"/>
  <c r="AZ172" i="2"/>
  <c r="AZ213" i="2"/>
  <c r="AZ216" i="2"/>
  <c r="AZ221" i="2"/>
  <c r="AZ228" i="2"/>
  <c r="AZ140" i="2"/>
  <c r="AZ145" i="2"/>
  <c r="AZ151" i="2"/>
  <c r="AZ157" i="2"/>
  <c r="AZ162" i="2"/>
  <c r="AZ167" i="2"/>
  <c r="AZ218" i="2"/>
  <c r="AZ233" i="2"/>
  <c r="AZ219" i="2"/>
  <c r="AZ225" i="2"/>
  <c r="AZ207" i="2"/>
  <c r="AZ231" i="2"/>
  <c r="AZ146" i="2"/>
  <c r="AZ158" i="2"/>
  <c r="AZ149" i="2"/>
  <c r="AZ211" i="2"/>
  <c r="AZ234" i="2"/>
  <c r="AZ148" i="2"/>
  <c r="AZ159" i="2"/>
  <c r="AZ169" i="2"/>
  <c r="AZ36" i="2"/>
  <c r="AZ222" i="2"/>
  <c r="AZ141" i="2"/>
  <c r="AZ153" i="2"/>
  <c r="AZ163" i="2"/>
  <c r="AZ226" i="2"/>
  <c r="AZ142" i="2"/>
  <c r="AZ154" i="2"/>
  <c r="AZ165" i="2"/>
  <c r="AJ138" i="2"/>
  <c r="AJ206" i="2"/>
  <c r="AJ212" i="2"/>
  <c r="AJ218" i="2"/>
  <c r="AJ223" i="2"/>
  <c r="AJ226" i="2"/>
  <c r="AJ225" i="2"/>
  <c r="AJ232" i="2"/>
  <c r="AJ224" i="2"/>
  <c r="AJ172" i="2"/>
  <c r="AJ209" i="2"/>
  <c r="AJ219" i="2"/>
  <c r="AJ227" i="2"/>
  <c r="AJ220" i="2"/>
  <c r="AJ237" i="2"/>
  <c r="AJ234" i="2"/>
  <c r="AJ139" i="2"/>
  <c r="AJ143" i="2"/>
  <c r="AJ147" i="2"/>
  <c r="AJ152" i="2"/>
  <c r="AJ149" i="2"/>
  <c r="AJ159" i="2"/>
  <c r="AJ163" i="2"/>
  <c r="AJ167" i="2"/>
  <c r="AJ211" i="2"/>
  <c r="AJ208" i="2"/>
  <c r="AJ231" i="2"/>
  <c r="AJ229" i="2"/>
  <c r="AJ235" i="2"/>
  <c r="AJ144" i="2"/>
  <c r="AJ150" i="2"/>
  <c r="AJ155" i="2"/>
  <c r="AJ160" i="2"/>
  <c r="AJ165" i="2"/>
  <c r="AJ70" i="2"/>
  <c r="AJ240" i="2" s="1"/>
  <c r="AJ210" i="2"/>
  <c r="AJ214" i="2"/>
  <c r="AJ222" i="2"/>
  <c r="AJ233" i="2"/>
  <c r="AJ140" i="2"/>
  <c r="AJ145" i="2"/>
  <c r="AJ151" i="2"/>
  <c r="AJ156" i="2"/>
  <c r="AJ161" i="2"/>
  <c r="AJ166" i="2"/>
  <c r="AJ216" i="2"/>
  <c r="AJ221" i="2"/>
  <c r="AJ213" i="2"/>
  <c r="AJ230" i="2"/>
  <c r="AJ236" i="2"/>
  <c r="AJ146" i="2"/>
  <c r="AJ157" i="2"/>
  <c r="AJ168" i="2"/>
  <c r="AJ207" i="2"/>
  <c r="AJ228" i="2"/>
  <c r="AJ148" i="2"/>
  <c r="AJ158" i="2"/>
  <c r="AJ169" i="2"/>
  <c r="AJ36" i="2"/>
  <c r="AJ104" i="2" s="1"/>
  <c r="AJ215" i="2"/>
  <c r="AJ141" i="2"/>
  <c r="AJ153" i="2"/>
  <c r="AJ162" i="2"/>
  <c r="AJ217" i="2"/>
  <c r="AJ142" i="2"/>
  <c r="AJ154" i="2"/>
  <c r="AJ164" i="2"/>
  <c r="G447" i="3"/>
  <c r="G475" i="3"/>
  <c r="G411" i="3"/>
  <c r="G347" i="3"/>
  <c r="G471" i="3"/>
  <c r="G407" i="3"/>
  <c r="G343" i="3"/>
  <c r="G483" i="3"/>
  <c r="G419" i="3"/>
  <c r="G355" i="3"/>
  <c r="G494" i="3"/>
  <c r="G478" i="3"/>
  <c r="G462" i="3"/>
  <c r="G446" i="3"/>
  <c r="G430" i="3"/>
  <c r="G414" i="3"/>
  <c r="G398" i="3"/>
  <c r="G382" i="3"/>
  <c r="G366" i="3"/>
  <c r="G350" i="3"/>
  <c r="G334" i="3"/>
  <c r="G318" i="3"/>
  <c r="G493" i="3"/>
  <c r="G477" i="3"/>
  <c r="G461" i="3"/>
  <c r="G445" i="3"/>
  <c r="G429" i="3"/>
  <c r="G413" i="3"/>
  <c r="G397" i="3"/>
  <c r="G381" i="3"/>
  <c r="G365" i="3"/>
  <c r="G349" i="3"/>
  <c r="G333" i="3"/>
  <c r="G317" i="3"/>
  <c r="G496" i="3"/>
  <c r="G480" i="3"/>
  <c r="G464" i="3"/>
  <c r="G448" i="3"/>
  <c r="G432" i="3"/>
  <c r="G416" i="3"/>
  <c r="G400" i="3"/>
  <c r="G384" i="3"/>
  <c r="G368" i="3"/>
  <c r="G352" i="3"/>
  <c r="G336" i="3"/>
  <c r="G320" i="3"/>
  <c r="AX208" i="2"/>
  <c r="AX214" i="2"/>
  <c r="AX206" i="2"/>
  <c r="AX221" i="2"/>
  <c r="AX224" i="2"/>
  <c r="AX231" i="2"/>
  <c r="AX234" i="2"/>
  <c r="AX222" i="2"/>
  <c r="AX207" i="2"/>
  <c r="AX213" i="2"/>
  <c r="AX219" i="2"/>
  <c r="AX228" i="2"/>
  <c r="AX218" i="2"/>
  <c r="AX237" i="2"/>
  <c r="AX141" i="2"/>
  <c r="AX145" i="2"/>
  <c r="AX149" i="2"/>
  <c r="AX156" i="2"/>
  <c r="AX160" i="2"/>
  <c r="AX164" i="2"/>
  <c r="AX168" i="2"/>
  <c r="AX169" i="2"/>
  <c r="AX209" i="2"/>
  <c r="AX217" i="2"/>
  <c r="AX229" i="2"/>
  <c r="AX235" i="2"/>
  <c r="AX232" i="2"/>
  <c r="AX142" i="2"/>
  <c r="AX147" i="2"/>
  <c r="AX154" i="2"/>
  <c r="AX161" i="2"/>
  <c r="AX166" i="2"/>
  <c r="AX153" i="2"/>
  <c r="AX211" i="2"/>
  <c r="AX212" i="2"/>
  <c r="AX220" i="2"/>
  <c r="AX230" i="2"/>
  <c r="AX236" i="2"/>
  <c r="AX138" i="2"/>
  <c r="AX143" i="2"/>
  <c r="AX148" i="2"/>
  <c r="AX157" i="2"/>
  <c r="AX162" i="2"/>
  <c r="AX167" i="2"/>
  <c r="AX36" i="2"/>
  <c r="AX210" i="2"/>
  <c r="AX227" i="2"/>
  <c r="AX146" i="2"/>
  <c r="AX159" i="2"/>
  <c r="AX155" i="2"/>
  <c r="AX215" i="2"/>
  <c r="AX223" i="2"/>
  <c r="AX144" i="2"/>
  <c r="AX158" i="2"/>
  <c r="AX151" i="2"/>
  <c r="AX216" i="2"/>
  <c r="AX150" i="2"/>
  <c r="AX225" i="2"/>
  <c r="AX152" i="2"/>
  <c r="AX226" i="2"/>
  <c r="AX139" i="2"/>
  <c r="AX163" i="2"/>
  <c r="AX70" i="2"/>
  <c r="AX240" i="2" s="1"/>
  <c r="AX172" i="2"/>
  <c r="AX233" i="2"/>
  <c r="AX140" i="2"/>
  <c r="AX165" i="2"/>
  <c r="BA40" i="2"/>
  <c r="BA176" i="2"/>
  <c r="BA74" i="2"/>
  <c r="BA244" i="2" s="1"/>
  <c r="BC78" i="2"/>
  <c r="BC248" i="2" s="1"/>
  <c r="BC180" i="2"/>
  <c r="BC44" i="2"/>
  <c r="AM86" i="2"/>
  <c r="AM256" i="2" s="1"/>
  <c r="AM52" i="2"/>
  <c r="AM188" i="2"/>
  <c r="BC86" i="2"/>
  <c r="BC256" i="2" s="1"/>
  <c r="BC188" i="2"/>
  <c r="BC52" i="2"/>
  <c r="AT172" i="2"/>
  <c r="AT211" i="2"/>
  <c r="AT206" i="2"/>
  <c r="AT219" i="2"/>
  <c r="AT224" i="2"/>
  <c r="AT227" i="2"/>
  <c r="AT226" i="2"/>
  <c r="AT220" i="2"/>
  <c r="AT236" i="2"/>
  <c r="AT208" i="2"/>
  <c r="AT214" i="2"/>
  <c r="AT221" i="2"/>
  <c r="AT218" i="2"/>
  <c r="AT235" i="2"/>
  <c r="AT222" i="2"/>
  <c r="AT207" i="2"/>
  <c r="AT217" i="2"/>
  <c r="AT228" i="2"/>
  <c r="AT234" i="2"/>
  <c r="AT237" i="2"/>
  <c r="AT141" i="2"/>
  <c r="AT146" i="2"/>
  <c r="AT150" i="2"/>
  <c r="AT156" i="2"/>
  <c r="AT160" i="2"/>
  <c r="AT164" i="2"/>
  <c r="AT168" i="2"/>
  <c r="AT169" i="2"/>
  <c r="AT215" i="2"/>
  <c r="AT212" i="2"/>
  <c r="AT223" i="2"/>
  <c r="AT232" i="2"/>
  <c r="AT138" i="2"/>
  <c r="AT142" i="2"/>
  <c r="AT147" i="2"/>
  <c r="AT144" i="2"/>
  <c r="AT157" i="2"/>
  <c r="AT161" i="2"/>
  <c r="AT165" i="2"/>
  <c r="AT153" i="2"/>
  <c r="AT36" i="2"/>
  <c r="AT213" i="2"/>
  <c r="AT231" i="2"/>
  <c r="AT210" i="2"/>
  <c r="AT230" i="2"/>
  <c r="AT225" i="2"/>
  <c r="AT143" i="2"/>
  <c r="AT151" i="2"/>
  <c r="AT162" i="2"/>
  <c r="AT154" i="2"/>
  <c r="AT70" i="2"/>
  <c r="AT240" i="2" s="1"/>
  <c r="AT229" i="2"/>
  <c r="AT145" i="2"/>
  <c r="AT155" i="2"/>
  <c r="AT163" i="2"/>
  <c r="AT152" i="2"/>
  <c r="AT216" i="2"/>
  <c r="AT139" i="2"/>
  <c r="AT148" i="2"/>
  <c r="AT158" i="2"/>
  <c r="AT166" i="2"/>
  <c r="AT209" i="2"/>
  <c r="AT233" i="2"/>
  <c r="AT140" i="2"/>
  <c r="AT149" i="2"/>
  <c r="AT159" i="2"/>
  <c r="AT167" i="2"/>
  <c r="AQ74" i="2"/>
  <c r="AQ244" i="2" s="1"/>
  <c r="AQ176" i="2"/>
  <c r="AQ40" i="2"/>
  <c r="AT78" i="2"/>
  <c r="AT248" i="2" s="1"/>
  <c r="AT44" i="2"/>
  <c r="AT180" i="2"/>
  <c r="AQ82" i="2"/>
  <c r="AQ252" i="2" s="1"/>
  <c r="AQ184" i="2"/>
  <c r="AQ48" i="2"/>
  <c r="AN52" i="2"/>
  <c r="AN86" i="2"/>
  <c r="AN256" i="2" s="1"/>
  <c r="AN188" i="2"/>
  <c r="BD86" i="2"/>
  <c r="BD256" i="2" s="1"/>
  <c r="BD52" i="2"/>
  <c r="BD188" i="2"/>
  <c r="AU210" i="2"/>
  <c r="AU212" i="2"/>
  <c r="AU218" i="2"/>
  <c r="AU219" i="2"/>
  <c r="AU221" i="2"/>
  <c r="AU224" i="2"/>
  <c r="AU236" i="2"/>
  <c r="AU234" i="2"/>
  <c r="AU206" i="2"/>
  <c r="AU216" i="2"/>
  <c r="AU220" i="2"/>
  <c r="AU230" i="2"/>
  <c r="AU228" i="2"/>
  <c r="AU231" i="2"/>
  <c r="AU208" i="2"/>
  <c r="AU217" i="2"/>
  <c r="AU225" i="2"/>
  <c r="AU232" i="2"/>
  <c r="AU237" i="2"/>
  <c r="AU141" i="2"/>
  <c r="AU145" i="2"/>
  <c r="AU149" i="2"/>
  <c r="AU153" i="2"/>
  <c r="AU158" i="2"/>
  <c r="AU162" i="2"/>
  <c r="AU166" i="2"/>
  <c r="AU169" i="2"/>
  <c r="AU207" i="2"/>
  <c r="AU211" i="2"/>
  <c r="AU229" i="2"/>
  <c r="AU227" i="2"/>
  <c r="AU138" i="2"/>
  <c r="AU142" i="2"/>
  <c r="AU146" i="2"/>
  <c r="AU150" i="2"/>
  <c r="AU155" i="2"/>
  <c r="AU159" i="2"/>
  <c r="AU163" i="2"/>
  <c r="AU167" i="2"/>
  <c r="AU36" i="2"/>
  <c r="AU214" i="2"/>
  <c r="AU223" i="2"/>
  <c r="AU215" i="2"/>
  <c r="AU213" i="2"/>
  <c r="AU222" i="2"/>
  <c r="AU143" i="2"/>
  <c r="AU151" i="2"/>
  <c r="AU160" i="2"/>
  <c r="AU168" i="2"/>
  <c r="AU226" i="2"/>
  <c r="AU144" i="2"/>
  <c r="AU152" i="2"/>
  <c r="AU161" i="2"/>
  <c r="AU154" i="2"/>
  <c r="AU172" i="2"/>
  <c r="AU235" i="2"/>
  <c r="AU139" i="2"/>
  <c r="AU147" i="2"/>
  <c r="AU156" i="2"/>
  <c r="AU164" i="2"/>
  <c r="AU70" i="2"/>
  <c r="AU240" i="2" s="1"/>
  <c r="AU209" i="2"/>
  <c r="AU233" i="2"/>
  <c r="AU140" i="2"/>
  <c r="AU148" i="2"/>
  <c r="AU157" i="2"/>
  <c r="AU165" i="2"/>
  <c r="AX74" i="2"/>
  <c r="AX244" i="2" s="1"/>
  <c r="AX176" i="2"/>
  <c r="AX40" i="2"/>
  <c r="AU78" i="2"/>
  <c r="AU248" i="2" s="1"/>
  <c r="AU180" i="2"/>
  <c r="AU44" i="2"/>
  <c r="AX82" i="2"/>
  <c r="AX252" i="2" s="1"/>
  <c r="AX184" i="2"/>
  <c r="AX48" i="2"/>
  <c r="AS86" i="2"/>
  <c r="AS256" i="2" s="1"/>
  <c r="AS52" i="2"/>
  <c r="AS188" i="2"/>
  <c r="BE71" i="2"/>
  <c r="BE241" i="2" s="1"/>
  <c r="BE173" i="2"/>
  <c r="BE37" i="2"/>
  <c r="AJ173" i="2"/>
  <c r="AJ37" i="2"/>
  <c r="AJ71" i="2"/>
  <c r="AJ241" i="2" s="1"/>
  <c r="AN71" i="2"/>
  <c r="AN241" i="2" s="1"/>
  <c r="AN37" i="2"/>
  <c r="AN173" i="2"/>
  <c r="AM71" i="2"/>
  <c r="AM241" i="2" s="1"/>
  <c r="AM173" i="2"/>
  <c r="AM37" i="2"/>
  <c r="AK71" i="2"/>
  <c r="AK241" i="2" s="1"/>
  <c r="AK173" i="2"/>
  <c r="AK37" i="2"/>
  <c r="AP71" i="2"/>
  <c r="AP241" i="2" s="1"/>
  <c r="AP173" i="2"/>
  <c r="AP37" i="2"/>
  <c r="AW75" i="2"/>
  <c r="AW245" i="2" s="1"/>
  <c r="AW177" i="2"/>
  <c r="AW41" i="2"/>
  <c r="AV75" i="2"/>
  <c r="AV245" i="2" s="1"/>
  <c r="AV177" i="2"/>
  <c r="AV41" i="2"/>
  <c r="AZ177" i="2"/>
  <c r="AZ75" i="2"/>
  <c r="AZ245" i="2" s="1"/>
  <c r="AZ41" i="2"/>
  <c r="AN75" i="2"/>
  <c r="AN245" i="2" s="1"/>
  <c r="AN41" i="2"/>
  <c r="AN177" i="2"/>
  <c r="AP75" i="2"/>
  <c r="AP245" i="2" s="1"/>
  <c r="AP177" i="2"/>
  <c r="AP41" i="2"/>
  <c r="AZ79" i="2"/>
  <c r="AZ249" i="2" s="1"/>
  <c r="AZ45" i="2"/>
  <c r="AZ181" i="2"/>
  <c r="BD79" i="2"/>
  <c r="BD249" i="2" s="1"/>
  <c r="BD45" i="2"/>
  <c r="BD181" i="2"/>
  <c r="BC79" i="2"/>
  <c r="BC249" i="2" s="1"/>
  <c r="BC181" i="2"/>
  <c r="BC45" i="2"/>
  <c r="AK79" i="2"/>
  <c r="AK249" i="2" s="1"/>
  <c r="AK181" i="2"/>
  <c r="AK45" i="2"/>
  <c r="AP181" i="2"/>
  <c r="AP45" i="2"/>
  <c r="AP79" i="2"/>
  <c r="AP249" i="2" s="1"/>
  <c r="AW83" i="2"/>
  <c r="AW253" i="2" s="1"/>
  <c r="AW185" i="2"/>
  <c r="AW49" i="2"/>
  <c r="AV185" i="2"/>
  <c r="AV83" i="2"/>
  <c r="AV253" i="2" s="1"/>
  <c r="AV49" i="2"/>
  <c r="AZ83" i="2"/>
  <c r="AZ253" i="2" s="1"/>
  <c r="AZ185" i="2"/>
  <c r="AZ49" i="2"/>
  <c r="AN83" i="2"/>
  <c r="AN253" i="2" s="1"/>
  <c r="AN185" i="2"/>
  <c r="AN49" i="2"/>
  <c r="AP83" i="2"/>
  <c r="AP253" i="2" s="1"/>
  <c r="AP49" i="2"/>
  <c r="AP185" i="2"/>
  <c r="AY87" i="2"/>
  <c r="AY257" i="2" s="1"/>
  <c r="AY189" i="2"/>
  <c r="AY53" i="2"/>
  <c r="BB87" i="2"/>
  <c r="BB257" i="2" s="1"/>
  <c r="BB189" i="2"/>
  <c r="BB53" i="2"/>
  <c r="AL87" i="2"/>
  <c r="AL257" i="2" s="1"/>
  <c r="AL189" i="2"/>
  <c r="AL53" i="2"/>
  <c r="AS87" i="2"/>
  <c r="AS257" i="2" s="1"/>
  <c r="AS189" i="2"/>
  <c r="AS53" i="2"/>
  <c r="AM291" i="2"/>
  <c r="AQ291" i="2"/>
  <c r="AU291" i="2"/>
  <c r="AY291" i="2"/>
  <c r="BC291" i="2"/>
  <c r="AJ291" i="2"/>
  <c r="AN291" i="2"/>
  <c r="AR291" i="2"/>
  <c r="AV291" i="2"/>
  <c r="AZ291" i="2"/>
  <c r="BD291" i="2"/>
  <c r="AK291" i="2"/>
  <c r="AO291" i="2"/>
  <c r="AS291" i="2"/>
  <c r="AW291" i="2"/>
  <c r="BA291" i="2"/>
  <c r="BE291" i="2"/>
  <c r="AL291" i="2"/>
  <c r="AP291" i="2"/>
  <c r="AT291" i="2"/>
  <c r="AX291" i="2"/>
  <c r="BB291" i="2"/>
  <c r="AZ87" i="2"/>
  <c r="AZ257" i="2" s="1"/>
  <c r="AZ189" i="2"/>
  <c r="AZ53" i="2"/>
  <c r="AJ53" i="2"/>
  <c r="AJ87" i="2"/>
  <c r="AJ257" i="2" s="1"/>
  <c r="AJ189" i="2"/>
  <c r="M429" i="3"/>
  <c r="M334" i="3"/>
  <c r="M392" i="3"/>
  <c r="M458" i="3"/>
  <c r="M322" i="3"/>
  <c r="M342" i="3"/>
  <c r="M408" i="3"/>
  <c r="M474" i="3"/>
  <c r="M330" i="3"/>
  <c r="M384" i="3"/>
  <c r="M454" i="3"/>
  <c r="M499" i="3"/>
  <c r="M478" i="3"/>
  <c r="AY72" i="2"/>
  <c r="AY242" i="2" s="1"/>
  <c r="AY38" i="2"/>
  <c r="AY174" i="2"/>
  <c r="AX174" i="2"/>
  <c r="AX72" i="2"/>
  <c r="AX242" i="2" s="1"/>
  <c r="AX38" i="2"/>
  <c r="AW72" i="2"/>
  <c r="AW242" i="2" s="1"/>
  <c r="AW174" i="2"/>
  <c r="AW38" i="2"/>
  <c r="AK174" i="2"/>
  <c r="AK72" i="2"/>
  <c r="AK242" i="2" s="1"/>
  <c r="AK38" i="2"/>
  <c r="AV72" i="2"/>
  <c r="AV242" i="2" s="1"/>
  <c r="AV174" i="2"/>
  <c r="AV38" i="2"/>
  <c r="BB76" i="2"/>
  <c r="BB246" i="2" s="1"/>
  <c r="BB178" i="2"/>
  <c r="BB42" i="2"/>
  <c r="AK76" i="2"/>
  <c r="AK246" i="2" s="1"/>
  <c r="AK178" i="2"/>
  <c r="AK42" i="2"/>
  <c r="AO178" i="2"/>
  <c r="AO76" i="2"/>
  <c r="AO246" i="2" s="1"/>
  <c r="AO42" i="2"/>
  <c r="AX76" i="2"/>
  <c r="AX246" i="2" s="1"/>
  <c r="AX178" i="2"/>
  <c r="AX42" i="2"/>
  <c r="AZ76" i="2"/>
  <c r="AZ246" i="2" s="1"/>
  <c r="AZ178" i="2"/>
  <c r="AZ42" i="2"/>
  <c r="AJ76" i="2"/>
  <c r="AJ246" i="2" s="1"/>
  <c r="AJ178" i="2"/>
  <c r="AJ42" i="2"/>
  <c r="AO80" i="2"/>
  <c r="AO250" i="2" s="1"/>
  <c r="AO182" i="2"/>
  <c r="AO46" i="2"/>
  <c r="AM80" i="2"/>
  <c r="AM250" i="2" s="1"/>
  <c r="AM182" i="2"/>
  <c r="AM46" i="2"/>
  <c r="AQ80" i="2"/>
  <c r="AQ250" i="2" s="1"/>
  <c r="AQ182" i="2"/>
  <c r="AQ46" i="2"/>
  <c r="BA80" i="2"/>
  <c r="BA250" i="2" s="1"/>
  <c r="BA46" i="2"/>
  <c r="BA182" i="2"/>
  <c r="BD80" i="2"/>
  <c r="BD250" i="2" s="1"/>
  <c r="BD182" i="2"/>
  <c r="BD46" i="2"/>
  <c r="AN46" i="2"/>
  <c r="AN80" i="2"/>
  <c r="AN250" i="2" s="1"/>
  <c r="AN182" i="2"/>
  <c r="AQ186" i="2"/>
  <c r="AQ50" i="2"/>
  <c r="AQ84" i="2"/>
  <c r="AQ254" i="2" s="1"/>
  <c r="AP84" i="2"/>
  <c r="AP254" i="2" s="1"/>
  <c r="AP186" i="2"/>
  <c r="AP50" i="2"/>
  <c r="AT186" i="2"/>
  <c r="AT84" i="2"/>
  <c r="AT254" i="2" s="1"/>
  <c r="AT50" i="2"/>
  <c r="BC84" i="2"/>
  <c r="BC254" i="2" s="1"/>
  <c r="BC50" i="2"/>
  <c r="BC186" i="2"/>
  <c r="BD84" i="2"/>
  <c r="BD254" i="2" s="1"/>
  <c r="BD186" i="2"/>
  <c r="BD50" i="2"/>
  <c r="AN50" i="2"/>
  <c r="AN186" i="2"/>
  <c r="AN84" i="2"/>
  <c r="AN254" i="2" s="1"/>
  <c r="M383" i="3"/>
  <c r="M449" i="3"/>
  <c r="M443" i="3"/>
  <c r="M323" i="3"/>
  <c r="M325" i="3"/>
  <c r="M315" i="3"/>
  <c r="M498" i="3"/>
  <c r="M451" i="3"/>
  <c r="M401" i="3"/>
  <c r="M417" i="3"/>
  <c r="M496" i="3"/>
  <c r="M344" i="3"/>
  <c r="M432" i="3"/>
  <c r="M328" i="3"/>
  <c r="M446" i="3"/>
  <c r="M387" i="3"/>
  <c r="M345" i="3"/>
  <c r="M379" i="3"/>
  <c r="M329" i="3"/>
  <c r="M466" i="3"/>
  <c r="M445" i="3"/>
  <c r="M467" i="3"/>
  <c r="M482" i="3"/>
  <c r="M416" i="3"/>
  <c r="M346" i="3"/>
  <c r="M357" i="3"/>
  <c r="M433" i="3"/>
  <c r="M358" i="3"/>
  <c r="M338" i="3"/>
  <c r="M494" i="3"/>
  <c r="M424" i="3"/>
  <c r="M350" i="3"/>
  <c r="AN73" i="2"/>
  <c r="AN243" i="2" s="1"/>
  <c r="AN175" i="2"/>
  <c r="AN39" i="2"/>
  <c r="AM175" i="2"/>
  <c r="AM73" i="2"/>
  <c r="AM243" i="2" s="1"/>
  <c r="AM39" i="2"/>
  <c r="AK175" i="2"/>
  <c r="AK39" i="2"/>
  <c r="AK73" i="2"/>
  <c r="AK243" i="2" s="1"/>
  <c r="BE175" i="2"/>
  <c r="BE39" i="2"/>
  <c r="BE73" i="2"/>
  <c r="BE243" i="2" s="1"/>
  <c r="AJ39" i="2"/>
  <c r="AJ73" i="2"/>
  <c r="AJ243" i="2" s="1"/>
  <c r="AJ175" i="2"/>
  <c r="AP175" i="2"/>
  <c r="AP39" i="2"/>
  <c r="AP73" i="2"/>
  <c r="AP243" i="2" s="1"/>
  <c r="AL281" i="2"/>
  <c r="AP281" i="2"/>
  <c r="AT281" i="2"/>
  <c r="AX281" i="2"/>
  <c r="AM281" i="2"/>
  <c r="AQ281" i="2"/>
  <c r="AU281" i="2"/>
  <c r="AY281" i="2"/>
  <c r="AO281" i="2"/>
  <c r="AW281" i="2"/>
  <c r="BC281" i="2"/>
  <c r="AJ281" i="2"/>
  <c r="AR281" i="2"/>
  <c r="AZ281" i="2"/>
  <c r="BD281" i="2"/>
  <c r="AK281" i="2"/>
  <c r="AS281" i="2"/>
  <c r="BA281" i="2"/>
  <c r="BE281" i="2"/>
  <c r="AN281" i="2"/>
  <c r="AV281" i="2"/>
  <c r="BB281" i="2"/>
  <c r="AQ77" i="2"/>
  <c r="AQ247" i="2" s="1"/>
  <c r="AQ179" i="2"/>
  <c r="AQ43" i="2"/>
  <c r="AU179" i="2"/>
  <c r="AU43" i="2"/>
  <c r="AU77" i="2"/>
  <c r="AU247" i="2" s="1"/>
  <c r="AY179" i="2"/>
  <c r="AY43" i="2"/>
  <c r="AY77" i="2"/>
  <c r="AY247" i="2" s="1"/>
  <c r="BC43" i="2"/>
  <c r="BC77" i="2"/>
  <c r="BC247" i="2" s="1"/>
  <c r="BC179" i="2"/>
  <c r="AP77" i="2"/>
  <c r="AP247" i="2" s="1"/>
  <c r="AP43" i="2"/>
  <c r="AP179" i="2"/>
  <c r="AM285" i="2"/>
  <c r="AQ285" i="2"/>
  <c r="AU285" i="2"/>
  <c r="AY285" i="2"/>
  <c r="BC285" i="2"/>
  <c r="AJ285" i="2"/>
  <c r="AN285" i="2"/>
  <c r="AR285" i="2"/>
  <c r="AV285" i="2"/>
  <c r="AZ285" i="2"/>
  <c r="BD285" i="2"/>
  <c r="AK285" i="2"/>
  <c r="AO285" i="2"/>
  <c r="AS285" i="2"/>
  <c r="AW285" i="2"/>
  <c r="BA285" i="2"/>
  <c r="BE285" i="2"/>
  <c r="AL285" i="2"/>
  <c r="AP285" i="2"/>
  <c r="AT285" i="2"/>
  <c r="AX285" i="2"/>
  <c r="BB285" i="2"/>
  <c r="AN81" i="2"/>
  <c r="AN251" i="2" s="1"/>
  <c r="AN183" i="2"/>
  <c r="AN47" i="2"/>
  <c r="AR183" i="2"/>
  <c r="AR47" i="2"/>
  <c r="AR81" i="2"/>
  <c r="AR251" i="2" s="1"/>
  <c r="AQ183" i="2"/>
  <c r="AQ81" i="2"/>
  <c r="AQ251" i="2" s="1"/>
  <c r="AQ47" i="2"/>
  <c r="BE81" i="2"/>
  <c r="BE251" i="2" s="1"/>
  <c r="BE47" i="2"/>
  <c r="BE183" i="2"/>
  <c r="AJ81" i="2"/>
  <c r="AJ251" i="2" s="1"/>
  <c r="AJ47" i="2"/>
  <c r="AJ183" i="2"/>
  <c r="AP81" i="2"/>
  <c r="AP251" i="2" s="1"/>
  <c r="AP183" i="2"/>
  <c r="AP47" i="2"/>
  <c r="BC187" i="2"/>
  <c r="BC85" i="2"/>
  <c r="BC255" i="2" s="1"/>
  <c r="BC51" i="2"/>
  <c r="AK51" i="2"/>
  <c r="AK85" i="2"/>
  <c r="AK255" i="2" s="1"/>
  <c r="AK187" i="2"/>
  <c r="AO85" i="2"/>
  <c r="AO255" i="2" s="1"/>
  <c r="AO51" i="2"/>
  <c r="AO187" i="2"/>
  <c r="BA187" i="2"/>
  <c r="BA51" i="2"/>
  <c r="BA85" i="2"/>
  <c r="BA255" i="2" s="1"/>
  <c r="AV51" i="2"/>
  <c r="AV85" i="2"/>
  <c r="AV255" i="2" s="1"/>
  <c r="AV187" i="2"/>
  <c r="AL51" i="2"/>
  <c r="AL85" i="2"/>
  <c r="AL255" i="2" s="1"/>
  <c r="AL187" i="2"/>
  <c r="BE74" i="2"/>
  <c r="BE244" i="2" s="1"/>
  <c r="BE176" i="2"/>
  <c r="BE40" i="2"/>
  <c r="AL138" i="2"/>
  <c r="AL209" i="2"/>
  <c r="AL206" i="2"/>
  <c r="AL217" i="2"/>
  <c r="AL225" i="2"/>
  <c r="AL212" i="2"/>
  <c r="AL210" i="2"/>
  <c r="AL234" i="2"/>
  <c r="AL233" i="2"/>
  <c r="AL139" i="2"/>
  <c r="AL143" i="2"/>
  <c r="AL147" i="2"/>
  <c r="AL153" i="2"/>
  <c r="AL158" i="2"/>
  <c r="AL162" i="2"/>
  <c r="AL166" i="2"/>
  <c r="AL151" i="2"/>
  <c r="AL208" i="2"/>
  <c r="AL215" i="2"/>
  <c r="AL219" i="2"/>
  <c r="AL229" i="2"/>
  <c r="AL216" i="2"/>
  <c r="AL222" i="2"/>
  <c r="AL226" i="2"/>
  <c r="AL237" i="2"/>
  <c r="AL140" i="2"/>
  <c r="AL144" i="2"/>
  <c r="AL148" i="2"/>
  <c r="AL155" i="2"/>
  <c r="AL159" i="2"/>
  <c r="AL163" i="2"/>
  <c r="AL167" i="2"/>
  <c r="AL154" i="2"/>
  <c r="AL36" i="2"/>
  <c r="AL207" i="2"/>
  <c r="AL218" i="2"/>
  <c r="AL223" i="2"/>
  <c r="AL230" i="2"/>
  <c r="AL146" i="2"/>
  <c r="AL157" i="2"/>
  <c r="AL165" i="2"/>
  <c r="AL70" i="2"/>
  <c r="AL240" i="2" s="1"/>
  <c r="AL211" i="2"/>
  <c r="AL221" i="2"/>
  <c r="AL227" i="2"/>
  <c r="AL231" i="2"/>
  <c r="AL141" i="2"/>
  <c r="AL149" i="2"/>
  <c r="AL160" i="2"/>
  <c r="AL168" i="2"/>
  <c r="AL214" i="2"/>
  <c r="AL224" i="2"/>
  <c r="AL235" i="2"/>
  <c r="AL232" i="2"/>
  <c r="AL142" i="2"/>
  <c r="AL150" i="2"/>
  <c r="AL161" i="2"/>
  <c r="AL152" i="2"/>
  <c r="AL172" i="2"/>
  <c r="AL213" i="2"/>
  <c r="AL228" i="2"/>
  <c r="AL220" i="2"/>
  <c r="AL236" i="2"/>
  <c r="AL145" i="2"/>
  <c r="AL156" i="2"/>
  <c r="AL164" i="2"/>
  <c r="AL169" i="2"/>
  <c r="AL78" i="2"/>
  <c r="AL248" i="2" s="1"/>
  <c r="AL180" i="2"/>
  <c r="AL44" i="2"/>
  <c r="AP86" i="2"/>
  <c r="AP256" i="2" s="1"/>
  <c r="AP188" i="2"/>
  <c r="AP52" i="2"/>
  <c r="BD78" i="2"/>
  <c r="BD248" i="2" s="1"/>
  <c r="BD180" i="2"/>
  <c r="BD44" i="2"/>
  <c r="AN180" i="2"/>
  <c r="AN44" i="2"/>
  <c r="AN78" i="2"/>
  <c r="AN248" i="2" s="1"/>
  <c r="AV184" i="2"/>
  <c r="AV82" i="2"/>
  <c r="AV252" i="2" s="1"/>
  <c r="AV48" i="2"/>
  <c r="G495" i="3"/>
  <c r="G415" i="3"/>
  <c r="AV207" i="2"/>
  <c r="AV209" i="2"/>
  <c r="AV215" i="2"/>
  <c r="AV218" i="2"/>
  <c r="AV227" i="2"/>
  <c r="AV221" i="2"/>
  <c r="AV237" i="2"/>
  <c r="AV224" i="2"/>
  <c r="AV211" i="2"/>
  <c r="AV212" i="2"/>
  <c r="AV214" i="2"/>
  <c r="AV222" i="2"/>
  <c r="AV229" i="2"/>
  <c r="AV236" i="2"/>
  <c r="AV141" i="2"/>
  <c r="AV145" i="2"/>
  <c r="AV149" i="2"/>
  <c r="AV154" i="2"/>
  <c r="AV157" i="2"/>
  <c r="AV161" i="2"/>
  <c r="AV165" i="2"/>
  <c r="AV169" i="2"/>
  <c r="AV210" i="2"/>
  <c r="AV219" i="2"/>
  <c r="AV226" i="2"/>
  <c r="AV228" i="2"/>
  <c r="AV234" i="2"/>
  <c r="AV142" i="2"/>
  <c r="AV147" i="2"/>
  <c r="AV153" i="2"/>
  <c r="AV158" i="2"/>
  <c r="AV163" i="2"/>
  <c r="AV168" i="2"/>
  <c r="AV70" i="2"/>
  <c r="AV240" i="2" s="1"/>
  <c r="AV213" i="2"/>
  <c r="AV217" i="2"/>
  <c r="AV230" i="2"/>
  <c r="AV232" i="2"/>
  <c r="AV138" i="2"/>
  <c r="AV143" i="2"/>
  <c r="AV148" i="2"/>
  <c r="AV155" i="2"/>
  <c r="AV159" i="2"/>
  <c r="AV164" i="2"/>
  <c r="AV206" i="2"/>
  <c r="AV223" i="2"/>
  <c r="AV235" i="2"/>
  <c r="AV146" i="2"/>
  <c r="AV172" i="2"/>
  <c r="AV220" i="2"/>
  <c r="AV231" i="2"/>
  <c r="AV144" i="2"/>
  <c r="AV208" i="2"/>
  <c r="AV139" i="2"/>
  <c r="AV150" i="2"/>
  <c r="AV166" i="2"/>
  <c r="AV216" i="2"/>
  <c r="AV140" i="2"/>
  <c r="AV156" i="2"/>
  <c r="AV167" i="2"/>
  <c r="AV225" i="2"/>
  <c r="AV151" i="2"/>
  <c r="AV160" i="2"/>
  <c r="AV233" i="2"/>
  <c r="AV152" i="2"/>
  <c r="AV162" i="2"/>
  <c r="AV36" i="2"/>
  <c r="G463" i="3"/>
  <c r="G383" i="3"/>
  <c r="G459" i="3"/>
  <c r="G395" i="3"/>
  <c r="G331" i="3"/>
  <c r="G455" i="3"/>
  <c r="G391" i="3"/>
  <c r="G327" i="3"/>
  <c r="G467" i="3"/>
  <c r="G403" i="3"/>
  <c r="G339" i="3"/>
  <c r="G490" i="3"/>
  <c r="G474" i="3"/>
  <c r="G458" i="3"/>
  <c r="G442" i="3"/>
  <c r="G426" i="3"/>
  <c r="G410" i="3"/>
  <c r="G394" i="3"/>
  <c r="G378" i="3"/>
  <c r="G362" i="3"/>
  <c r="G346" i="3"/>
  <c r="G330" i="3"/>
  <c r="G314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92" i="3"/>
  <c r="G476" i="3"/>
  <c r="G460" i="3"/>
  <c r="G444" i="3"/>
  <c r="G428" i="3"/>
  <c r="G412" i="3"/>
  <c r="G396" i="3"/>
  <c r="G380" i="3"/>
  <c r="G364" i="3"/>
  <c r="G348" i="3"/>
  <c r="G332" i="3"/>
  <c r="BC210" i="2"/>
  <c r="BC211" i="2"/>
  <c r="BC218" i="2"/>
  <c r="BC220" i="2"/>
  <c r="BC221" i="2"/>
  <c r="BC224" i="2"/>
  <c r="BC227" i="2"/>
  <c r="BC234" i="2"/>
  <c r="BC138" i="2"/>
  <c r="BC142" i="2"/>
  <c r="BC146" i="2"/>
  <c r="BC150" i="2"/>
  <c r="BC155" i="2"/>
  <c r="BC159" i="2"/>
  <c r="BC163" i="2"/>
  <c r="BC167" i="2"/>
  <c r="BC70" i="2"/>
  <c r="BC240" i="2" s="1"/>
  <c r="BC209" i="2"/>
  <c r="BC215" i="2"/>
  <c r="BC213" i="2"/>
  <c r="BC222" i="2"/>
  <c r="BC225" i="2"/>
  <c r="BC228" i="2"/>
  <c r="BC231" i="2"/>
  <c r="BC237" i="2"/>
  <c r="BC139" i="2"/>
  <c r="BC143" i="2"/>
  <c r="BC147" i="2"/>
  <c r="BC151" i="2"/>
  <c r="BC156" i="2"/>
  <c r="BC160" i="2"/>
  <c r="BC164" i="2"/>
  <c r="BC168" i="2"/>
  <c r="BC206" i="2"/>
  <c r="BC212" i="2"/>
  <c r="BC214" i="2"/>
  <c r="BC216" i="2"/>
  <c r="BC230" i="2"/>
  <c r="BC219" i="2"/>
  <c r="BC172" i="2"/>
  <c r="BC226" i="2"/>
  <c r="BC235" i="2"/>
  <c r="BC145" i="2"/>
  <c r="BC153" i="2"/>
  <c r="BC162" i="2"/>
  <c r="BC154" i="2"/>
  <c r="BC208" i="2"/>
  <c r="BC229" i="2"/>
  <c r="BC223" i="2"/>
  <c r="BC140" i="2"/>
  <c r="BC148" i="2"/>
  <c r="BC157" i="2"/>
  <c r="BC165" i="2"/>
  <c r="BC207" i="2"/>
  <c r="BC232" i="2"/>
  <c r="BC233" i="2"/>
  <c r="BC141" i="2"/>
  <c r="BC149" i="2"/>
  <c r="BC158" i="2"/>
  <c r="BC166" i="2"/>
  <c r="BC217" i="2"/>
  <c r="BC236" i="2"/>
  <c r="BC144" i="2"/>
  <c r="BC152" i="2"/>
  <c r="BC161" i="2"/>
  <c r="BC169" i="2"/>
  <c r="BC36" i="2"/>
  <c r="AM78" i="2"/>
  <c r="AM248" i="2" s="1"/>
  <c r="AM180" i="2"/>
  <c r="AM44" i="2"/>
  <c r="AP82" i="2"/>
  <c r="AP252" i="2" s="1"/>
  <c r="AP184" i="2"/>
  <c r="AP48" i="2"/>
  <c r="AQ188" i="2"/>
  <c r="AQ52" i="2"/>
  <c r="AQ86" i="2"/>
  <c r="AQ256" i="2" s="1"/>
  <c r="AY210" i="2"/>
  <c r="AY212" i="2"/>
  <c r="AY213" i="2"/>
  <c r="AY220" i="2"/>
  <c r="AY219" i="2"/>
  <c r="AY224" i="2"/>
  <c r="AY236" i="2"/>
  <c r="AY234" i="2"/>
  <c r="AY208" i="2"/>
  <c r="AY215" i="2"/>
  <c r="AY222" i="2"/>
  <c r="AY225" i="2"/>
  <c r="AY232" i="2"/>
  <c r="AY237" i="2"/>
  <c r="AY139" i="2"/>
  <c r="AY143" i="2"/>
  <c r="AY147" i="2"/>
  <c r="AY151" i="2"/>
  <c r="AY156" i="2"/>
  <c r="AY160" i="2"/>
  <c r="AY164" i="2"/>
  <c r="AY168" i="2"/>
  <c r="AY211" i="2"/>
  <c r="AY217" i="2"/>
  <c r="AY221" i="2"/>
  <c r="AY223" i="2"/>
  <c r="AY138" i="2"/>
  <c r="AY144" i="2"/>
  <c r="AY149" i="2"/>
  <c r="AY154" i="2"/>
  <c r="AY161" i="2"/>
  <c r="AY166" i="2"/>
  <c r="AY172" i="2"/>
  <c r="AY216" i="2"/>
  <c r="AY214" i="2"/>
  <c r="AY229" i="2"/>
  <c r="AY231" i="2"/>
  <c r="AY140" i="2"/>
  <c r="AY145" i="2"/>
  <c r="AY150" i="2"/>
  <c r="AY157" i="2"/>
  <c r="AY162" i="2"/>
  <c r="AY167" i="2"/>
  <c r="AY36" i="2"/>
  <c r="AY209" i="2"/>
  <c r="AY230" i="2"/>
  <c r="AY233" i="2"/>
  <c r="AY206" i="2"/>
  <c r="AY226" i="2"/>
  <c r="AY235" i="2"/>
  <c r="AY228" i="2"/>
  <c r="AY146" i="2"/>
  <c r="AY158" i="2"/>
  <c r="AY169" i="2"/>
  <c r="AY227" i="2"/>
  <c r="AY148" i="2"/>
  <c r="AY159" i="2"/>
  <c r="AY155" i="2"/>
  <c r="AY207" i="2"/>
  <c r="AY141" i="2"/>
  <c r="AY152" i="2"/>
  <c r="AY163" i="2"/>
  <c r="AY70" i="2"/>
  <c r="AY240" i="2" s="1"/>
  <c r="AY218" i="2"/>
  <c r="AY142" i="2"/>
  <c r="AY153" i="2"/>
  <c r="AY165" i="2"/>
  <c r="AW176" i="2"/>
  <c r="AW40" i="2"/>
  <c r="AW74" i="2"/>
  <c r="AW244" i="2" s="1"/>
  <c r="AY78" i="2"/>
  <c r="AY248" i="2" s="1"/>
  <c r="AY44" i="2"/>
  <c r="AY180" i="2"/>
  <c r="AW82" i="2"/>
  <c r="AW252" i="2" s="1"/>
  <c r="AW184" i="2"/>
  <c r="AW48" i="2"/>
  <c r="AR188" i="2"/>
  <c r="AR86" i="2"/>
  <c r="AR256" i="2" s="1"/>
  <c r="AR52" i="2"/>
  <c r="BA208" i="2"/>
  <c r="BA210" i="2"/>
  <c r="BA212" i="2"/>
  <c r="BA218" i="2"/>
  <c r="BA223" i="2"/>
  <c r="BA226" i="2"/>
  <c r="BA225" i="2"/>
  <c r="BA232" i="2"/>
  <c r="BA172" i="2"/>
  <c r="BA214" i="2"/>
  <c r="BA220" i="2"/>
  <c r="BA215" i="2"/>
  <c r="BA230" i="2"/>
  <c r="BA237" i="2"/>
  <c r="BA235" i="2"/>
  <c r="BA142" i="2"/>
  <c r="BA149" i="2"/>
  <c r="BA151" i="2"/>
  <c r="BA155" i="2"/>
  <c r="BA158" i="2"/>
  <c r="BA169" i="2"/>
  <c r="BA165" i="2"/>
  <c r="BA167" i="2"/>
  <c r="BA209" i="2"/>
  <c r="BA224" i="2"/>
  <c r="BA222" i="2"/>
  <c r="BA221" i="2"/>
  <c r="BA144" i="2"/>
  <c r="BA148" i="2"/>
  <c r="BA154" i="2"/>
  <c r="BA162" i="2"/>
  <c r="BA157" i="2"/>
  <c r="BA168" i="2"/>
  <c r="BA70" i="2"/>
  <c r="BA240" i="2" s="1"/>
  <c r="BA207" i="2"/>
  <c r="BA213" i="2"/>
  <c r="BA228" i="2"/>
  <c r="BA229" i="2"/>
  <c r="BA236" i="2"/>
  <c r="BA139" i="2"/>
  <c r="BA141" i="2"/>
  <c r="BA150" i="2"/>
  <c r="BA140" i="2"/>
  <c r="BA166" i="2"/>
  <c r="BA161" i="2"/>
  <c r="BA206" i="2"/>
  <c r="BA217" i="2"/>
  <c r="BA145" i="2"/>
  <c r="BA163" i="2"/>
  <c r="BA164" i="2"/>
  <c r="BA211" i="2"/>
  <c r="BA227" i="2"/>
  <c r="BA231" i="2"/>
  <c r="BA146" i="2"/>
  <c r="BA159" i="2"/>
  <c r="BA160" i="2"/>
  <c r="BA216" i="2"/>
  <c r="BA152" i="2"/>
  <c r="BA219" i="2"/>
  <c r="BA153" i="2"/>
  <c r="BA234" i="2"/>
  <c r="BA143" i="2"/>
  <c r="BA156" i="2"/>
  <c r="BA233" i="2"/>
  <c r="BA138" i="2"/>
  <c r="BA147" i="2"/>
  <c r="BA36" i="2"/>
  <c r="BC74" i="2"/>
  <c r="BC244" i="2" s="1"/>
  <c r="BC40" i="2"/>
  <c r="BC176" i="2"/>
  <c r="BA78" i="2"/>
  <c r="BA248" i="2" s="1"/>
  <c r="BA180" i="2"/>
  <c r="BA44" i="2"/>
  <c r="BC82" i="2"/>
  <c r="BC252" i="2" s="1"/>
  <c r="BC184" i="2"/>
  <c r="BC48" i="2"/>
  <c r="AW86" i="2"/>
  <c r="AW256" i="2" s="1"/>
  <c r="AW188" i="2"/>
  <c r="AW52" i="2"/>
  <c r="AZ71" i="2"/>
  <c r="AZ241" i="2" s="1"/>
  <c r="AZ173" i="2"/>
  <c r="AZ37" i="2"/>
  <c r="BD71" i="2"/>
  <c r="BD241" i="2" s="1"/>
  <c r="BD173" i="2"/>
  <c r="BD37" i="2"/>
  <c r="BC71" i="2"/>
  <c r="BC241" i="2" s="1"/>
  <c r="BC173" i="2"/>
  <c r="BC37" i="2"/>
  <c r="BA173" i="2"/>
  <c r="BA71" i="2"/>
  <c r="BA241" i="2" s="1"/>
  <c r="BA37" i="2"/>
  <c r="BB71" i="2"/>
  <c r="BB241" i="2" s="1"/>
  <c r="BB37" i="2"/>
  <c r="BB173" i="2"/>
  <c r="AL173" i="2"/>
  <c r="AL71" i="2"/>
  <c r="AL241" i="2" s="1"/>
  <c r="AL37" i="2"/>
  <c r="AR75" i="2"/>
  <c r="AR245" i="2" s="1"/>
  <c r="AR41" i="2"/>
  <c r="AR177" i="2"/>
  <c r="AQ177" i="2"/>
  <c r="AQ75" i="2"/>
  <c r="AQ245" i="2" s="1"/>
  <c r="AQ41" i="2"/>
  <c r="AU75" i="2"/>
  <c r="AU245" i="2" s="1"/>
  <c r="AU177" i="2"/>
  <c r="AU41" i="2"/>
  <c r="BD177" i="2"/>
  <c r="BD41" i="2"/>
  <c r="BD75" i="2"/>
  <c r="BD245" i="2" s="1"/>
  <c r="BB75" i="2"/>
  <c r="BB245" i="2" s="1"/>
  <c r="BB41" i="2"/>
  <c r="BB177" i="2"/>
  <c r="AL75" i="2"/>
  <c r="AL245" i="2" s="1"/>
  <c r="AL177" i="2"/>
  <c r="AL41" i="2"/>
  <c r="AU45" i="2"/>
  <c r="AU79" i="2"/>
  <c r="AU249" i="2" s="1"/>
  <c r="AU181" i="2"/>
  <c r="AY79" i="2"/>
  <c r="AY249" i="2" s="1"/>
  <c r="AY45" i="2"/>
  <c r="AY181" i="2"/>
  <c r="AW79" i="2"/>
  <c r="AW249" i="2" s="1"/>
  <c r="AW181" i="2"/>
  <c r="AW45" i="2"/>
  <c r="BA79" i="2"/>
  <c r="BA249" i="2" s="1"/>
  <c r="BA181" i="2"/>
  <c r="BA45" i="2"/>
  <c r="BB79" i="2"/>
  <c r="BB249" i="2" s="1"/>
  <c r="BB181" i="2"/>
  <c r="BB45" i="2"/>
  <c r="AL181" i="2"/>
  <c r="AL79" i="2"/>
  <c r="AL249" i="2" s="1"/>
  <c r="AL45" i="2"/>
  <c r="AR83" i="2"/>
  <c r="AR253" i="2" s="1"/>
  <c r="AR185" i="2"/>
  <c r="AR49" i="2"/>
  <c r="AQ185" i="2"/>
  <c r="AQ83" i="2"/>
  <c r="AQ253" i="2" s="1"/>
  <c r="AQ49" i="2"/>
  <c r="AU83" i="2"/>
  <c r="AU253" i="2" s="1"/>
  <c r="AU185" i="2"/>
  <c r="AU49" i="2"/>
  <c r="BD83" i="2"/>
  <c r="BD253" i="2" s="1"/>
  <c r="BD185" i="2"/>
  <c r="BD49" i="2"/>
  <c r="BB83" i="2"/>
  <c r="BB253" i="2" s="1"/>
  <c r="BB49" i="2"/>
  <c r="BB185" i="2"/>
  <c r="AL83" i="2"/>
  <c r="AL253" i="2" s="1"/>
  <c r="AL49" i="2"/>
  <c r="AL185" i="2"/>
  <c r="AU189" i="2"/>
  <c r="AU87" i="2"/>
  <c r="AU257" i="2" s="1"/>
  <c r="AU53" i="2"/>
  <c r="AX87" i="2"/>
  <c r="AX257" i="2" s="1"/>
  <c r="AX53" i="2"/>
  <c r="AX189" i="2"/>
  <c r="BE87" i="2"/>
  <c r="BE257" i="2" s="1"/>
  <c r="BE53" i="2"/>
  <c r="BE189" i="2"/>
  <c r="AO189" i="2"/>
  <c r="AO87" i="2"/>
  <c r="AO257" i="2" s="1"/>
  <c r="AO53" i="2"/>
  <c r="AV87" i="2"/>
  <c r="AV257" i="2" s="1"/>
  <c r="AV53" i="2"/>
  <c r="AV189" i="2"/>
  <c r="M484" i="3"/>
  <c r="M398" i="3"/>
  <c r="M473" i="3"/>
  <c r="M468" i="3"/>
  <c r="M386" i="3"/>
  <c r="M406" i="3"/>
  <c r="M481" i="3"/>
  <c r="M324" i="3"/>
  <c r="M394" i="3"/>
  <c r="M469" i="3"/>
  <c r="M460" i="3"/>
  <c r="AK288" i="2"/>
  <c r="AO288" i="2"/>
  <c r="AS288" i="2"/>
  <c r="AW288" i="2"/>
  <c r="BA288" i="2"/>
  <c r="BE288" i="2"/>
  <c r="AL288" i="2"/>
  <c r="AP288" i="2"/>
  <c r="AT288" i="2"/>
  <c r="AX288" i="2"/>
  <c r="BB288" i="2"/>
  <c r="AM288" i="2"/>
  <c r="AQ288" i="2"/>
  <c r="AU288" i="2"/>
  <c r="AY288" i="2"/>
  <c r="BC288" i="2"/>
  <c r="AJ288" i="2"/>
  <c r="AN288" i="2"/>
  <c r="AR288" i="2"/>
  <c r="AV288" i="2"/>
  <c r="AZ288" i="2"/>
  <c r="BD288" i="2"/>
  <c r="AT72" i="2"/>
  <c r="AT242" i="2" s="1"/>
  <c r="AT174" i="2"/>
  <c r="AT38" i="2"/>
  <c r="AS72" i="2"/>
  <c r="AS242" i="2" s="1"/>
  <c r="AS174" i="2"/>
  <c r="AS38" i="2"/>
  <c r="AQ72" i="2"/>
  <c r="AQ242" i="2" s="1"/>
  <c r="AQ174" i="2"/>
  <c r="AQ38" i="2"/>
  <c r="BA72" i="2"/>
  <c r="BA242" i="2" s="1"/>
  <c r="BA174" i="2"/>
  <c r="BA38" i="2"/>
  <c r="AR38" i="2"/>
  <c r="AR72" i="2"/>
  <c r="AR242" i="2" s="1"/>
  <c r="AR174" i="2"/>
  <c r="AW178" i="2"/>
  <c r="AW76" i="2"/>
  <c r="AW246" i="2" s="1"/>
  <c r="AW42" i="2"/>
  <c r="BA76" i="2"/>
  <c r="BA246" i="2" s="1"/>
  <c r="BA42" i="2"/>
  <c r="BA178" i="2"/>
  <c r="BE76" i="2"/>
  <c r="BE246" i="2" s="1"/>
  <c r="BE178" i="2"/>
  <c r="BE42" i="2"/>
  <c r="AS42" i="2"/>
  <c r="AS76" i="2"/>
  <c r="AS246" i="2" s="1"/>
  <c r="AS178" i="2"/>
  <c r="AV76" i="2"/>
  <c r="AV246" i="2" s="1"/>
  <c r="AV178" i="2"/>
  <c r="AV42" i="2"/>
  <c r="BE46" i="2"/>
  <c r="BE80" i="2"/>
  <c r="BE250" i="2" s="1"/>
  <c r="BE182" i="2"/>
  <c r="BC182" i="2"/>
  <c r="BC46" i="2"/>
  <c r="BC80" i="2"/>
  <c r="BC250" i="2" s="1"/>
  <c r="AL80" i="2"/>
  <c r="AL250" i="2" s="1"/>
  <c r="AL182" i="2"/>
  <c r="AL46" i="2"/>
  <c r="AU80" i="2"/>
  <c r="AU250" i="2" s="1"/>
  <c r="AU46" i="2"/>
  <c r="AU182" i="2"/>
  <c r="AZ182" i="2"/>
  <c r="AZ46" i="2"/>
  <c r="AZ80" i="2"/>
  <c r="AZ250" i="2" s="1"/>
  <c r="AJ182" i="2"/>
  <c r="AJ80" i="2"/>
  <c r="AJ250" i="2" s="1"/>
  <c r="AJ46" i="2"/>
  <c r="AL84" i="2"/>
  <c r="AL254" i="2" s="1"/>
  <c r="AL186" i="2"/>
  <c r="AL50" i="2"/>
  <c r="AK84" i="2"/>
  <c r="AK254" i="2" s="1"/>
  <c r="AK50" i="2"/>
  <c r="AK186" i="2"/>
  <c r="AO84" i="2"/>
  <c r="AO254" i="2" s="1"/>
  <c r="AO50" i="2"/>
  <c r="AO186" i="2"/>
  <c r="AX186" i="2"/>
  <c r="AX50" i="2"/>
  <c r="AX84" i="2"/>
  <c r="AX254" i="2" s="1"/>
  <c r="AZ186" i="2"/>
  <c r="AZ84" i="2"/>
  <c r="AZ254" i="2" s="1"/>
  <c r="AZ50" i="2"/>
  <c r="AJ84" i="2"/>
  <c r="AJ254" i="2" s="1"/>
  <c r="AJ50" i="2"/>
  <c r="AJ186" i="2"/>
  <c r="M471" i="3"/>
  <c r="M362" i="3"/>
  <c r="M464" i="3"/>
  <c r="M438" i="3"/>
  <c r="M314" i="3"/>
  <c r="M376" i="3"/>
  <c r="M472" i="3"/>
  <c r="M360" i="3"/>
  <c r="M430" i="3"/>
  <c r="M462" i="3"/>
  <c r="M388" i="3"/>
  <c r="M319" i="3"/>
  <c r="M372" i="3"/>
  <c r="M311" i="3"/>
  <c r="M456" i="3"/>
  <c r="M378" i="3"/>
  <c r="M465" i="3"/>
  <c r="M370" i="3"/>
  <c r="M457" i="3"/>
  <c r="M364" i="3"/>
  <c r="M477" i="3"/>
  <c r="M385" i="3"/>
  <c r="M419" i="3"/>
  <c r="M452" i="3"/>
  <c r="M409" i="3"/>
  <c r="M312" i="3"/>
  <c r="M411" i="3"/>
  <c r="M341" i="3"/>
  <c r="M393" i="3"/>
  <c r="M423" i="3"/>
  <c r="AL277" i="2"/>
  <c r="AP277" i="2"/>
  <c r="AT277" i="2"/>
  <c r="AX277" i="2"/>
  <c r="BB277" i="2"/>
  <c r="AM277" i="2"/>
  <c r="AQ277" i="2"/>
  <c r="AU277" i="2"/>
  <c r="AY277" i="2"/>
  <c r="BC277" i="2"/>
  <c r="AJ277" i="2"/>
  <c r="AN277" i="2"/>
  <c r="AR277" i="2"/>
  <c r="AV277" i="2"/>
  <c r="AZ277" i="2"/>
  <c r="BD277" i="2"/>
  <c r="AO277" i="2"/>
  <c r="BE277" i="2"/>
  <c r="AS277" i="2"/>
  <c r="AW277" i="2"/>
  <c r="AK277" i="2"/>
  <c r="BA277" i="2"/>
  <c r="BD73" i="2"/>
  <c r="BD243" i="2" s="1"/>
  <c r="BD39" i="2"/>
  <c r="BD175" i="2"/>
  <c r="BC73" i="2"/>
  <c r="BC243" i="2" s="1"/>
  <c r="BC175" i="2"/>
  <c r="BC39" i="2"/>
  <c r="BA73" i="2"/>
  <c r="BA243" i="2" s="1"/>
  <c r="BA39" i="2"/>
  <c r="BA175" i="2"/>
  <c r="AZ73" i="2"/>
  <c r="AZ243" i="2" s="1"/>
  <c r="AZ175" i="2"/>
  <c r="AZ39" i="2"/>
  <c r="BB39" i="2"/>
  <c r="BB73" i="2"/>
  <c r="BB243" i="2" s="1"/>
  <c r="BB175" i="2"/>
  <c r="AL73" i="2"/>
  <c r="AL243" i="2" s="1"/>
  <c r="AL175" i="2"/>
  <c r="AL39" i="2"/>
  <c r="AK77" i="2"/>
  <c r="AK247" i="2" s="1"/>
  <c r="AK179" i="2"/>
  <c r="AK43" i="2"/>
  <c r="AO179" i="2"/>
  <c r="AO77" i="2"/>
  <c r="AO247" i="2" s="1"/>
  <c r="AO43" i="2"/>
  <c r="AS179" i="2"/>
  <c r="AS43" i="2"/>
  <c r="AS77" i="2"/>
  <c r="AS247" i="2" s="1"/>
  <c r="AW179" i="2"/>
  <c r="AW43" i="2"/>
  <c r="AW77" i="2"/>
  <c r="AW247" i="2" s="1"/>
  <c r="BB77" i="2"/>
  <c r="BB247" i="2" s="1"/>
  <c r="BB179" i="2"/>
  <c r="BB43" i="2"/>
  <c r="AL77" i="2"/>
  <c r="AL247" i="2" s="1"/>
  <c r="AL43" i="2"/>
  <c r="AL179" i="2"/>
  <c r="BD47" i="2"/>
  <c r="BD81" i="2"/>
  <c r="BD251" i="2" s="1"/>
  <c r="BD183" i="2"/>
  <c r="AM47" i="2"/>
  <c r="AM81" i="2"/>
  <c r="AM251" i="2" s="1"/>
  <c r="AM183" i="2"/>
  <c r="AK81" i="2"/>
  <c r="AK251" i="2" s="1"/>
  <c r="AK183" i="2"/>
  <c r="AK47" i="2"/>
  <c r="AZ183" i="2"/>
  <c r="AZ81" i="2"/>
  <c r="AZ251" i="2" s="1"/>
  <c r="AZ47" i="2"/>
  <c r="BB81" i="2"/>
  <c r="BB251" i="2" s="1"/>
  <c r="BB47" i="2"/>
  <c r="BB183" i="2"/>
  <c r="AL183" i="2"/>
  <c r="AL81" i="2"/>
  <c r="AL251" i="2" s="1"/>
  <c r="AL47" i="2"/>
  <c r="AY85" i="2"/>
  <c r="AY255" i="2" s="1"/>
  <c r="AY187" i="2"/>
  <c r="AY51" i="2"/>
  <c r="BB51" i="2"/>
  <c r="BB85" i="2"/>
  <c r="BB255" i="2" s="1"/>
  <c r="BB187" i="2"/>
  <c r="AJ85" i="2"/>
  <c r="AJ255" i="2" s="1"/>
  <c r="AJ187" i="2"/>
  <c r="AJ51" i="2"/>
  <c r="AW51" i="2"/>
  <c r="AW85" i="2"/>
  <c r="AW255" i="2" s="1"/>
  <c r="AW187" i="2"/>
  <c r="AR51" i="2"/>
  <c r="AR85" i="2"/>
  <c r="AR255" i="2" s="1"/>
  <c r="AR187" i="2"/>
  <c r="AW172" i="2"/>
  <c r="AW206" i="2"/>
  <c r="AW213" i="2"/>
  <c r="AW216" i="2"/>
  <c r="AW228" i="2"/>
  <c r="AW222" i="2"/>
  <c r="AW234" i="2"/>
  <c r="AW229" i="2"/>
  <c r="AW235" i="2"/>
  <c r="AW210" i="2"/>
  <c r="AW220" i="2"/>
  <c r="AW224" i="2"/>
  <c r="AW226" i="2"/>
  <c r="AW221" i="2"/>
  <c r="AW236" i="2"/>
  <c r="AW140" i="2"/>
  <c r="AW148" i="2"/>
  <c r="AW151" i="2"/>
  <c r="AW155" i="2"/>
  <c r="AW162" i="2"/>
  <c r="AW159" i="2"/>
  <c r="AW168" i="2"/>
  <c r="AW166" i="2"/>
  <c r="AW207" i="2"/>
  <c r="AW212" i="2"/>
  <c r="AW217" i="2"/>
  <c r="AW225" i="2"/>
  <c r="AW232" i="2"/>
  <c r="AW139" i="2"/>
  <c r="AW147" i="2"/>
  <c r="AW154" i="2"/>
  <c r="AW157" i="2"/>
  <c r="AW160" i="2"/>
  <c r="AW169" i="2"/>
  <c r="AW211" i="2"/>
  <c r="AW215" i="2"/>
  <c r="AW223" i="2"/>
  <c r="AW237" i="2"/>
  <c r="AW138" i="2"/>
  <c r="AW145" i="2"/>
  <c r="AW149" i="2"/>
  <c r="AW146" i="2"/>
  <c r="AW161" i="2"/>
  <c r="AW164" i="2"/>
  <c r="AW36" i="2"/>
  <c r="AW208" i="2"/>
  <c r="AW218" i="2"/>
  <c r="AW231" i="2"/>
  <c r="AW144" i="2"/>
  <c r="AW158" i="2"/>
  <c r="AW167" i="2"/>
  <c r="AW219" i="2"/>
  <c r="AW233" i="2"/>
  <c r="AW150" i="2"/>
  <c r="AW143" i="2"/>
  <c r="AW163" i="2"/>
  <c r="AW209" i="2"/>
  <c r="AW142" i="2"/>
  <c r="AW165" i="2"/>
  <c r="AW70" i="2"/>
  <c r="AW240" i="2" s="1"/>
  <c r="AW214" i="2"/>
  <c r="AW141" i="2"/>
  <c r="AW156" i="2"/>
  <c r="AW227" i="2"/>
  <c r="AW152" i="2"/>
  <c r="AW230" i="2"/>
  <c r="AW153" i="2"/>
  <c r="BE131" i="2"/>
  <c r="BB133" i="2"/>
  <c r="BB209" i="2"/>
  <c r="BB206" i="2"/>
  <c r="BB210" i="2"/>
  <c r="BB218" i="2"/>
  <c r="BB224" i="2"/>
  <c r="BB222" i="2"/>
  <c r="BB212" i="2"/>
  <c r="BB233" i="2"/>
  <c r="BB211" i="2"/>
  <c r="BB217" i="2"/>
  <c r="BB225" i="2"/>
  <c r="BB227" i="2"/>
  <c r="BB234" i="2"/>
  <c r="BB220" i="2"/>
  <c r="BB207" i="2"/>
  <c r="BB216" i="2"/>
  <c r="BB228" i="2"/>
  <c r="BB226" i="2"/>
  <c r="BB236" i="2"/>
  <c r="BB141" i="2"/>
  <c r="BB146" i="2"/>
  <c r="BB150" i="2"/>
  <c r="BB156" i="2"/>
  <c r="BB160" i="2"/>
  <c r="BB164" i="2"/>
  <c r="BB168" i="2"/>
  <c r="BB169" i="2"/>
  <c r="BB70" i="2"/>
  <c r="BB240" i="2" s="1"/>
  <c r="BB215" i="2"/>
  <c r="BB219" i="2"/>
  <c r="BB223" i="2"/>
  <c r="BB232" i="2"/>
  <c r="BB138" i="2"/>
  <c r="BB142" i="2"/>
  <c r="BB147" i="2"/>
  <c r="BB144" i="2"/>
  <c r="BB157" i="2"/>
  <c r="BB161" i="2"/>
  <c r="BB165" i="2"/>
  <c r="BB152" i="2"/>
  <c r="BB213" i="2"/>
  <c r="BB235" i="2"/>
  <c r="BB214" i="2"/>
  <c r="BB231" i="2"/>
  <c r="BB172" i="2"/>
  <c r="BB230" i="2"/>
  <c r="BB143" i="2"/>
  <c r="BB153" i="2"/>
  <c r="BB162" i="2"/>
  <c r="BB151" i="2"/>
  <c r="BB208" i="2"/>
  <c r="BB237" i="2"/>
  <c r="BB145" i="2"/>
  <c r="BB155" i="2"/>
  <c r="BB163" i="2"/>
  <c r="BB154" i="2"/>
  <c r="BB221" i="2"/>
  <c r="BB139" i="2"/>
  <c r="BB148" i="2"/>
  <c r="BB158" i="2"/>
  <c r="BB166" i="2"/>
  <c r="BB229" i="2"/>
  <c r="BB140" i="2"/>
  <c r="BB149" i="2"/>
  <c r="BB159" i="2"/>
  <c r="BB167" i="2"/>
  <c r="BB36" i="2"/>
  <c r="K135" i="2"/>
  <c r="T135" i="2"/>
  <c r="AM135" i="2"/>
  <c r="AC135" i="2"/>
  <c r="AJ128" i="2"/>
  <c r="BC131" i="2"/>
  <c r="AO74" i="2"/>
  <c r="AO244" i="2" s="1"/>
  <c r="AO176" i="2"/>
  <c r="AO40" i="2"/>
  <c r="AO184" i="2"/>
  <c r="AO82" i="2"/>
  <c r="AO252" i="2" s="1"/>
  <c r="AO48" i="2"/>
  <c r="AV74" i="2"/>
  <c r="AV244" i="2" s="1"/>
  <c r="AV40" i="2"/>
  <c r="AV176" i="2"/>
  <c r="BD134" i="2"/>
  <c r="E135" i="2"/>
  <c r="AK133" i="2"/>
  <c r="AL131" i="2"/>
  <c r="AR133" i="2"/>
  <c r="D135" i="2"/>
  <c r="AP127" i="2"/>
  <c r="AQ210" i="2"/>
  <c r="AQ216" i="2"/>
  <c r="AQ218" i="2"/>
  <c r="AQ220" i="2"/>
  <c r="AQ221" i="2"/>
  <c r="AQ228" i="2"/>
  <c r="AQ231" i="2"/>
  <c r="AQ223" i="2"/>
  <c r="AQ172" i="2"/>
  <c r="AQ212" i="2"/>
  <c r="AQ207" i="2"/>
  <c r="AQ226" i="2"/>
  <c r="AQ224" i="2"/>
  <c r="AQ235" i="2"/>
  <c r="AQ233" i="2"/>
  <c r="AQ206" i="2"/>
  <c r="AQ211" i="2"/>
  <c r="AQ222" i="2"/>
  <c r="AQ219" i="2"/>
  <c r="AQ234" i="2"/>
  <c r="AQ141" i="2"/>
  <c r="AQ145" i="2"/>
  <c r="AQ149" i="2"/>
  <c r="AQ153" i="2"/>
  <c r="AQ158" i="2"/>
  <c r="AQ162" i="2"/>
  <c r="AQ166" i="2"/>
  <c r="AQ155" i="2"/>
  <c r="AQ209" i="2"/>
  <c r="AQ214" i="2"/>
  <c r="AQ230" i="2"/>
  <c r="AQ232" i="2"/>
  <c r="AQ237" i="2"/>
  <c r="AQ138" i="2"/>
  <c r="AQ142" i="2"/>
  <c r="AQ146" i="2"/>
  <c r="AQ150" i="2"/>
  <c r="AQ154" i="2"/>
  <c r="AQ159" i="2"/>
  <c r="AQ163" i="2"/>
  <c r="AQ167" i="2"/>
  <c r="AQ36" i="2"/>
  <c r="AQ213" i="2"/>
  <c r="AQ227" i="2"/>
  <c r="AQ217" i="2"/>
  <c r="AQ236" i="2"/>
  <c r="AQ208" i="2"/>
  <c r="AQ143" i="2"/>
  <c r="AQ151" i="2"/>
  <c r="AQ160" i="2"/>
  <c r="AQ168" i="2"/>
  <c r="AQ215" i="2"/>
  <c r="AQ144" i="2"/>
  <c r="AQ152" i="2"/>
  <c r="AQ161" i="2"/>
  <c r="AQ169" i="2"/>
  <c r="AQ225" i="2"/>
  <c r="AQ139" i="2"/>
  <c r="AQ147" i="2"/>
  <c r="AQ156" i="2"/>
  <c r="AQ164" i="2"/>
  <c r="AQ70" i="2"/>
  <c r="AQ240" i="2" s="1"/>
  <c r="AQ229" i="2"/>
  <c r="AQ140" i="2"/>
  <c r="AQ148" i="2"/>
  <c r="AQ157" i="2"/>
  <c r="AQ165" i="2"/>
  <c r="AT176" i="2"/>
  <c r="AT40" i="2"/>
  <c r="AT74" i="2"/>
  <c r="AT244" i="2" s="1"/>
  <c r="AQ78" i="2"/>
  <c r="AQ248" i="2" s="1"/>
  <c r="AQ180" i="2"/>
  <c r="AQ44" i="2"/>
  <c r="AT184" i="2"/>
  <c r="AT82" i="2"/>
  <c r="AT252" i="2" s="1"/>
  <c r="AT48" i="2"/>
  <c r="AT188" i="2"/>
  <c r="AT86" i="2"/>
  <c r="AT256" i="2" s="1"/>
  <c r="AT52" i="2"/>
  <c r="AR74" i="2"/>
  <c r="AR244" i="2" s="1"/>
  <c r="AR176" i="2"/>
  <c r="AR40" i="2"/>
  <c r="AZ78" i="2"/>
  <c r="AZ248" i="2" s="1"/>
  <c r="AZ180" i="2"/>
  <c r="AZ44" i="2"/>
  <c r="AJ78" i="2"/>
  <c r="AJ248" i="2" s="1"/>
  <c r="AJ180" i="2"/>
  <c r="AJ44" i="2"/>
  <c r="AR82" i="2"/>
  <c r="AR252" i="2" s="1"/>
  <c r="AR184" i="2"/>
  <c r="AR48" i="2"/>
  <c r="G431" i="3"/>
  <c r="G351" i="3"/>
  <c r="AR172" i="2"/>
  <c r="AR210" i="2"/>
  <c r="AR212" i="2"/>
  <c r="AR218" i="2"/>
  <c r="AR227" i="2"/>
  <c r="AR220" i="2"/>
  <c r="AR228" i="2"/>
  <c r="AR224" i="2"/>
  <c r="AR234" i="2"/>
  <c r="AR206" i="2"/>
  <c r="AR216" i="2"/>
  <c r="AR217" i="2"/>
  <c r="AR230" i="2"/>
  <c r="AR233" i="2"/>
  <c r="AR231" i="2"/>
  <c r="AR213" i="2"/>
  <c r="AR215" i="2"/>
  <c r="AR221" i="2"/>
  <c r="AR236" i="2"/>
  <c r="AR141" i="2"/>
  <c r="AR145" i="2"/>
  <c r="AR150" i="2"/>
  <c r="AR154" i="2"/>
  <c r="AR157" i="2"/>
  <c r="AR161" i="2"/>
  <c r="AR165" i="2"/>
  <c r="AR169" i="2"/>
  <c r="AR207" i="2"/>
  <c r="AR208" i="2"/>
  <c r="AR223" i="2"/>
  <c r="AR225" i="2"/>
  <c r="AR232" i="2"/>
  <c r="AR138" i="2"/>
  <c r="AR142" i="2"/>
  <c r="AR146" i="2"/>
  <c r="AR151" i="2"/>
  <c r="AR155" i="2"/>
  <c r="AR158" i="2"/>
  <c r="AR162" i="2"/>
  <c r="AR166" i="2"/>
  <c r="AR36" i="2"/>
  <c r="AR209" i="2"/>
  <c r="AR226" i="2"/>
  <c r="AR211" i="2"/>
  <c r="AR222" i="2"/>
  <c r="AR235" i="2"/>
  <c r="AR229" i="2"/>
  <c r="AR143" i="2"/>
  <c r="AR152" i="2"/>
  <c r="AR159" i="2"/>
  <c r="AR167" i="2"/>
  <c r="AR70" i="2"/>
  <c r="AR240" i="2" s="1"/>
  <c r="AR237" i="2"/>
  <c r="AR144" i="2"/>
  <c r="AR153" i="2"/>
  <c r="AR160" i="2"/>
  <c r="AR168" i="2"/>
  <c r="AR214" i="2"/>
  <c r="AR139" i="2"/>
  <c r="AR147" i="2"/>
  <c r="AR149" i="2"/>
  <c r="AR163" i="2"/>
  <c r="AR219" i="2"/>
  <c r="AR140" i="2"/>
  <c r="AR148" i="2"/>
  <c r="AR156" i="2"/>
  <c r="AR164" i="2"/>
  <c r="G399" i="3"/>
  <c r="G319" i="3"/>
  <c r="G443" i="3"/>
  <c r="G379" i="3"/>
  <c r="G315" i="3"/>
  <c r="G439" i="3"/>
  <c r="G375" i="3"/>
  <c r="G311" i="3"/>
  <c r="G451" i="3"/>
  <c r="G387" i="3"/>
  <c r="G323" i="3"/>
  <c r="G486" i="3"/>
  <c r="G470" i="3"/>
  <c r="G454" i="3"/>
  <c r="G438" i="3"/>
  <c r="G422" i="3"/>
  <c r="G406" i="3"/>
  <c r="G390" i="3"/>
  <c r="G374" i="3"/>
  <c r="G358" i="3"/>
  <c r="G342" i="3"/>
  <c r="G326" i="3"/>
  <c r="G310" i="3"/>
  <c r="G485" i="3"/>
  <c r="G469" i="3"/>
  <c r="G453" i="3"/>
  <c r="G437" i="3"/>
  <c r="G421" i="3"/>
  <c r="G405" i="3"/>
  <c r="G389" i="3"/>
  <c r="G373" i="3"/>
  <c r="G357" i="3"/>
  <c r="G341" i="3"/>
  <c r="G325" i="3"/>
  <c r="G309" i="3"/>
  <c r="G488" i="3"/>
  <c r="G472" i="3"/>
  <c r="G456" i="3"/>
  <c r="G440" i="3"/>
  <c r="G424" i="3"/>
  <c r="G408" i="3"/>
  <c r="G392" i="3"/>
  <c r="G376" i="3"/>
  <c r="G360" i="3"/>
  <c r="G344" i="3"/>
  <c r="G328" i="3"/>
  <c r="AP74" i="2"/>
  <c r="AP244" i="2" s="1"/>
  <c r="AP176" i="2"/>
  <c r="AP40" i="2"/>
  <c r="AS180" i="2"/>
  <c r="AS78" i="2"/>
  <c r="AS248" i="2" s="1"/>
  <c r="AS44" i="2"/>
  <c r="AU184" i="2"/>
  <c r="AU82" i="2"/>
  <c r="AU252" i="2" s="1"/>
  <c r="AU48" i="2"/>
  <c r="AU86" i="2"/>
  <c r="AU256" i="2" s="1"/>
  <c r="AU188" i="2"/>
  <c r="AU52" i="2"/>
  <c r="BE211" i="2"/>
  <c r="BE213" i="2"/>
  <c r="BE220" i="2"/>
  <c r="BE224" i="2"/>
  <c r="BE222" i="2"/>
  <c r="BE237" i="2"/>
  <c r="BE217" i="2"/>
  <c r="BE221" i="2"/>
  <c r="BE207" i="2"/>
  <c r="BE209" i="2"/>
  <c r="BE219" i="2"/>
  <c r="BE227" i="2"/>
  <c r="BE231" i="2"/>
  <c r="BE232" i="2"/>
  <c r="BE208" i="2"/>
  <c r="BE212" i="2"/>
  <c r="BE228" i="2"/>
  <c r="BE234" i="2"/>
  <c r="BE236" i="2"/>
  <c r="BE138" i="2"/>
  <c r="BE150" i="2"/>
  <c r="BE149" i="2"/>
  <c r="BE154" i="2"/>
  <c r="BE160" i="2"/>
  <c r="BE167" i="2"/>
  <c r="BE166" i="2"/>
  <c r="BE169" i="2"/>
  <c r="BE70" i="2"/>
  <c r="BE240" i="2" s="1"/>
  <c r="BE206" i="2"/>
  <c r="BE216" i="2"/>
  <c r="BE223" i="2"/>
  <c r="BE229" i="2"/>
  <c r="BE235" i="2"/>
  <c r="BE140" i="2"/>
  <c r="BE142" i="2"/>
  <c r="BE146" i="2"/>
  <c r="BE151" i="2"/>
  <c r="BE155" i="2"/>
  <c r="BE164" i="2"/>
  <c r="BE168" i="2"/>
  <c r="BE157" i="2"/>
  <c r="BE172" i="2"/>
  <c r="BE218" i="2"/>
  <c r="BE225" i="2"/>
  <c r="BE215" i="2"/>
  <c r="BE233" i="2"/>
  <c r="BE226" i="2"/>
  <c r="BE147" i="2"/>
  <c r="BE152" i="2"/>
  <c r="BE159" i="2"/>
  <c r="BE161" i="2"/>
  <c r="BE230" i="2"/>
  <c r="BE148" i="2"/>
  <c r="BE153" i="2"/>
  <c r="BE163" i="2"/>
  <c r="BE165" i="2"/>
  <c r="BE36" i="2"/>
  <c r="BE210" i="2"/>
  <c r="BE139" i="2"/>
  <c r="BE141" i="2"/>
  <c r="BE144" i="2"/>
  <c r="BE158" i="2"/>
  <c r="BE214" i="2"/>
  <c r="BE143" i="2"/>
  <c r="BE145" i="2"/>
  <c r="BE156" i="2"/>
  <c r="BE162" i="2"/>
  <c r="BB74" i="2"/>
  <c r="BB244" i="2" s="1"/>
  <c r="BB40" i="2"/>
  <c r="BB176" i="2"/>
  <c r="BE44" i="2"/>
  <c r="BE78" i="2"/>
  <c r="BE248" i="2" s="1"/>
  <c r="BE180" i="2"/>
  <c r="BB184" i="2"/>
  <c r="BB48" i="2"/>
  <c r="BB82" i="2"/>
  <c r="BB252" i="2" s="1"/>
  <c r="AV52" i="2"/>
  <c r="AV86" i="2"/>
  <c r="AV256" i="2" s="1"/>
  <c r="AV188" i="2"/>
  <c r="AK138" i="2"/>
  <c r="AK172" i="2"/>
  <c r="AK206" i="2"/>
  <c r="AK213" i="2"/>
  <c r="AK216" i="2"/>
  <c r="AK223" i="2"/>
  <c r="AK222" i="2"/>
  <c r="AK229" i="2"/>
  <c r="AK233" i="2"/>
  <c r="AK235" i="2"/>
  <c r="AK208" i="2"/>
  <c r="AK214" i="2"/>
  <c r="AK219" i="2"/>
  <c r="AK227" i="2"/>
  <c r="AK230" i="2"/>
  <c r="AK225" i="2"/>
  <c r="AK141" i="2"/>
  <c r="AK140" i="2"/>
  <c r="AK151" i="2"/>
  <c r="AK155" i="2"/>
  <c r="AK158" i="2"/>
  <c r="AK160" i="2"/>
  <c r="AK157" i="2"/>
  <c r="AK209" i="2"/>
  <c r="AK224" i="2"/>
  <c r="AK226" i="2"/>
  <c r="AK221" i="2"/>
  <c r="AK146" i="2"/>
  <c r="AK148" i="2"/>
  <c r="AK154" i="2"/>
  <c r="AK162" i="2"/>
  <c r="AK169" i="2"/>
  <c r="AK164" i="2"/>
  <c r="AK207" i="2"/>
  <c r="AK212" i="2"/>
  <c r="AK228" i="2"/>
  <c r="AK215" i="2"/>
  <c r="AK232" i="2"/>
  <c r="AK139" i="2"/>
  <c r="AK149" i="2"/>
  <c r="AK150" i="2"/>
  <c r="AK147" i="2"/>
  <c r="AK166" i="2"/>
  <c r="AK167" i="2"/>
  <c r="AK36" i="2"/>
  <c r="AK218" i="2"/>
  <c r="AK237" i="2"/>
  <c r="AK220" i="2"/>
  <c r="AK234" i="2"/>
  <c r="AK211" i="2"/>
  <c r="AK236" i="2"/>
  <c r="AK144" i="2"/>
  <c r="AK159" i="2"/>
  <c r="AK161" i="2"/>
  <c r="AK70" i="2"/>
  <c r="AK240" i="2" s="1"/>
  <c r="AK210" i="2"/>
  <c r="AK145" i="2"/>
  <c r="AK163" i="2"/>
  <c r="AK165" i="2"/>
  <c r="AK231" i="2"/>
  <c r="AK143" i="2"/>
  <c r="AK152" i="2"/>
  <c r="AK156" i="2"/>
  <c r="AK217" i="2"/>
  <c r="AK142" i="2"/>
  <c r="AK153" i="2"/>
  <c r="AK168" i="2"/>
  <c r="AM176" i="2"/>
  <c r="AM74" i="2"/>
  <c r="AM244" i="2" s="1"/>
  <c r="AM40" i="2"/>
  <c r="AK44" i="2"/>
  <c r="AK78" i="2"/>
  <c r="AK248" i="2" s="1"/>
  <c r="AK180" i="2"/>
  <c r="AM82" i="2"/>
  <c r="AM252" i="2" s="1"/>
  <c r="AM184" i="2"/>
  <c r="AM48" i="2"/>
  <c r="AK86" i="2"/>
  <c r="AK256" i="2" s="1"/>
  <c r="AK188" i="2"/>
  <c r="AK52" i="2"/>
  <c r="BA86" i="2"/>
  <c r="BA256" i="2" s="1"/>
  <c r="BA188" i="2"/>
  <c r="BA52" i="2"/>
  <c r="AJ280" i="2"/>
  <c r="AN280" i="2"/>
  <c r="AR280" i="2"/>
  <c r="AV280" i="2"/>
  <c r="AZ280" i="2"/>
  <c r="BD280" i="2"/>
  <c r="AK280" i="2"/>
  <c r="AO280" i="2"/>
  <c r="AS280" i="2"/>
  <c r="AW280" i="2"/>
  <c r="BA280" i="2"/>
  <c r="BE280" i="2"/>
  <c r="AM280" i="2"/>
  <c r="AU280" i="2"/>
  <c r="BC280" i="2"/>
  <c r="AP280" i="2"/>
  <c r="AX280" i="2"/>
  <c r="AQ280" i="2"/>
  <c r="AY280" i="2"/>
  <c r="AL280" i="2"/>
  <c r="AT280" i="2"/>
  <c r="BB280" i="2"/>
  <c r="AU173" i="2"/>
  <c r="AU71" i="2"/>
  <c r="AU241" i="2" s="1"/>
  <c r="AU37" i="2"/>
  <c r="AY71" i="2"/>
  <c r="AY241" i="2" s="1"/>
  <c r="AY37" i="2"/>
  <c r="AY173" i="2"/>
  <c r="AW71" i="2"/>
  <c r="AW241" i="2" s="1"/>
  <c r="AW173" i="2"/>
  <c r="AW37" i="2"/>
  <c r="AL275" i="2"/>
  <c r="AP275" i="2"/>
  <c r="AT275" i="2"/>
  <c r="AX275" i="2"/>
  <c r="BB275" i="2"/>
  <c r="AM275" i="2"/>
  <c r="AQ275" i="2"/>
  <c r="AU275" i="2"/>
  <c r="AY275" i="2"/>
  <c r="BC275" i="2"/>
  <c r="AJ275" i="2"/>
  <c r="AN275" i="2"/>
  <c r="AR275" i="2"/>
  <c r="AV275" i="2"/>
  <c r="AZ275" i="2"/>
  <c r="BD275" i="2"/>
  <c r="AK275" i="2"/>
  <c r="BA275" i="2"/>
  <c r="AO275" i="2"/>
  <c r="BE275" i="2"/>
  <c r="AS275" i="2"/>
  <c r="AW275" i="2"/>
  <c r="AV71" i="2"/>
  <c r="AV241" i="2" s="1"/>
  <c r="AV173" i="2"/>
  <c r="AV37" i="2"/>
  <c r="AX71" i="2"/>
  <c r="AX241" i="2" s="1"/>
  <c r="AX173" i="2"/>
  <c r="AX37" i="2"/>
  <c r="AM75" i="2"/>
  <c r="AM245" i="2" s="1"/>
  <c r="AM177" i="2"/>
  <c r="AM41" i="2"/>
  <c r="AK177" i="2"/>
  <c r="AK75" i="2"/>
  <c r="AK245" i="2" s="1"/>
  <c r="AK41" i="2"/>
  <c r="AO41" i="2"/>
  <c r="AO75" i="2"/>
  <c r="AO245" i="2" s="1"/>
  <c r="AO177" i="2"/>
  <c r="AL279" i="2"/>
  <c r="AP279" i="2"/>
  <c r="AT279" i="2"/>
  <c r="AX279" i="2"/>
  <c r="BB279" i="2"/>
  <c r="AM279" i="2"/>
  <c r="AQ279" i="2"/>
  <c r="AU279" i="2"/>
  <c r="AY279" i="2"/>
  <c r="BC279" i="2"/>
  <c r="AJ279" i="2"/>
  <c r="AN279" i="2"/>
  <c r="AR279" i="2"/>
  <c r="AS279" i="2"/>
  <c r="BA279" i="2"/>
  <c r="AV279" i="2"/>
  <c r="BD279" i="2"/>
  <c r="AK279" i="2"/>
  <c r="AW279" i="2"/>
  <c r="BE279" i="2"/>
  <c r="AO279" i="2"/>
  <c r="AZ279" i="2"/>
  <c r="AY177" i="2"/>
  <c r="AY41" i="2"/>
  <c r="AY75" i="2"/>
  <c r="AY245" i="2" s="1"/>
  <c r="AX75" i="2"/>
  <c r="AX245" i="2" s="1"/>
  <c r="AX41" i="2"/>
  <c r="AX177" i="2"/>
  <c r="AO79" i="2"/>
  <c r="AO249" i="2" s="1"/>
  <c r="AO45" i="2"/>
  <c r="AO181" i="2"/>
  <c r="AS181" i="2"/>
  <c r="AS79" i="2"/>
  <c r="AS249" i="2" s="1"/>
  <c r="AS45" i="2"/>
  <c r="AR79" i="2"/>
  <c r="AR249" i="2" s="1"/>
  <c r="AR181" i="2"/>
  <c r="AR45" i="2"/>
  <c r="AM283" i="2"/>
  <c r="AQ283" i="2"/>
  <c r="AU283" i="2"/>
  <c r="AY283" i="2"/>
  <c r="BC283" i="2"/>
  <c r="AJ283" i="2"/>
  <c r="AN283" i="2"/>
  <c r="AR283" i="2"/>
  <c r="AV283" i="2"/>
  <c r="AZ283" i="2"/>
  <c r="BD283" i="2"/>
  <c r="AK283" i="2"/>
  <c r="AO283" i="2"/>
  <c r="AS283" i="2"/>
  <c r="AW283" i="2"/>
  <c r="BA283" i="2"/>
  <c r="BE283" i="2"/>
  <c r="AL283" i="2"/>
  <c r="AP283" i="2"/>
  <c r="AT283" i="2"/>
  <c r="AX283" i="2"/>
  <c r="BB283" i="2"/>
  <c r="AV181" i="2"/>
  <c r="AV45" i="2"/>
  <c r="AV79" i="2"/>
  <c r="AV249" i="2" s="1"/>
  <c r="AX181" i="2"/>
  <c r="AX79" i="2"/>
  <c r="AX249" i="2" s="1"/>
  <c r="AX45" i="2"/>
  <c r="AM185" i="2"/>
  <c r="AM83" i="2"/>
  <c r="AM253" i="2" s="1"/>
  <c r="AM49" i="2"/>
  <c r="AK83" i="2"/>
  <c r="AK253" i="2" s="1"/>
  <c r="AK185" i="2"/>
  <c r="AK49" i="2"/>
  <c r="AO83" i="2"/>
  <c r="AO253" i="2" s="1"/>
  <c r="AO185" i="2"/>
  <c r="AO49" i="2"/>
  <c r="AM287" i="2"/>
  <c r="AQ287" i="2"/>
  <c r="AU287" i="2"/>
  <c r="AY287" i="2"/>
  <c r="BC287" i="2"/>
  <c r="AJ287" i="2"/>
  <c r="AN287" i="2"/>
  <c r="AR287" i="2"/>
  <c r="AV287" i="2"/>
  <c r="AZ287" i="2"/>
  <c r="BD287" i="2"/>
  <c r="AK287" i="2"/>
  <c r="AO287" i="2"/>
  <c r="AS287" i="2"/>
  <c r="AW287" i="2"/>
  <c r="BA287" i="2"/>
  <c r="BE287" i="2"/>
  <c r="AL287" i="2"/>
  <c r="AP287" i="2"/>
  <c r="AT287" i="2"/>
  <c r="AX287" i="2"/>
  <c r="BB287" i="2"/>
  <c r="AY83" i="2"/>
  <c r="AY253" i="2" s="1"/>
  <c r="AY185" i="2"/>
  <c r="AY49" i="2"/>
  <c r="AX185" i="2"/>
  <c r="AX49" i="2"/>
  <c r="AX83" i="2"/>
  <c r="AX253" i="2" s="1"/>
  <c r="AQ87" i="2"/>
  <c r="AQ257" i="2" s="1"/>
  <c r="AQ189" i="2"/>
  <c r="AQ53" i="2"/>
  <c r="AT189" i="2"/>
  <c r="AT53" i="2"/>
  <c r="AT87" i="2"/>
  <c r="AT257" i="2" s="1"/>
  <c r="BA87" i="2"/>
  <c r="BA257" i="2" s="1"/>
  <c r="BA53" i="2"/>
  <c r="BA189" i="2"/>
  <c r="AK189" i="2"/>
  <c r="AK53" i="2"/>
  <c r="AK87" i="2"/>
  <c r="AK257" i="2" s="1"/>
  <c r="AR87" i="2"/>
  <c r="AR257" i="2" s="1"/>
  <c r="AR189" i="2"/>
  <c r="AR53" i="2"/>
  <c r="M480" i="3"/>
  <c r="M500" i="3"/>
  <c r="M363" i="3"/>
  <c r="M313" i="3"/>
  <c r="M371" i="3"/>
  <c r="M428" i="3"/>
  <c r="M374" i="3"/>
  <c r="M440" i="3"/>
  <c r="M366" i="3"/>
  <c r="M437" i="3"/>
  <c r="M309" i="3"/>
  <c r="M435" i="3"/>
  <c r="M412" i="3"/>
  <c r="M343" i="3"/>
  <c r="M373" i="3"/>
  <c r="M431" i="3"/>
  <c r="M331" i="3"/>
  <c r="M351" i="3"/>
  <c r="M421" i="3"/>
  <c r="M439" i="3"/>
  <c r="M339" i="3"/>
  <c r="M349" i="3"/>
  <c r="M396" i="3"/>
  <c r="M368" i="3"/>
  <c r="AO174" i="2"/>
  <c r="AO72" i="2"/>
  <c r="AO242" i="2" s="1"/>
  <c r="AO38" i="2"/>
  <c r="AM72" i="2"/>
  <c r="AM242" i="2" s="1"/>
  <c r="AM38" i="2"/>
  <c r="AM174" i="2"/>
  <c r="AL72" i="2"/>
  <c r="AL242" i="2" s="1"/>
  <c r="AL38" i="2"/>
  <c r="AL174" i="2"/>
  <c r="AU72" i="2"/>
  <c r="AU242" i="2" s="1"/>
  <c r="AU38" i="2"/>
  <c r="AU174" i="2"/>
  <c r="BD72" i="2"/>
  <c r="BD242" i="2" s="1"/>
  <c r="BD174" i="2"/>
  <c r="BD38" i="2"/>
  <c r="AN174" i="2"/>
  <c r="AN38" i="2"/>
  <c r="AN72" i="2"/>
  <c r="AN242" i="2" s="1"/>
  <c r="AQ42" i="2"/>
  <c r="AQ76" i="2"/>
  <c r="AQ246" i="2" s="1"/>
  <c r="AQ178" i="2"/>
  <c r="AU76" i="2"/>
  <c r="AU246" i="2" s="1"/>
  <c r="AU42" i="2"/>
  <c r="AU178" i="2"/>
  <c r="AY76" i="2"/>
  <c r="AY246" i="2" s="1"/>
  <c r="AY178" i="2"/>
  <c r="AY42" i="2"/>
  <c r="AM76" i="2"/>
  <c r="AM246" i="2" s="1"/>
  <c r="AM178" i="2"/>
  <c r="AM42" i="2"/>
  <c r="AR178" i="2"/>
  <c r="AR76" i="2"/>
  <c r="AR246" i="2" s="1"/>
  <c r="AR42" i="2"/>
  <c r="AY80" i="2"/>
  <c r="AY250" i="2" s="1"/>
  <c r="AY46" i="2"/>
  <c r="AY182" i="2"/>
  <c r="AX80" i="2"/>
  <c r="AX250" i="2" s="1"/>
  <c r="AX182" i="2"/>
  <c r="AX46" i="2"/>
  <c r="BB80" i="2"/>
  <c r="BB250" i="2" s="1"/>
  <c r="BB46" i="2"/>
  <c r="BB182" i="2"/>
  <c r="AP182" i="2"/>
  <c r="AP80" i="2"/>
  <c r="AP250" i="2" s="1"/>
  <c r="AP46" i="2"/>
  <c r="AV182" i="2"/>
  <c r="AV80" i="2"/>
  <c r="AV250" i="2" s="1"/>
  <c r="AV46" i="2"/>
  <c r="BB186" i="2"/>
  <c r="BB84" i="2"/>
  <c r="BB254" i="2" s="1"/>
  <c r="BB50" i="2"/>
  <c r="BA84" i="2"/>
  <c r="BA254" i="2" s="1"/>
  <c r="BA186" i="2"/>
  <c r="BA50" i="2"/>
  <c r="BE186" i="2"/>
  <c r="BE50" i="2"/>
  <c r="BE84" i="2"/>
  <c r="BE254" i="2" s="1"/>
  <c r="AS84" i="2"/>
  <c r="AS254" i="2" s="1"/>
  <c r="AS50" i="2"/>
  <c r="AS186" i="2"/>
  <c r="AV84" i="2"/>
  <c r="AV254" i="2" s="1"/>
  <c r="AV186" i="2"/>
  <c r="AV50" i="2"/>
  <c r="M375" i="3"/>
  <c r="M488" i="3"/>
  <c r="M441" i="3"/>
  <c r="M381" i="3"/>
  <c r="AM289" i="2"/>
  <c r="AQ289" i="2"/>
  <c r="AU289" i="2"/>
  <c r="AY289" i="2"/>
  <c r="BC289" i="2"/>
  <c r="AJ289" i="2"/>
  <c r="AN289" i="2"/>
  <c r="AR289" i="2"/>
  <c r="AV289" i="2"/>
  <c r="AZ289" i="2"/>
  <c r="BD289" i="2"/>
  <c r="AK289" i="2"/>
  <c r="AO289" i="2"/>
  <c r="AS289" i="2"/>
  <c r="AW289" i="2"/>
  <c r="BA289" i="2"/>
  <c r="BE289" i="2"/>
  <c r="AL289" i="2"/>
  <c r="AP289" i="2"/>
  <c r="AT289" i="2"/>
  <c r="AX289" i="2"/>
  <c r="BB289" i="2"/>
  <c r="M461" i="3"/>
  <c r="M490" i="3"/>
  <c r="M420" i="3"/>
  <c r="M335" i="3"/>
  <c r="M404" i="3"/>
  <c r="M327" i="3"/>
  <c r="M400" i="3"/>
  <c r="M320" i="3"/>
  <c r="M434" i="3"/>
  <c r="M310" i="3"/>
  <c r="M425" i="3"/>
  <c r="M493" i="3"/>
  <c r="M459" i="3"/>
  <c r="M321" i="3"/>
  <c r="M487" i="3"/>
  <c r="M399" i="3"/>
  <c r="M479" i="3"/>
  <c r="M391" i="3"/>
  <c r="M413" i="3"/>
  <c r="M332" i="3"/>
  <c r="M436" i="3"/>
  <c r="M355" i="3"/>
  <c r="M455" i="3"/>
  <c r="M476" i="3"/>
  <c r="M367" i="3"/>
  <c r="M347" i="3"/>
  <c r="M447" i="3"/>
  <c r="M448" i="3"/>
  <c r="M359" i="3"/>
  <c r="M348" i="3"/>
  <c r="AY73" i="2"/>
  <c r="AY243" i="2" s="1"/>
  <c r="AY175" i="2"/>
  <c r="AY39" i="2"/>
  <c r="AW73" i="2"/>
  <c r="AW243" i="2" s="1"/>
  <c r="AW175" i="2"/>
  <c r="AW39" i="2"/>
  <c r="AV73" i="2"/>
  <c r="AV243" i="2" s="1"/>
  <c r="AV39" i="2"/>
  <c r="AV175" i="2"/>
  <c r="AU175" i="2"/>
  <c r="AU73" i="2"/>
  <c r="AU243" i="2" s="1"/>
  <c r="AU39" i="2"/>
  <c r="AX73" i="2"/>
  <c r="AX243" i="2" s="1"/>
  <c r="AX175" i="2"/>
  <c r="AX39" i="2"/>
  <c r="BA77" i="2"/>
  <c r="BA247" i="2" s="1"/>
  <c r="BA179" i="2"/>
  <c r="BA43" i="2"/>
  <c r="BE77" i="2"/>
  <c r="BE247" i="2" s="1"/>
  <c r="BE179" i="2"/>
  <c r="BE43" i="2"/>
  <c r="AJ43" i="2"/>
  <c r="AJ77" i="2"/>
  <c r="AJ247" i="2" s="1"/>
  <c r="AJ179" i="2"/>
  <c r="AN77" i="2"/>
  <c r="AN247" i="2" s="1"/>
  <c r="AN179" i="2"/>
  <c r="AN43" i="2"/>
  <c r="AR179" i="2"/>
  <c r="AR43" i="2"/>
  <c r="AR77" i="2"/>
  <c r="AR247" i="2" s="1"/>
  <c r="AX43" i="2"/>
  <c r="AX179" i="2"/>
  <c r="AX77" i="2"/>
  <c r="AX247" i="2" s="1"/>
  <c r="AY81" i="2"/>
  <c r="AY251" i="2" s="1"/>
  <c r="AY183" i="2"/>
  <c r="AY47" i="2"/>
  <c r="BC183" i="2"/>
  <c r="BC81" i="2"/>
  <c r="BC251" i="2" s="1"/>
  <c r="BC47" i="2"/>
  <c r="BA183" i="2"/>
  <c r="BA81" i="2"/>
  <c r="BA251" i="2" s="1"/>
  <c r="BA47" i="2"/>
  <c r="AU81" i="2"/>
  <c r="AU251" i="2" s="1"/>
  <c r="AU183" i="2"/>
  <c r="AU47" i="2"/>
  <c r="AX183" i="2"/>
  <c r="AX81" i="2"/>
  <c r="AX251" i="2" s="1"/>
  <c r="AX47" i="2"/>
  <c r="AU51" i="2"/>
  <c r="AU187" i="2"/>
  <c r="AU85" i="2"/>
  <c r="AU255" i="2" s="1"/>
  <c r="AX85" i="2"/>
  <c r="AX255" i="2" s="1"/>
  <c r="AX187" i="2"/>
  <c r="AX51" i="2"/>
  <c r="AS187" i="2"/>
  <c r="AS51" i="2"/>
  <c r="AS85" i="2"/>
  <c r="AS255" i="2" s="1"/>
  <c r="BD187" i="2"/>
  <c r="BD51" i="2"/>
  <c r="BD85" i="2"/>
  <c r="BD255" i="2" s="1"/>
  <c r="AM85" i="2"/>
  <c r="AM255" i="2" s="1"/>
  <c r="AM187" i="2"/>
  <c r="AM51" i="2"/>
  <c r="BB131" i="2"/>
  <c r="AP134" i="2"/>
  <c r="AN126" i="2"/>
  <c r="AY134" i="2"/>
  <c r="AF135" i="2"/>
  <c r="AL127" i="2"/>
  <c r="S135" i="2"/>
  <c r="AV135" i="2"/>
  <c r="AJ130" i="2"/>
  <c r="AU134" i="2"/>
  <c r="AN130" i="2"/>
  <c r="AV130" i="2"/>
  <c r="BC134" i="2"/>
  <c r="AS135" i="2"/>
  <c r="AX133" i="2"/>
  <c r="AR132" i="2"/>
  <c r="AB135" i="2"/>
  <c r="BC135" i="2"/>
  <c r="AJ135" i="2"/>
  <c r="U135" i="2"/>
  <c r="AK135" i="2"/>
  <c r="AH135" i="2"/>
  <c r="AW135" i="2"/>
  <c r="AD135" i="2"/>
  <c r="Z135" i="2"/>
  <c r="BB135" i="2"/>
  <c r="AP135" i="2"/>
  <c r="BD131" i="2"/>
  <c r="AM134" i="2"/>
  <c r="AL134" i="2"/>
  <c r="AX135" i="2"/>
  <c r="J135" i="2"/>
  <c r="AA135" i="2"/>
  <c r="AZ269" i="2"/>
  <c r="AZ133" i="2"/>
  <c r="AO135" i="2"/>
  <c r="AU133" i="2"/>
  <c r="BC133" i="2"/>
  <c r="X135" i="2"/>
  <c r="AX268" i="2"/>
  <c r="AX132" i="2"/>
  <c r="AV133" i="2"/>
  <c r="BD133" i="2"/>
  <c r="Y135" i="2"/>
  <c r="AT134" i="2"/>
  <c r="L135" i="2"/>
  <c r="F135" i="2"/>
  <c r="AX134" i="2"/>
  <c r="AO132" i="2"/>
  <c r="AM133" i="2"/>
  <c r="AK134" i="2"/>
  <c r="BE134" i="2"/>
  <c r="AN135" i="2"/>
  <c r="AY135" i="2"/>
  <c r="G135" i="2"/>
  <c r="AT135" i="2"/>
  <c r="AT271" i="2"/>
  <c r="Q135" i="2"/>
  <c r="AY133" i="2"/>
  <c r="AS270" i="2"/>
  <c r="AS134" i="2"/>
  <c r="AW134" i="2"/>
  <c r="BA134" i="2"/>
  <c r="AZ135" i="2"/>
  <c r="O135" i="2"/>
  <c r="AC312" i="3" l="1"/>
  <c r="AD312" i="3" s="1"/>
  <c r="J312" i="3"/>
  <c r="P312" i="3" s="1"/>
  <c r="BE119" i="2"/>
  <c r="AM111" i="2"/>
  <c r="AT107" i="2"/>
  <c r="AS107" i="2"/>
  <c r="AS114" i="2"/>
  <c r="AJ120" i="2"/>
  <c r="AV114" i="2"/>
  <c r="AL106" i="2"/>
  <c r="BA121" i="2"/>
  <c r="AS113" i="2"/>
  <c r="AO113" i="2"/>
  <c r="BD119" i="2"/>
  <c r="AY109" i="2"/>
  <c r="AV120" i="2"/>
  <c r="BB104" i="2"/>
  <c r="AX119" i="2"/>
  <c r="BA111" i="2"/>
  <c r="AW107" i="2"/>
  <c r="AY117" i="2"/>
  <c r="AK117" i="2"/>
  <c r="AX105" i="2"/>
  <c r="AW105" i="2"/>
  <c r="AK104" i="2"/>
  <c r="AU120" i="2"/>
  <c r="AR108" i="2"/>
  <c r="AQ119" i="2"/>
  <c r="AW115" i="2"/>
  <c r="AQ107" i="2"/>
  <c r="AY118" i="2"/>
  <c r="AK114" i="2"/>
  <c r="BD110" i="2"/>
  <c r="AP110" i="2"/>
  <c r="AP106" i="2"/>
  <c r="AM121" i="2"/>
  <c r="AJ117" i="2"/>
  <c r="BE117" i="2"/>
  <c r="AT113" i="2"/>
  <c r="AJ113" i="2"/>
  <c r="AJ109" i="2"/>
  <c r="AT105" i="2"/>
  <c r="AO105" i="2"/>
  <c r="AS116" i="2"/>
  <c r="AP104" i="2"/>
  <c r="AZ120" i="2"/>
  <c r="AL108" i="2"/>
  <c r="AO104" i="2"/>
  <c r="BA116" i="2"/>
  <c r="AN104" i="2"/>
  <c r="BD116" i="2"/>
  <c r="AV115" i="2"/>
  <c r="AM118" i="2"/>
  <c r="AR114" i="2"/>
  <c r="AT114" i="2"/>
  <c r="AN110" i="2"/>
  <c r="AT110" i="2"/>
  <c r="AP121" i="2"/>
  <c r="AN113" i="2"/>
  <c r="AS105" i="2"/>
  <c r="AO120" i="2"/>
  <c r="AS104" i="2"/>
  <c r="BC119" i="2"/>
  <c r="AQ115" i="2"/>
  <c r="AP111" i="2"/>
  <c r="AM107" i="2"/>
  <c r="AN118" i="2"/>
  <c r="AM114" i="2"/>
  <c r="AX110" i="2"/>
  <c r="AV106" i="2"/>
  <c r="AS121" i="2"/>
  <c r="AW117" i="2"/>
  <c r="AZ113" i="2"/>
  <c r="AZ109" i="2"/>
  <c r="AK105" i="2"/>
  <c r="BE105" i="2"/>
  <c r="AS120" i="2"/>
  <c r="AX108" i="2"/>
  <c r="AQ116" i="2"/>
  <c r="AT112" i="2"/>
  <c r="BC120" i="2"/>
  <c r="AM120" i="2"/>
  <c r="AZ104" i="2"/>
  <c r="AJ111" i="2"/>
  <c r="AN106" i="2"/>
  <c r="AT121" i="2"/>
  <c r="AN120" i="2"/>
  <c r="AW104" i="2"/>
  <c r="AL115" i="2"/>
  <c r="BB115" i="2"/>
  <c r="BD107" i="2"/>
  <c r="AO118" i="2"/>
  <c r="AJ114" i="2"/>
  <c r="BA110" i="2"/>
  <c r="AO121" i="2"/>
  <c r="BE121" i="2"/>
  <c r="BB117" i="2"/>
  <c r="AQ117" i="2"/>
  <c r="BB109" i="2"/>
  <c r="AQ109" i="2"/>
  <c r="AR109" i="2"/>
  <c r="BA105" i="2"/>
  <c r="BA104" i="2"/>
  <c r="AV104" i="2"/>
  <c r="AW114" i="2"/>
  <c r="AL110" i="2"/>
  <c r="BB106" i="2"/>
  <c r="BD121" i="2"/>
  <c r="BC121" i="2"/>
  <c r="AQ113" i="2"/>
  <c r="BE113" i="2"/>
  <c r="BE109" i="2"/>
  <c r="AQ105" i="2"/>
  <c r="AX112" i="2"/>
  <c r="BD104" i="2"/>
  <c r="AY116" i="2"/>
  <c r="BA119" i="2"/>
  <c r="AR115" i="2"/>
  <c r="BC111" i="2"/>
  <c r="AM119" i="2"/>
  <c r="AX111" i="2"/>
  <c r="AN111" i="2"/>
  <c r="AX107" i="2"/>
  <c r="AY107" i="2"/>
  <c r="BA118" i="2"/>
  <c r="AM110" i="2"/>
  <c r="AV105" i="2"/>
  <c r="BA120" i="2"/>
  <c r="AR116" i="2"/>
  <c r="AL107" i="2"/>
  <c r="BC107" i="2"/>
  <c r="BE110" i="2"/>
  <c r="BA106" i="2"/>
  <c r="BA113" i="2"/>
  <c r="AL109" i="2"/>
  <c r="AW120" i="2"/>
  <c r="AM112" i="2"/>
  <c r="BE115" i="2"/>
  <c r="AR112" i="2"/>
  <c r="AN119" i="2"/>
  <c r="AV112" i="2"/>
  <c r="BA115" i="2"/>
  <c r="AP114" i="2"/>
  <c r="BB114" i="2"/>
  <c r="AR110" i="2"/>
  <c r="AM106" i="2"/>
  <c r="AX109" i="2"/>
  <c r="AY105" i="2"/>
  <c r="AR104" i="2"/>
  <c r="AT120" i="2"/>
  <c r="AU121" i="2"/>
  <c r="AL117" i="2"/>
  <c r="AV116" i="2"/>
  <c r="AP113" i="2"/>
  <c r="AJ116" i="2"/>
  <c r="BB120" i="2"/>
  <c r="AR119" i="2"/>
  <c r="AJ119" i="2"/>
  <c r="AL111" i="2"/>
  <c r="AJ118" i="2"/>
  <c r="AK118" i="2"/>
  <c r="AU114" i="2"/>
  <c r="AS110" i="2"/>
  <c r="AR106" i="2"/>
  <c r="AQ106" i="2"/>
  <c r="AX121" i="2"/>
  <c r="AR117" i="2"/>
  <c r="AW113" i="2"/>
  <c r="AY113" i="2"/>
  <c r="AU113" i="2"/>
  <c r="BD109" i="2"/>
  <c r="BC105" i="2"/>
  <c r="BC116" i="2"/>
  <c r="AR120" i="2"/>
  <c r="AQ120" i="2"/>
  <c r="BC104" i="2"/>
  <c r="BD112" i="2"/>
  <c r="BD118" i="2"/>
  <c r="BC118" i="2"/>
  <c r="AQ114" i="2"/>
  <c r="AZ110" i="2"/>
  <c r="BB110" i="2"/>
  <c r="AX106" i="2"/>
  <c r="AY106" i="2"/>
  <c r="AY121" i="2"/>
  <c r="AP117" i="2"/>
  <c r="AV117" i="2"/>
  <c r="BC113" i="2"/>
  <c r="BD113" i="2"/>
  <c r="AP105" i="2"/>
  <c r="AU112" i="2"/>
  <c r="AJ108" i="2"/>
  <c r="BB112" i="2"/>
  <c r="AY108" i="2"/>
  <c r="AS119" i="2"/>
  <c r="AX115" i="2"/>
  <c r="AY115" i="2"/>
  <c r="AU107" i="2"/>
  <c r="AV107" i="2"/>
  <c r="AB348" i="3"/>
  <c r="AB347" i="3"/>
  <c r="AB355" i="3"/>
  <c r="AB391" i="3"/>
  <c r="AB321" i="3"/>
  <c r="AB310" i="3"/>
  <c r="AB327" i="3"/>
  <c r="AB490" i="3"/>
  <c r="AB381" i="3"/>
  <c r="AV118" i="2"/>
  <c r="AS118" i="2"/>
  <c r="BB118" i="2"/>
  <c r="AX114" i="2"/>
  <c r="AY114" i="2"/>
  <c r="AY110" i="2"/>
  <c r="AU110" i="2"/>
  <c r="AQ110" i="2"/>
  <c r="BD106" i="2"/>
  <c r="AU106" i="2"/>
  <c r="AO106" i="2"/>
  <c r="AB368" i="3"/>
  <c r="AB439" i="3"/>
  <c r="AB431" i="3"/>
  <c r="AB435" i="3"/>
  <c r="AB440" i="3"/>
  <c r="AB313" i="3"/>
  <c r="AR121" i="2"/>
  <c r="AK121" i="2"/>
  <c r="AQ121" i="2"/>
  <c r="AX117" i="2"/>
  <c r="AX113" i="2"/>
  <c r="AV113" i="2"/>
  <c r="AR113" i="2"/>
  <c r="AK109" i="2"/>
  <c r="AU105" i="2"/>
  <c r="AK120" i="2"/>
  <c r="AK112" i="2"/>
  <c r="AS112" i="2"/>
  <c r="J360" i="3"/>
  <c r="P360" i="3" s="1"/>
  <c r="AA360" i="3"/>
  <c r="AC360" i="3"/>
  <c r="AD360" i="3" s="1"/>
  <c r="T360" i="3"/>
  <c r="W360" i="3" s="1"/>
  <c r="F360" i="3"/>
  <c r="J424" i="3"/>
  <c r="P424" i="3" s="1"/>
  <c r="AA424" i="3"/>
  <c r="AC424" i="3"/>
  <c r="AD424" i="3" s="1"/>
  <c r="T424" i="3"/>
  <c r="W424" i="3" s="1"/>
  <c r="J488" i="3"/>
  <c r="P488" i="3" s="1"/>
  <c r="AA488" i="3"/>
  <c r="AC488" i="3"/>
  <c r="AD488" i="3" s="1"/>
  <c r="T488" i="3"/>
  <c r="W488" i="3" s="1"/>
  <c r="F488" i="3"/>
  <c r="J357" i="3"/>
  <c r="P357" i="3" s="1"/>
  <c r="L357" i="3" s="1"/>
  <c r="AC357" i="3"/>
  <c r="AD357" i="3" s="1"/>
  <c r="AA357" i="3"/>
  <c r="T357" i="3"/>
  <c r="W357" i="3" s="1"/>
  <c r="J421" i="3"/>
  <c r="P421" i="3" s="1"/>
  <c r="L421" i="3" s="1"/>
  <c r="AC421" i="3"/>
  <c r="AD421" i="3" s="1"/>
  <c r="AA421" i="3"/>
  <c r="T421" i="3"/>
  <c r="W421" i="3" s="1"/>
  <c r="F421" i="3"/>
  <c r="J485" i="3"/>
  <c r="P485" i="3" s="1"/>
  <c r="AC485" i="3"/>
  <c r="AD485" i="3" s="1"/>
  <c r="AA485" i="3"/>
  <c r="T485" i="3"/>
  <c r="W485" i="3" s="1"/>
  <c r="F485" i="3"/>
  <c r="J358" i="3"/>
  <c r="P358" i="3" s="1"/>
  <c r="L358" i="3" s="1"/>
  <c r="AC358" i="3"/>
  <c r="AD358" i="3" s="1"/>
  <c r="AA358" i="3"/>
  <c r="T358" i="3"/>
  <c r="W358" i="3" s="1"/>
  <c r="J422" i="3"/>
  <c r="P422" i="3" s="1"/>
  <c r="L422" i="3" s="1"/>
  <c r="AC422" i="3"/>
  <c r="AD422" i="3" s="1"/>
  <c r="AA422" i="3"/>
  <c r="T422" i="3"/>
  <c r="W422" i="3" s="1"/>
  <c r="J486" i="3"/>
  <c r="P486" i="3" s="1"/>
  <c r="L486" i="3" s="1"/>
  <c r="AC486" i="3"/>
  <c r="AD486" i="3" s="1"/>
  <c r="AA486" i="3"/>
  <c r="T486" i="3"/>
  <c r="W486" i="3" s="1"/>
  <c r="J311" i="3"/>
  <c r="P311" i="3" s="1"/>
  <c r="L311" i="3" s="1"/>
  <c r="AA311" i="3"/>
  <c r="AC311" i="3"/>
  <c r="AD311" i="3" s="1"/>
  <c r="T311" i="3"/>
  <c r="W311" i="3" s="1"/>
  <c r="J379" i="3"/>
  <c r="P379" i="3" s="1"/>
  <c r="L379" i="3" s="1"/>
  <c r="AC379" i="3"/>
  <c r="AD379" i="3" s="1"/>
  <c r="AA379" i="3"/>
  <c r="T379" i="3"/>
  <c r="W379" i="3" s="1"/>
  <c r="J431" i="3"/>
  <c r="P431" i="3" s="1"/>
  <c r="L431" i="3" s="1"/>
  <c r="AA431" i="3"/>
  <c r="AC431" i="3"/>
  <c r="AD431" i="3" s="1"/>
  <c r="T431" i="3"/>
  <c r="W431" i="3" s="1"/>
  <c r="F431" i="3"/>
  <c r="AJ112" i="2"/>
  <c r="AQ112" i="2"/>
  <c r="AT108" i="2"/>
  <c r="AO108" i="2"/>
  <c r="AW119" i="2"/>
  <c r="AZ115" i="2"/>
  <c r="AM115" i="2"/>
  <c r="AO111" i="2"/>
  <c r="AZ107" i="2"/>
  <c r="BA107" i="2"/>
  <c r="AB341" i="3"/>
  <c r="AB452" i="3"/>
  <c r="AB364" i="3"/>
  <c r="AB378" i="3"/>
  <c r="AB319" i="3"/>
  <c r="L360" i="3"/>
  <c r="AB360" i="3"/>
  <c r="AB438" i="3"/>
  <c r="AV110" i="2"/>
  <c r="AW110" i="2"/>
  <c r="AS106" i="2"/>
  <c r="AB460" i="3"/>
  <c r="AB481" i="3"/>
  <c r="AB473" i="3"/>
  <c r="AV121" i="2"/>
  <c r="BD117" i="2"/>
  <c r="AL113" i="2"/>
  <c r="AL105" i="2"/>
  <c r="BB105" i="2"/>
  <c r="BD105" i="2"/>
  <c r="BA112" i="2"/>
  <c r="BC108" i="2"/>
  <c r="AW116" i="2"/>
  <c r="AY112" i="2"/>
  <c r="AY104" i="2"/>
  <c r="J332" i="3"/>
  <c r="P332" i="3" s="1"/>
  <c r="L332" i="3" s="1"/>
  <c r="AC332" i="3"/>
  <c r="AD332" i="3" s="1"/>
  <c r="AA332" i="3"/>
  <c r="T332" i="3"/>
  <c r="W332" i="3" s="1"/>
  <c r="J396" i="3"/>
  <c r="P396" i="3" s="1"/>
  <c r="L396" i="3" s="1"/>
  <c r="AA396" i="3"/>
  <c r="AC396" i="3"/>
  <c r="AD396" i="3" s="1"/>
  <c r="T396" i="3"/>
  <c r="W396" i="3" s="1"/>
  <c r="J460" i="3"/>
  <c r="P460" i="3" s="1"/>
  <c r="L460" i="3" s="1"/>
  <c r="AA460" i="3"/>
  <c r="AC460" i="3"/>
  <c r="AD460" i="3" s="1"/>
  <c r="T460" i="3"/>
  <c r="W460" i="3" s="1"/>
  <c r="F460" i="3"/>
  <c r="J329" i="3"/>
  <c r="P329" i="3" s="1"/>
  <c r="AC329" i="3"/>
  <c r="AD329" i="3" s="1"/>
  <c r="AA329" i="3"/>
  <c r="T329" i="3"/>
  <c r="W329" i="3" s="1"/>
  <c r="F329" i="3"/>
  <c r="J393" i="3"/>
  <c r="P393" i="3" s="1"/>
  <c r="AA393" i="3"/>
  <c r="AC393" i="3"/>
  <c r="AD393" i="3" s="1"/>
  <c r="T393" i="3"/>
  <c r="W393" i="3" s="1"/>
  <c r="F393" i="3"/>
  <c r="J457" i="3"/>
  <c r="P457" i="3" s="1"/>
  <c r="L457" i="3" s="1"/>
  <c r="AA457" i="3"/>
  <c r="AC457" i="3"/>
  <c r="AD457" i="3" s="1"/>
  <c r="T457" i="3"/>
  <c r="W457" i="3" s="1"/>
  <c r="J330" i="3"/>
  <c r="P330" i="3" s="1"/>
  <c r="L330" i="3" s="1"/>
  <c r="AA330" i="3"/>
  <c r="AC330" i="3"/>
  <c r="AD330" i="3" s="1"/>
  <c r="T330" i="3"/>
  <c r="W330" i="3" s="1"/>
  <c r="J394" i="3"/>
  <c r="P394" i="3" s="1"/>
  <c r="L394" i="3" s="1"/>
  <c r="AA394" i="3"/>
  <c r="AC394" i="3"/>
  <c r="AD394" i="3" s="1"/>
  <c r="T394" i="3"/>
  <c r="W394" i="3" s="1"/>
  <c r="J458" i="3"/>
  <c r="P458" i="3" s="1"/>
  <c r="AA458" i="3"/>
  <c r="AC458" i="3"/>
  <c r="AD458" i="3" s="1"/>
  <c r="T458" i="3"/>
  <c r="W458" i="3" s="1"/>
  <c r="F458" i="3"/>
  <c r="J403" i="3"/>
  <c r="P403" i="3" s="1"/>
  <c r="L403" i="3" s="1"/>
  <c r="AA403" i="3"/>
  <c r="AC403" i="3"/>
  <c r="AD403" i="3" s="1"/>
  <c r="T403" i="3"/>
  <c r="W403" i="3" s="1"/>
  <c r="F403" i="3"/>
  <c r="J455" i="3"/>
  <c r="P455" i="3" s="1"/>
  <c r="AC455" i="3"/>
  <c r="AD455" i="3" s="1"/>
  <c r="AA455" i="3"/>
  <c r="T455" i="3"/>
  <c r="W455" i="3" s="1"/>
  <c r="F455" i="3"/>
  <c r="J383" i="3"/>
  <c r="P383" i="3" s="1"/>
  <c r="L383" i="3" s="1"/>
  <c r="AA383" i="3"/>
  <c r="AC383" i="3"/>
  <c r="AD383" i="3" s="1"/>
  <c r="T383" i="3"/>
  <c r="W383" i="3" s="1"/>
  <c r="F383" i="3"/>
  <c r="AP120" i="2"/>
  <c r="AL119" i="2"/>
  <c r="AO119" i="2"/>
  <c r="AK119" i="2"/>
  <c r="AP115" i="2"/>
  <c r="AJ115" i="2"/>
  <c r="AQ111" i="2"/>
  <c r="BE107" i="2"/>
  <c r="AN107" i="2"/>
  <c r="AB424" i="3"/>
  <c r="L424" i="3"/>
  <c r="AB433" i="3"/>
  <c r="AB482" i="3"/>
  <c r="AB329" i="3"/>
  <c r="L329" i="3"/>
  <c r="AB446" i="3"/>
  <c r="AB496" i="3"/>
  <c r="AB498" i="3"/>
  <c r="AB443" i="3"/>
  <c r="AT118" i="2"/>
  <c r="BD114" i="2"/>
  <c r="BA114" i="2"/>
  <c r="AO114" i="2"/>
  <c r="AO110" i="2"/>
  <c r="AK106" i="2"/>
  <c r="AB478" i="3"/>
  <c r="AB330" i="3"/>
  <c r="AB322" i="3"/>
  <c r="AB429" i="3"/>
  <c r="AZ121" i="2"/>
  <c r="AL121" i="2"/>
  <c r="AN117" i="2"/>
  <c r="AV109" i="2"/>
  <c r="AM105" i="2"/>
  <c r="AN105" i="2"/>
  <c r="BD120" i="2"/>
  <c r="AT104" i="2"/>
  <c r="BA108" i="2"/>
  <c r="J320" i="3"/>
  <c r="P320" i="3" s="1"/>
  <c r="AA320" i="3"/>
  <c r="AC320" i="3"/>
  <c r="AD320" i="3" s="1"/>
  <c r="T320" i="3"/>
  <c r="W320" i="3" s="1"/>
  <c r="F320" i="3"/>
  <c r="J384" i="3"/>
  <c r="P384" i="3" s="1"/>
  <c r="AA384" i="3"/>
  <c r="AC384" i="3"/>
  <c r="AD384" i="3" s="1"/>
  <c r="T384" i="3"/>
  <c r="W384" i="3" s="1"/>
  <c r="F384" i="3"/>
  <c r="J448" i="3"/>
  <c r="P448" i="3" s="1"/>
  <c r="L448" i="3" s="1"/>
  <c r="AA448" i="3"/>
  <c r="AC448" i="3"/>
  <c r="AD448" i="3" s="1"/>
  <c r="T448" i="3"/>
  <c r="W448" i="3" s="1"/>
  <c r="J317" i="3"/>
  <c r="P317" i="3" s="1"/>
  <c r="L317" i="3" s="1"/>
  <c r="AA317" i="3"/>
  <c r="AC317" i="3"/>
  <c r="AD317" i="3" s="1"/>
  <c r="T317" i="3"/>
  <c r="W317" i="3" s="1"/>
  <c r="J381" i="3"/>
  <c r="P381" i="3" s="1"/>
  <c r="L381" i="3" s="1"/>
  <c r="AA381" i="3"/>
  <c r="AC381" i="3"/>
  <c r="AD381" i="3" s="1"/>
  <c r="T381" i="3"/>
  <c r="W381" i="3" s="1"/>
  <c r="J445" i="3"/>
  <c r="P445" i="3" s="1"/>
  <c r="AA445" i="3"/>
  <c r="AC445" i="3"/>
  <c r="AD445" i="3" s="1"/>
  <c r="T445" i="3"/>
  <c r="W445" i="3" s="1"/>
  <c r="J318" i="3"/>
  <c r="P318" i="3" s="1"/>
  <c r="AA318" i="3"/>
  <c r="AC318" i="3"/>
  <c r="AD318" i="3" s="1"/>
  <c r="T318" i="3"/>
  <c r="W318" i="3" s="1"/>
  <c r="F318" i="3"/>
  <c r="J382" i="3"/>
  <c r="P382" i="3" s="1"/>
  <c r="L382" i="3" s="1"/>
  <c r="AA382" i="3"/>
  <c r="AC382" i="3"/>
  <c r="AD382" i="3" s="1"/>
  <c r="T382" i="3"/>
  <c r="W382" i="3" s="1"/>
  <c r="J446" i="3"/>
  <c r="P446" i="3" s="1"/>
  <c r="L446" i="3" s="1"/>
  <c r="AC446" i="3"/>
  <c r="AD446" i="3" s="1"/>
  <c r="AA446" i="3"/>
  <c r="T446" i="3"/>
  <c r="W446" i="3" s="1"/>
  <c r="F446" i="3"/>
  <c r="J355" i="3"/>
  <c r="P355" i="3" s="1"/>
  <c r="L355" i="3" s="1"/>
  <c r="AC355" i="3"/>
  <c r="AD355" i="3" s="1"/>
  <c r="AA355" i="3"/>
  <c r="T355" i="3"/>
  <c r="W355" i="3" s="1"/>
  <c r="F355" i="3"/>
  <c r="J407" i="3"/>
  <c r="P407" i="3" s="1"/>
  <c r="L407" i="3" s="1"/>
  <c r="AA407" i="3"/>
  <c r="AC407" i="3"/>
  <c r="AD407" i="3" s="1"/>
  <c r="T407" i="3"/>
  <c r="W407" i="3" s="1"/>
  <c r="F407" i="3"/>
  <c r="J475" i="3"/>
  <c r="P475" i="3" s="1"/>
  <c r="L475" i="3" s="1"/>
  <c r="AA475" i="3"/>
  <c r="AC475" i="3"/>
  <c r="AD475" i="3" s="1"/>
  <c r="T475" i="3"/>
  <c r="W475" i="3" s="1"/>
  <c r="J479" i="3"/>
  <c r="P479" i="3" s="1"/>
  <c r="L479" i="3" s="1"/>
  <c r="AA479" i="3"/>
  <c r="AC479" i="3"/>
  <c r="AD479" i="3" s="1"/>
  <c r="T479" i="3"/>
  <c r="W479" i="3" s="1"/>
  <c r="F479" i="3"/>
  <c r="AZ116" i="2"/>
  <c r="AZ119" i="2"/>
  <c r="AO115" i="2"/>
  <c r="AT111" i="2"/>
  <c r="BD111" i="2"/>
  <c r="AO107" i="2"/>
  <c r="AB489" i="3"/>
  <c r="AB497" i="3"/>
  <c r="AB317" i="3"/>
  <c r="AB390" i="3"/>
  <c r="AB483" i="3"/>
  <c r="AB426" i="3"/>
  <c r="AB326" i="3"/>
  <c r="AB336" i="3"/>
  <c r="AW118" i="2"/>
  <c r="BC110" i="2"/>
  <c r="AJ106" i="2"/>
  <c r="AZ106" i="2"/>
  <c r="BC106" i="2"/>
  <c r="BE106" i="2"/>
  <c r="AB353" i="3"/>
  <c r="AB415" i="3"/>
  <c r="AB407" i="3"/>
  <c r="AW121" i="2"/>
  <c r="AT117" i="2"/>
  <c r="BA117" i="2"/>
  <c r="BC117" i="2"/>
  <c r="AM113" i="2"/>
  <c r="AT109" i="2"/>
  <c r="AR105" i="2"/>
  <c r="BE120" i="2"/>
  <c r="AP112" i="2"/>
  <c r="AS108" i="2"/>
  <c r="AU108" i="2"/>
  <c r="J356" i="3"/>
  <c r="P356" i="3" s="1"/>
  <c r="AC356" i="3"/>
  <c r="AD356" i="3" s="1"/>
  <c r="AA356" i="3"/>
  <c r="T356" i="3"/>
  <c r="W356" i="3" s="1"/>
  <c r="F356" i="3"/>
  <c r="J420" i="3"/>
  <c r="P420" i="3" s="1"/>
  <c r="L420" i="3" s="1"/>
  <c r="AC420" i="3"/>
  <c r="AD420" i="3" s="1"/>
  <c r="AA420" i="3"/>
  <c r="T420" i="3"/>
  <c r="W420" i="3" s="1"/>
  <c r="J484" i="3"/>
  <c r="P484" i="3" s="1"/>
  <c r="L484" i="3" s="1"/>
  <c r="AA484" i="3"/>
  <c r="AC484" i="3"/>
  <c r="AD484" i="3" s="1"/>
  <c r="T484" i="3"/>
  <c r="W484" i="3" s="1"/>
  <c r="J353" i="3"/>
  <c r="P353" i="3" s="1"/>
  <c r="L353" i="3" s="1"/>
  <c r="AA353" i="3"/>
  <c r="AC353" i="3"/>
  <c r="AD353" i="3" s="1"/>
  <c r="T353" i="3"/>
  <c r="W353" i="3" s="1"/>
  <c r="J417" i="3"/>
  <c r="P417" i="3" s="1"/>
  <c r="L417" i="3" s="1"/>
  <c r="AA417" i="3"/>
  <c r="AC417" i="3"/>
  <c r="AD417" i="3" s="1"/>
  <c r="T417" i="3"/>
  <c r="W417" i="3" s="1"/>
  <c r="F417" i="3"/>
  <c r="J481" i="3"/>
  <c r="P481" i="3" s="1"/>
  <c r="L481" i="3" s="1"/>
  <c r="AA481" i="3"/>
  <c r="AC481" i="3"/>
  <c r="AD481" i="3" s="1"/>
  <c r="T481" i="3"/>
  <c r="W481" i="3" s="1"/>
  <c r="J354" i="3"/>
  <c r="P354" i="3" s="1"/>
  <c r="L354" i="3" s="1"/>
  <c r="AA354" i="3"/>
  <c r="AC354" i="3"/>
  <c r="AD354" i="3" s="1"/>
  <c r="T354" i="3"/>
  <c r="W354" i="3" s="1"/>
  <c r="J418" i="3"/>
  <c r="P418" i="3" s="1"/>
  <c r="L418" i="3" s="1"/>
  <c r="AC418" i="3"/>
  <c r="AD418" i="3" s="1"/>
  <c r="AA418" i="3"/>
  <c r="T418" i="3"/>
  <c r="W418" i="3" s="1"/>
  <c r="J482" i="3"/>
  <c r="P482" i="3" s="1"/>
  <c r="L482" i="3" s="1"/>
  <c r="AC482" i="3"/>
  <c r="AD482" i="3" s="1"/>
  <c r="AA482" i="3"/>
  <c r="T482" i="3"/>
  <c r="W482" i="3" s="1"/>
  <c r="F482" i="3"/>
  <c r="J499" i="3"/>
  <c r="P499" i="3" s="1"/>
  <c r="L499" i="3" s="1"/>
  <c r="AC499" i="3"/>
  <c r="AD499" i="3" s="1"/>
  <c r="AA499" i="3"/>
  <c r="T499" i="3"/>
  <c r="W499" i="3" s="1"/>
  <c r="F499" i="3"/>
  <c r="J363" i="3"/>
  <c r="P363" i="3" s="1"/>
  <c r="L363" i="3" s="1"/>
  <c r="AC363" i="3"/>
  <c r="AD363" i="3" s="1"/>
  <c r="AA363" i="3"/>
  <c r="T363" i="3"/>
  <c r="W363" i="3" s="1"/>
  <c r="F363" i="3"/>
  <c r="AN108" i="2"/>
  <c r="AW112" i="2"/>
  <c r="BC115" i="2"/>
  <c r="AB359" i="3"/>
  <c r="AB367" i="3"/>
  <c r="AB436" i="3"/>
  <c r="AB479" i="3"/>
  <c r="AB459" i="3"/>
  <c r="AB434" i="3"/>
  <c r="AB404" i="3"/>
  <c r="AB461" i="3"/>
  <c r="AB441" i="3"/>
  <c r="AB396" i="3"/>
  <c r="AB421" i="3"/>
  <c r="AB373" i="3"/>
  <c r="AB309" i="3"/>
  <c r="AB374" i="3"/>
  <c r="AB363" i="3"/>
  <c r="AM117" i="2"/>
  <c r="AM108" i="2"/>
  <c r="BB108" i="2"/>
  <c r="BE104" i="2"/>
  <c r="AU116" i="2"/>
  <c r="J376" i="3"/>
  <c r="P376" i="3" s="1"/>
  <c r="AC376" i="3"/>
  <c r="AD376" i="3" s="1"/>
  <c r="AA376" i="3"/>
  <c r="T376" i="3"/>
  <c r="W376" i="3" s="1"/>
  <c r="J440" i="3"/>
  <c r="P440" i="3" s="1"/>
  <c r="L440" i="3" s="1"/>
  <c r="AA440" i="3"/>
  <c r="AC440" i="3"/>
  <c r="AD440" i="3" s="1"/>
  <c r="T440" i="3"/>
  <c r="W440" i="3" s="1"/>
  <c r="J309" i="3"/>
  <c r="P309" i="3" s="1"/>
  <c r="L309" i="3" s="1"/>
  <c r="AC309" i="3"/>
  <c r="AD309" i="3" s="1"/>
  <c r="AA309" i="3"/>
  <c r="T309" i="3"/>
  <c r="W309" i="3" s="1"/>
  <c r="J373" i="3"/>
  <c r="P373" i="3" s="1"/>
  <c r="L373" i="3" s="1"/>
  <c r="AA373" i="3"/>
  <c r="AC373" i="3"/>
  <c r="AD373" i="3" s="1"/>
  <c r="T373" i="3"/>
  <c r="W373" i="3" s="1"/>
  <c r="J437" i="3"/>
  <c r="P437" i="3" s="1"/>
  <c r="L437" i="3" s="1"/>
  <c r="AC437" i="3"/>
  <c r="AD437" i="3" s="1"/>
  <c r="AA437" i="3"/>
  <c r="T437" i="3"/>
  <c r="W437" i="3" s="1"/>
  <c r="F437" i="3"/>
  <c r="J310" i="3"/>
  <c r="P310" i="3" s="1"/>
  <c r="L310" i="3" s="1"/>
  <c r="AA310" i="3"/>
  <c r="AC310" i="3"/>
  <c r="AD310" i="3" s="1"/>
  <c r="T310" i="3"/>
  <c r="W310" i="3" s="1"/>
  <c r="F310" i="3"/>
  <c r="J374" i="3"/>
  <c r="P374" i="3" s="1"/>
  <c r="L374" i="3" s="1"/>
  <c r="AC374" i="3"/>
  <c r="AD374" i="3" s="1"/>
  <c r="AA374" i="3"/>
  <c r="T374" i="3"/>
  <c r="W374" i="3" s="1"/>
  <c r="J438" i="3"/>
  <c r="P438" i="3" s="1"/>
  <c r="L438" i="3" s="1"/>
  <c r="AA438" i="3"/>
  <c r="AC438" i="3"/>
  <c r="AD438" i="3" s="1"/>
  <c r="T438" i="3"/>
  <c r="W438" i="3" s="1"/>
  <c r="J323" i="3"/>
  <c r="P323" i="3" s="1"/>
  <c r="L323" i="3" s="1"/>
  <c r="AA323" i="3"/>
  <c r="AC323" i="3"/>
  <c r="AD323" i="3" s="1"/>
  <c r="T323" i="3"/>
  <c r="W323" i="3" s="1"/>
  <c r="J375" i="3"/>
  <c r="P375" i="3" s="1"/>
  <c r="AC375" i="3"/>
  <c r="AD375" i="3" s="1"/>
  <c r="AA375" i="3"/>
  <c r="T375" i="3"/>
  <c r="W375" i="3" s="1"/>
  <c r="F375" i="3"/>
  <c r="J443" i="3"/>
  <c r="P443" i="3" s="1"/>
  <c r="L443" i="3" s="1"/>
  <c r="AA443" i="3"/>
  <c r="AC443" i="3"/>
  <c r="AD443" i="3" s="1"/>
  <c r="T443" i="3"/>
  <c r="W443" i="3" s="1"/>
  <c r="AT116" i="2"/>
  <c r="AO116" i="2"/>
  <c r="AB411" i="3"/>
  <c r="AB419" i="3"/>
  <c r="AB457" i="3"/>
  <c r="AB456" i="3"/>
  <c r="AB388" i="3"/>
  <c r="AB472" i="3"/>
  <c r="AB464" i="3"/>
  <c r="AB469" i="3"/>
  <c r="AB406" i="3"/>
  <c r="AB398" i="3"/>
  <c r="J348" i="3"/>
  <c r="P348" i="3" s="1"/>
  <c r="L348" i="3" s="1"/>
  <c r="AA348" i="3"/>
  <c r="AC348" i="3"/>
  <c r="AD348" i="3" s="1"/>
  <c r="T348" i="3"/>
  <c r="W348" i="3" s="1"/>
  <c r="F348" i="3"/>
  <c r="J412" i="3"/>
  <c r="P412" i="3" s="1"/>
  <c r="L412" i="3" s="1"/>
  <c r="AC412" i="3"/>
  <c r="AD412" i="3" s="1"/>
  <c r="AA412" i="3"/>
  <c r="T412" i="3"/>
  <c r="W412" i="3" s="1"/>
  <c r="J476" i="3"/>
  <c r="P476" i="3" s="1"/>
  <c r="L476" i="3" s="1"/>
  <c r="AA476" i="3"/>
  <c r="AC476" i="3"/>
  <c r="AD476" i="3" s="1"/>
  <c r="T476" i="3"/>
  <c r="W476" i="3" s="1"/>
  <c r="J345" i="3"/>
  <c r="P345" i="3" s="1"/>
  <c r="L345" i="3" s="1"/>
  <c r="AA345" i="3"/>
  <c r="AC345" i="3"/>
  <c r="AD345" i="3" s="1"/>
  <c r="T345" i="3"/>
  <c r="W345" i="3" s="1"/>
  <c r="J409" i="3"/>
  <c r="P409" i="3" s="1"/>
  <c r="L409" i="3" s="1"/>
  <c r="AC409" i="3"/>
  <c r="AD409" i="3" s="1"/>
  <c r="AA409" i="3"/>
  <c r="T409" i="3"/>
  <c r="W409" i="3" s="1"/>
  <c r="J473" i="3"/>
  <c r="P473" i="3" s="1"/>
  <c r="L473" i="3" s="1"/>
  <c r="AC473" i="3"/>
  <c r="AD473" i="3" s="1"/>
  <c r="AA473" i="3"/>
  <c r="T473" i="3"/>
  <c r="W473" i="3" s="1"/>
  <c r="F473" i="3"/>
  <c r="J346" i="3"/>
  <c r="P346" i="3" s="1"/>
  <c r="AA346" i="3"/>
  <c r="AC346" i="3"/>
  <c r="AD346" i="3" s="1"/>
  <c r="T346" i="3"/>
  <c r="W346" i="3" s="1"/>
  <c r="F346" i="3"/>
  <c r="J410" i="3"/>
  <c r="P410" i="3" s="1"/>
  <c r="AA410" i="3"/>
  <c r="AC410" i="3"/>
  <c r="AD410" i="3" s="1"/>
  <c r="T410" i="3"/>
  <c r="W410" i="3" s="1"/>
  <c r="J474" i="3"/>
  <c r="P474" i="3" s="1"/>
  <c r="L474" i="3" s="1"/>
  <c r="AA474" i="3"/>
  <c r="AC474" i="3"/>
  <c r="AD474" i="3" s="1"/>
  <c r="T474" i="3"/>
  <c r="W474" i="3" s="1"/>
  <c r="F474" i="3"/>
  <c r="J467" i="3"/>
  <c r="P467" i="3" s="1"/>
  <c r="L467" i="3" s="1"/>
  <c r="AA467" i="3"/>
  <c r="AC467" i="3"/>
  <c r="AD467" i="3" s="1"/>
  <c r="T467" i="3"/>
  <c r="W467" i="3" s="1"/>
  <c r="J331" i="3"/>
  <c r="P331" i="3" s="1"/>
  <c r="AA331" i="3"/>
  <c r="AC331" i="3"/>
  <c r="AD331" i="3" s="1"/>
  <c r="T331" i="3"/>
  <c r="W331" i="3" s="1"/>
  <c r="J463" i="3"/>
  <c r="P463" i="3" s="1"/>
  <c r="AA463" i="3"/>
  <c r="AC463" i="3"/>
  <c r="AD463" i="3" s="1"/>
  <c r="T463" i="3"/>
  <c r="W463" i="3" s="1"/>
  <c r="J415" i="3"/>
  <c r="P415" i="3" s="1"/>
  <c r="L415" i="3" s="1"/>
  <c r="AC415" i="3"/>
  <c r="AD415" i="3" s="1"/>
  <c r="AA415" i="3"/>
  <c r="T415" i="3"/>
  <c r="W415" i="3" s="1"/>
  <c r="AB494" i="3"/>
  <c r="AB357" i="3"/>
  <c r="AB467" i="3"/>
  <c r="AB379" i="3"/>
  <c r="AB328" i="3"/>
  <c r="AB417" i="3"/>
  <c r="AB315" i="3"/>
  <c r="AB449" i="3"/>
  <c r="AB499" i="3"/>
  <c r="AB474" i="3"/>
  <c r="AB458" i="3"/>
  <c r="L458" i="3"/>
  <c r="J336" i="3"/>
  <c r="P336" i="3" s="1"/>
  <c r="L336" i="3" s="1"/>
  <c r="AA336" i="3"/>
  <c r="AC336" i="3"/>
  <c r="AD336" i="3" s="1"/>
  <c r="T336" i="3"/>
  <c r="W336" i="3" s="1"/>
  <c r="F336" i="3"/>
  <c r="J400" i="3"/>
  <c r="P400" i="3" s="1"/>
  <c r="L400" i="3" s="1"/>
  <c r="AC400" i="3"/>
  <c r="AD400" i="3" s="1"/>
  <c r="AA400" i="3"/>
  <c r="T400" i="3"/>
  <c r="W400" i="3" s="1"/>
  <c r="J464" i="3"/>
  <c r="P464" i="3" s="1"/>
  <c r="L464" i="3" s="1"/>
  <c r="AA464" i="3"/>
  <c r="AC464" i="3"/>
  <c r="AD464" i="3" s="1"/>
  <c r="T464" i="3"/>
  <c r="W464" i="3" s="1"/>
  <c r="F464" i="3"/>
  <c r="J333" i="3"/>
  <c r="P333" i="3" s="1"/>
  <c r="L333" i="3" s="1"/>
  <c r="AA333" i="3"/>
  <c r="AC333" i="3"/>
  <c r="AD333" i="3" s="1"/>
  <c r="T333" i="3"/>
  <c r="W333" i="3" s="1"/>
  <c r="F333" i="3"/>
  <c r="J397" i="3"/>
  <c r="P397" i="3" s="1"/>
  <c r="L397" i="3" s="1"/>
  <c r="AA397" i="3"/>
  <c r="AC397" i="3"/>
  <c r="AD397" i="3" s="1"/>
  <c r="T397" i="3"/>
  <c r="W397" i="3" s="1"/>
  <c r="J461" i="3"/>
  <c r="P461" i="3" s="1"/>
  <c r="L461" i="3" s="1"/>
  <c r="AC461" i="3"/>
  <c r="AD461" i="3" s="1"/>
  <c r="AA461" i="3"/>
  <c r="T461" i="3"/>
  <c r="W461" i="3" s="1"/>
  <c r="F461" i="3"/>
  <c r="J334" i="3"/>
  <c r="P334" i="3" s="1"/>
  <c r="AC334" i="3"/>
  <c r="AD334" i="3" s="1"/>
  <c r="AA334" i="3"/>
  <c r="T334" i="3"/>
  <c r="W334" i="3" s="1"/>
  <c r="F334" i="3"/>
  <c r="J398" i="3"/>
  <c r="P398" i="3" s="1"/>
  <c r="L398" i="3" s="1"/>
  <c r="AC398" i="3"/>
  <c r="AD398" i="3" s="1"/>
  <c r="AA398" i="3"/>
  <c r="T398" i="3"/>
  <c r="W398" i="3" s="1"/>
  <c r="F398" i="3"/>
  <c r="J462" i="3"/>
  <c r="P462" i="3" s="1"/>
  <c r="L462" i="3" s="1"/>
  <c r="AC462" i="3"/>
  <c r="AD462" i="3" s="1"/>
  <c r="AA462" i="3"/>
  <c r="T462" i="3"/>
  <c r="W462" i="3" s="1"/>
  <c r="F462" i="3"/>
  <c r="J419" i="3"/>
  <c r="P419" i="3" s="1"/>
  <c r="L419" i="3" s="1"/>
  <c r="AA419" i="3"/>
  <c r="AC419" i="3"/>
  <c r="AD419" i="3" s="1"/>
  <c r="T419" i="3"/>
  <c r="W419" i="3" s="1"/>
  <c r="J471" i="3"/>
  <c r="P471" i="3" s="1"/>
  <c r="L471" i="3" s="1"/>
  <c r="AA471" i="3"/>
  <c r="AC471" i="3"/>
  <c r="AD471" i="3" s="1"/>
  <c r="T471" i="3"/>
  <c r="W471" i="3" s="1"/>
  <c r="F471" i="3"/>
  <c r="J447" i="3"/>
  <c r="P447" i="3" s="1"/>
  <c r="L447" i="3" s="1"/>
  <c r="AC447" i="3"/>
  <c r="AD447" i="3" s="1"/>
  <c r="AA447" i="3"/>
  <c r="T447" i="3"/>
  <c r="W447" i="3" s="1"/>
  <c r="AZ111" i="2"/>
  <c r="AV111" i="2"/>
  <c r="AR107" i="2"/>
  <c r="AB340" i="3"/>
  <c r="AB356" i="3"/>
  <c r="L356" i="3"/>
  <c r="AB333" i="3"/>
  <c r="AB492" i="3"/>
  <c r="AB470" i="3"/>
  <c r="AB475" i="3"/>
  <c r="AB450" i="3"/>
  <c r="AB354" i="3"/>
  <c r="AR118" i="2"/>
  <c r="AU118" i="2"/>
  <c r="AB403" i="3"/>
  <c r="AB395" i="3"/>
  <c r="AB369" i="3"/>
  <c r="BA109" i="2"/>
  <c r="J372" i="3"/>
  <c r="P372" i="3" s="1"/>
  <c r="L372" i="3" s="1"/>
  <c r="AA372" i="3"/>
  <c r="AC372" i="3"/>
  <c r="AD372" i="3" s="1"/>
  <c r="T372" i="3"/>
  <c r="W372" i="3" s="1"/>
  <c r="J436" i="3"/>
  <c r="P436" i="3" s="1"/>
  <c r="L436" i="3" s="1"/>
  <c r="AA436" i="3"/>
  <c r="AC436" i="3"/>
  <c r="AD436" i="3" s="1"/>
  <c r="T436" i="3"/>
  <c r="W436" i="3" s="1"/>
  <c r="J500" i="3"/>
  <c r="P500" i="3" s="1"/>
  <c r="L500" i="3" s="1"/>
  <c r="AC500" i="3"/>
  <c r="AD500" i="3" s="1"/>
  <c r="AA500" i="3"/>
  <c r="T500" i="3"/>
  <c r="W500" i="3" s="1"/>
  <c r="J369" i="3"/>
  <c r="P369" i="3" s="1"/>
  <c r="L369" i="3" s="1"/>
  <c r="AA369" i="3"/>
  <c r="AC369" i="3"/>
  <c r="AD369" i="3" s="1"/>
  <c r="T369" i="3"/>
  <c r="W369" i="3" s="1"/>
  <c r="J433" i="3"/>
  <c r="P433" i="3" s="1"/>
  <c r="L433" i="3" s="1"/>
  <c r="AC433" i="3"/>
  <c r="AD433" i="3" s="1"/>
  <c r="AA433" i="3"/>
  <c r="T433" i="3"/>
  <c r="W433" i="3" s="1"/>
  <c r="J497" i="3"/>
  <c r="P497" i="3" s="1"/>
  <c r="L497" i="3" s="1"/>
  <c r="AA497" i="3"/>
  <c r="AC497" i="3"/>
  <c r="AD497" i="3" s="1"/>
  <c r="T497" i="3"/>
  <c r="W497" i="3" s="1"/>
  <c r="F497" i="3"/>
  <c r="J370" i="3"/>
  <c r="P370" i="3" s="1"/>
  <c r="L370" i="3" s="1"/>
  <c r="AA370" i="3"/>
  <c r="AC370" i="3"/>
  <c r="AD370" i="3" s="1"/>
  <c r="T370" i="3"/>
  <c r="W370" i="3" s="1"/>
  <c r="J434" i="3"/>
  <c r="P434" i="3" s="1"/>
  <c r="L434" i="3" s="1"/>
  <c r="AA434" i="3"/>
  <c r="AC434" i="3"/>
  <c r="AD434" i="3" s="1"/>
  <c r="T434" i="3"/>
  <c r="W434" i="3" s="1"/>
  <c r="J498" i="3"/>
  <c r="P498" i="3" s="1"/>
  <c r="L498" i="3" s="1"/>
  <c r="AC498" i="3"/>
  <c r="AD498" i="3" s="1"/>
  <c r="AA498" i="3"/>
  <c r="T498" i="3"/>
  <c r="W498" i="3" s="1"/>
  <c r="J359" i="3"/>
  <c r="P359" i="3" s="1"/>
  <c r="L359" i="3" s="1"/>
  <c r="AC359" i="3"/>
  <c r="AD359" i="3" s="1"/>
  <c r="AA359" i="3"/>
  <c r="T359" i="3"/>
  <c r="W359" i="3" s="1"/>
  <c r="J427" i="3"/>
  <c r="P427" i="3" s="1"/>
  <c r="L427" i="3" s="1"/>
  <c r="AC427" i="3"/>
  <c r="AD427" i="3" s="1"/>
  <c r="AA427" i="3"/>
  <c r="T427" i="3"/>
  <c r="W427" i="3" s="1"/>
  <c r="F427" i="3"/>
  <c r="AB448" i="3"/>
  <c r="AB476" i="3"/>
  <c r="AB332" i="3"/>
  <c r="AB399" i="3"/>
  <c r="AB493" i="3"/>
  <c r="AB320" i="3"/>
  <c r="L320" i="3"/>
  <c r="AB335" i="3"/>
  <c r="AB488" i="3"/>
  <c r="L488" i="3"/>
  <c r="AB349" i="3"/>
  <c r="AB351" i="3"/>
  <c r="AB343" i="3"/>
  <c r="AB437" i="3"/>
  <c r="AB428" i="3"/>
  <c r="AB500" i="3"/>
  <c r="J328" i="3"/>
  <c r="P328" i="3" s="1"/>
  <c r="L328" i="3" s="1"/>
  <c r="AC328" i="3"/>
  <c r="AD328" i="3" s="1"/>
  <c r="AA328" i="3"/>
  <c r="T328" i="3"/>
  <c r="W328" i="3" s="1"/>
  <c r="J392" i="3"/>
  <c r="P392" i="3" s="1"/>
  <c r="L392" i="3" s="1"/>
  <c r="AC392" i="3"/>
  <c r="AD392" i="3" s="1"/>
  <c r="AA392" i="3"/>
  <c r="T392" i="3"/>
  <c r="W392" i="3" s="1"/>
  <c r="J456" i="3"/>
  <c r="P456" i="3" s="1"/>
  <c r="L456" i="3" s="1"/>
  <c r="AA456" i="3"/>
  <c r="AC456" i="3"/>
  <c r="AD456" i="3" s="1"/>
  <c r="T456" i="3"/>
  <c r="W456" i="3" s="1"/>
  <c r="F456" i="3"/>
  <c r="J325" i="3"/>
  <c r="P325" i="3" s="1"/>
  <c r="L325" i="3" s="1"/>
  <c r="AC325" i="3"/>
  <c r="AD325" i="3" s="1"/>
  <c r="AA325" i="3"/>
  <c r="T325" i="3"/>
  <c r="W325" i="3" s="1"/>
  <c r="J389" i="3"/>
  <c r="P389" i="3" s="1"/>
  <c r="L389" i="3" s="1"/>
  <c r="AC389" i="3"/>
  <c r="AD389" i="3" s="1"/>
  <c r="AA389" i="3"/>
  <c r="T389" i="3"/>
  <c r="W389" i="3" s="1"/>
  <c r="J453" i="3"/>
  <c r="P453" i="3" s="1"/>
  <c r="L453" i="3" s="1"/>
  <c r="AA453" i="3"/>
  <c r="AC453" i="3"/>
  <c r="AD453" i="3" s="1"/>
  <c r="T453" i="3"/>
  <c r="W453" i="3" s="1"/>
  <c r="J326" i="3"/>
  <c r="P326" i="3" s="1"/>
  <c r="L326" i="3" s="1"/>
  <c r="AA326" i="3"/>
  <c r="AC326" i="3"/>
  <c r="AD326" i="3" s="1"/>
  <c r="T326" i="3"/>
  <c r="W326" i="3" s="1"/>
  <c r="J390" i="3"/>
  <c r="P390" i="3" s="1"/>
  <c r="L390" i="3" s="1"/>
  <c r="AC390" i="3"/>
  <c r="AD390" i="3" s="1"/>
  <c r="AA390" i="3"/>
  <c r="T390" i="3"/>
  <c r="W390" i="3" s="1"/>
  <c r="J454" i="3"/>
  <c r="P454" i="3" s="1"/>
  <c r="L454" i="3" s="1"/>
  <c r="AA454" i="3"/>
  <c r="AC454" i="3"/>
  <c r="AD454" i="3" s="1"/>
  <c r="T454" i="3"/>
  <c r="W454" i="3" s="1"/>
  <c r="F454" i="3"/>
  <c r="J387" i="3"/>
  <c r="P387" i="3" s="1"/>
  <c r="AC387" i="3"/>
  <c r="AD387" i="3" s="1"/>
  <c r="AA387" i="3"/>
  <c r="T387" i="3"/>
  <c r="W387" i="3" s="1"/>
  <c r="J439" i="3"/>
  <c r="P439" i="3" s="1"/>
  <c r="L439" i="3" s="1"/>
  <c r="AA439" i="3"/>
  <c r="AC439" i="3"/>
  <c r="AD439" i="3" s="1"/>
  <c r="T439" i="3"/>
  <c r="W439" i="3" s="1"/>
  <c r="F439" i="3"/>
  <c r="J319" i="3"/>
  <c r="P319" i="3" s="1"/>
  <c r="L319" i="3" s="1"/>
  <c r="AC319" i="3"/>
  <c r="AD319" i="3" s="1"/>
  <c r="AA319" i="3"/>
  <c r="T319" i="3"/>
  <c r="W319" i="3" s="1"/>
  <c r="BB119" i="2"/>
  <c r="AS111" i="2"/>
  <c r="AB423" i="3"/>
  <c r="AB312" i="3"/>
  <c r="L312" i="3"/>
  <c r="AB385" i="3"/>
  <c r="AB370" i="3"/>
  <c r="AB311" i="3"/>
  <c r="AB462" i="3"/>
  <c r="AB376" i="3"/>
  <c r="L376" i="3"/>
  <c r="AB362" i="3"/>
  <c r="AZ114" i="2"/>
  <c r="AB394" i="3"/>
  <c r="AB386" i="3"/>
  <c r="AB484" i="3"/>
  <c r="J364" i="3"/>
  <c r="P364" i="3" s="1"/>
  <c r="L364" i="3" s="1"/>
  <c r="AC364" i="3"/>
  <c r="AD364" i="3" s="1"/>
  <c r="AA364" i="3"/>
  <c r="T364" i="3"/>
  <c r="W364" i="3" s="1"/>
  <c r="F364" i="3"/>
  <c r="J428" i="3"/>
  <c r="P428" i="3" s="1"/>
  <c r="L428" i="3" s="1"/>
  <c r="AC428" i="3"/>
  <c r="AD428" i="3" s="1"/>
  <c r="AA428" i="3"/>
  <c r="T428" i="3"/>
  <c r="W428" i="3" s="1"/>
  <c r="J492" i="3"/>
  <c r="P492" i="3" s="1"/>
  <c r="L492" i="3" s="1"/>
  <c r="AC492" i="3"/>
  <c r="AD492" i="3" s="1"/>
  <c r="AA492" i="3"/>
  <c r="T492" i="3"/>
  <c r="W492" i="3" s="1"/>
  <c r="F492" i="3"/>
  <c r="J361" i="3"/>
  <c r="P361" i="3" s="1"/>
  <c r="L361" i="3" s="1"/>
  <c r="AA361" i="3"/>
  <c r="AC361" i="3"/>
  <c r="AD361" i="3" s="1"/>
  <c r="T361" i="3"/>
  <c r="W361" i="3" s="1"/>
  <c r="J425" i="3"/>
  <c r="P425" i="3" s="1"/>
  <c r="L425" i="3" s="1"/>
  <c r="AA425" i="3"/>
  <c r="AC425" i="3"/>
  <c r="AD425" i="3" s="1"/>
  <c r="T425" i="3"/>
  <c r="W425" i="3" s="1"/>
  <c r="J489" i="3"/>
  <c r="P489" i="3" s="1"/>
  <c r="L489" i="3" s="1"/>
  <c r="AA489" i="3"/>
  <c r="AC489" i="3"/>
  <c r="AD489" i="3" s="1"/>
  <c r="T489" i="3"/>
  <c r="W489" i="3" s="1"/>
  <c r="J362" i="3"/>
  <c r="P362" i="3" s="1"/>
  <c r="L362" i="3" s="1"/>
  <c r="AC362" i="3"/>
  <c r="AD362" i="3" s="1"/>
  <c r="AA362" i="3"/>
  <c r="T362" i="3"/>
  <c r="W362" i="3" s="1"/>
  <c r="J426" i="3"/>
  <c r="P426" i="3" s="1"/>
  <c r="L426" i="3" s="1"/>
  <c r="AA426" i="3"/>
  <c r="AC426" i="3"/>
  <c r="AD426" i="3" s="1"/>
  <c r="T426" i="3"/>
  <c r="W426" i="3" s="1"/>
  <c r="J490" i="3"/>
  <c r="P490" i="3" s="1"/>
  <c r="L490" i="3" s="1"/>
  <c r="AA490" i="3"/>
  <c r="AC490" i="3"/>
  <c r="AD490" i="3" s="1"/>
  <c r="T490" i="3"/>
  <c r="W490" i="3" s="1"/>
  <c r="F490" i="3"/>
  <c r="J327" i="3"/>
  <c r="P327" i="3" s="1"/>
  <c r="L327" i="3" s="1"/>
  <c r="AA327" i="3"/>
  <c r="AC327" i="3"/>
  <c r="AD327" i="3" s="1"/>
  <c r="T327" i="3"/>
  <c r="W327" i="3" s="1"/>
  <c r="F327" i="3"/>
  <c r="J395" i="3"/>
  <c r="P395" i="3" s="1"/>
  <c r="L395" i="3" s="1"/>
  <c r="AC395" i="3"/>
  <c r="AD395" i="3" s="1"/>
  <c r="AA395" i="3"/>
  <c r="T395" i="3"/>
  <c r="W395" i="3" s="1"/>
  <c r="J495" i="3"/>
  <c r="P495" i="3" s="1"/>
  <c r="L495" i="3" s="1"/>
  <c r="AA495" i="3"/>
  <c r="AC495" i="3"/>
  <c r="AD495" i="3" s="1"/>
  <c r="T495" i="3"/>
  <c r="W495" i="3" s="1"/>
  <c r="AU111" i="2"/>
  <c r="AP107" i="2"/>
  <c r="AJ107" i="2"/>
  <c r="AB338" i="3"/>
  <c r="AB346" i="3"/>
  <c r="L346" i="3"/>
  <c r="L445" i="3"/>
  <c r="AB445" i="3"/>
  <c r="AB345" i="3"/>
  <c r="AB432" i="3"/>
  <c r="AB401" i="3"/>
  <c r="AB325" i="3"/>
  <c r="AB383" i="3"/>
  <c r="AB454" i="3"/>
  <c r="AB408" i="3"/>
  <c r="AB392" i="3"/>
  <c r="J352" i="3"/>
  <c r="P352" i="3" s="1"/>
  <c r="L352" i="3" s="1"/>
  <c r="AC352" i="3"/>
  <c r="AD352" i="3" s="1"/>
  <c r="AA352" i="3"/>
  <c r="T352" i="3"/>
  <c r="W352" i="3" s="1"/>
  <c r="F352" i="3"/>
  <c r="J416" i="3"/>
  <c r="P416" i="3" s="1"/>
  <c r="L416" i="3" s="1"/>
  <c r="AA416" i="3"/>
  <c r="AC416" i="3"/>
  <c r="AD416" i="3" s="1"/>
  <c r="T416" i="3"/>
  <c r="W416" i="3" s="1"/>
  <c r="J480" i="3"/>
  <c r="P480" i="3" s="1"/>
  <c r="L480" i="3" s="1"/>
  <c r="AA480" i="3"/>
  <c r="AC480" i="3"/>
  <c r="AD480" i="3" s="1"/>
  <c r="T480" i="3"/>
  <c r="W480" i="3" s="1"/>
  <c r="J349" i="3"/>
  <c r="P349" i="3" s="1"/>
  <c r="L349" i="3" s="1"/>
  <c r="AC349" i="3"/>
  <c r="AD349" i="3" s="1"/>
  <c r="AA349" i="3"/>
  <c r="T349" i="3"/>
  <c r="W349" i="3" s="1"/>
  <c r="J413" i="3"/>
  <c r="P413" i="3" s="1"/>
  <c r="L413" i="3" s="1"/>
  <c r="AC413" i="3"/>
  <c r="AD413" i="3" s="1"/>
  <c r="AA413" i="3"/>
  <c r="T413" i="3"/>
  <c r="W413" i="3" s="1"/>
  <c r="F413" i="3"/>
  <c r="J477" i="3"/>
  <c r="P477" i="3" s="1"/>
  <c r="L477" i="3" s="1"/>
  <c r="AC477" i="3"/>
  <c r="AD477" i="3" s="1"/>
  <c r="AA477" i="3"/>
  <c r="T477" i="3"/>
  <c r="W477" i="3" s="1"/>
  <c r="F477" i="3"/>
  <c r="J350" i="3"/>
  <c r="P350" i="3" s="1"/>
  <c r="L350" i="3" s="1"/>
  <c r="AA350" i="3"/>
  <c r="AC350" i="3"/>
  <c r="AD350" i="3" s="1"/>
  <c r="T350" i="3"/>
  <c r="W350" i="3" s="1"/>
  <c r="J414" i="3"/>
  <c r="P414" i="3" s="1"/>
  <c r="L414" i="3" s="1"/>
  <c r="AA414" i="3"/>
  <c r="AC414" i="3"/>
  <c r="AD414" i="3" s="1"/>
  <c r="T414" i="3"/>
  <c r="W414" i="3" s="1"/>
  <c r="J478" i="3"/>
  <c r="P478" i="3" s="1"/>
  <c r="L478" i="3" s="1"/>
  <c r="AA478" i="3"/>
  <c r="AC478" i="3"/>
  <c r="AD478" i="3" s="1"/>
  <c r="T478" i="3"/>
  <c r="W478" i="3" s="1"/>
  <c r="F478" i="3"/>
  <c r="J483" i="3"/>
  <c r="P483" i="3" s="1"/>
  <c r="L483" i="3" s="1"/>
  <c r="AC483" i="3"/>
  <c r="AD483" i="3" s="1"/>
  <c r="AA483" i="3"/>
  <c r="T483" i="3"/>
  <c r="W483" i="3" s="1"/>
  <c r="F483" i="3"/>
  <c r="J347" i="3"/>
  <c r="P347" i="3" s="1"/>
  <c r="L347" i="3" s="1"/>
  <c r="AA347" i="3"/>
  <c r="AC347" i="3"/>
  <c r="AD347" i="3" s="1"/>
  <c r="T347" i="3"/>
  <c r="W347" i="3" s="1"/>
  <c r="AB365" i="3"/>
  <c r="AB402" i="3"/>
  <c r="AB410" i="3"/>
  <c r="L410" i="3"/>
  <c r="AB382" i="3"/>
  <c r="AB453" i="3"/>
  <c r="AB418" i="3"/>
  <c r="AB318" i="3"/>
  <c r="L318" i="3"/>
  <c r="AB352" i="3"/>
  <c r="AB491" i="3"/>
  <c r="AB427" i="3"/>
  <c r="AB389" i="3"/>
  <c r="AB495" i="3"/>
  <c r="J324" i="3"/>
  <c r="P324" i="3" s="1"/>
  <c r="AA324" i="3"/>
  <c r="AC324" i="3"/>
  <c r="AD324" i="3" s="1"/>
  <c r="T324" i="3"/>
  <c r="W324" i="3" s="1"/>
  <c r="J388" i="3"/>
  <c r="P388" i="3" s="1"/>
  <c r="L388" i="3" s="1"/>
  <c r="AA388" i="3"/>
  <c r="AC388" i="3"/>
  <c r="AD388" i="3" s="1"/>
  <c r="T388" i="3"/>
  <c r="W388" i="3" s="1"/>
  <c r="J452" i="3"/>
  <c r="P452" i="3" s="1"/>
  <c r="L452" i="3" s="1"/>
  <c r="AC452" i="3"/>
  <c r="AD452" i="3" s="1"/>
  <c r="AA452" i="3"/>
  <c r="T452" i="3"/>
  <c r="W452" i="3" s="1"/>
  <c r="J321" i="3"/>
  <c r="P321" i="3" s="1"/>
  <c r="L321" i="3" s="1"/>
  <c r="AA321" i="3"/>
  <c r="AC321" i="3"/>
  <c r="AD321" i="3" s="1"/>
  <c r="T321" i="3"/>
  <c r="W321" i="3" s="1"/>
  <c r="J385" i="3"/>
  <c r="P385" i="3" s="1"/>
  <c r="L385" i="3" s="1"/>
  <c r="AC385" i="3"/>
  <c r="AD385" i="3" s="1"/>
  <c r="AA385" i="3"/>
  <c r="T385" i="3"/>
  <c r="W385" i="3" s="1"/>
  <c r="F385" i="3"/>
  <c r="J449" i="3"/>
  <c r="P449" i="3" s="1"/>
  <c r="L449" i="3" s="1"/>
  <c r="AC449" i="3"/>
  <c r="AD449" i="3" s="1"/>
  <c r="AA449" i="3"/>
  <c r="T449" i="3"/>
  <c r="W449" i="3" s="1"/>
  <c r="J322" i="3"/>
  <c r="P322" i="3" s="1"/>
  <c r="L322" i="3" s="1"/>
  <c r="AC322" i="3"/>
  <c r="AD322" i="3" s="1"/>
  <c r="AA322" i="3"/>
  <c r="T322" i="3"/>
  <c r="W322" i="3" s="1"/>
  <c r="J386" i="3"/>
  <c r="P386" i="3" s="1"/>
  <c r="L386" i="3" s="1"/>
  <c r="AC386" i="3"/>
  <c r="AD386" i="3" s="1"/>
  <c r="AA386" i="3"/>
  <c r="T386" i="3"/>
  <c r="W386" i="3" s="1"/>
  <c r="F386" i="3"/>
  <c r="J450" i="3"/>
  <c r="P450" i="3" s="1"/>
  <c r="L450" i="3" s="1"/>
  <c r="AA450" i="3"/>
  <c r="AC450" i="3"/>
  <c r="AD450" i="3" s="1"/>
  <c r="T450" i="3"/>
  <c r="W450" i="3" s="1"/>
  <c r="J371" i="3"/>
  <c r="P371" i="3" s="1"/>
  <c r="L371" i="3" s="1"/>
  <c r="AC371" i="3"/>
  <c r="AD371" i="3" s="1"/>
  <c r="AA371" i="3"/>
  <c r="T371" i="3"/>
  <c r="W371" i="3" s="1"/>
  <c r="F371" i="3"/>
  <c r="J423" i="3"/>
  <c r="P423" i="3" s="1"/>
  <c r="L423" i="3" s="1"/>
  <c r="AA423" i="3"/>
  <c r="AC423" i="3"/>
  <c r="AD423" i="3" s="1"/>
  <c r="T423" i="3"/>
  <c r="W423" i="3" s="1"/>
  <c r="F423" i="3"/>
  <c r="J491" i="3"/>
  <c r="P491" i="3" s="1"/>
  <c r="L491" i="3" s="1"/>
  <c r="AA491" i="3"/>
  <c r="AC491" i="3"/>
  <c r="AD491" i="3" s="1"/>
  <c r="T491" i="3"/>
  <c r="W491" i="3" s="1"/>
  <c r="J367" i="3"/>
  <c r="P367" i="3" s="1"/>
  <c r="L367" i="3" s="1"/>
  <c r="AA367" i="3"/>
  <c r="AC367" i="3"/>
  <c r="AD367" i="3" s="1"/>
  <c r="T367" i="3"/>
  <c r="W367" i="3" s="1"/>
  <c r="AU119" i="2"/>
  <c r="AU115" i="2"/>
  <c r="AR111" i="2"/>
  <c r="BE111" i="2"/>
  <c r="AB447" i="3"/>
  <c r="L455" i="3"/>
  <c r="AB455" i="3"/>
  <c r="AB413" i="3"/>
  <c r="AB487" i="3"/>
  <c r="AB425" i="3"/>
  <c r="AB400" i="3"/>
  <c r="AB420" i="3"/>
  <c r="AB375" i="3"/>
  <c r="L375" i="3"/>
  <c r="BE118" i="2"/>
  <c r="AB339" i="3"/>
  <c r="L331" i="3"/>
  <c r="AB331" i="3"/>
  <c r="AB412" i="3"/>
  <c r="AB366" i="3"/>
  <c r="AB371" i="3"/>
  <c r="AB480" i="3"/>
  <c r="AO117" i="2"/>
  <c r="AO109" i="2"/>
  <c r="AM109" i="2"/>
  <c r="AM116" i="2"/>
  <c r="BB116" i="2"/>
  <c r="BE112" i="2"/>
  <c r="AP108" i="2"/>
  <c r="J344" i="3"/>
  <c r="P344" i="3" s="1"/>
  <c r="L344" i="3" s="1"/>
  <c r="AC344" i="3"/>
  <c r="AD344" i="3" s="1"/>
  <c r="AA344" i="3"/>
  <c r="T344" i="3"/>
  <c r="W344" i="3" s="1"/>
  <c r="J408" i="3"/>
  <c r="P408" i="3" s="1"/>
  <c r="L408" i="3" s="1"/>
  <c r="AA408" i="3"/>
  <c r="AC408" i="3"/>
  <c r="AD408" i="3" s="1"/>
  <c r="T408" i="3"/>
  <c r="W408" i="3" s="1"/>
  <c r="F408" i="3"/>
  <c r="J472" i="3"/>
  <c r="P472" i="3" s="1"/>
  <c r="L472" i="3" s="1"/>
  <c r="AA472" i="3"/>
  <c r="AC472" i="3"/>
  <c r="AD472" i="3" s="1"/>
  <c r="T472" i="3"/>
  <c r="W472" i="3" s="1"/>
  <c r="J341" i="3"/>
  <c r="P341" i="3" s="1"/>
  <c r="L341" i="3" s="1"/>
  <c r="AC341" i="3"/>
  <c r="AD341" i="3" s="1"/>
  <c r="AA341" i="3"/>
  <c r="T341" i="3"/>
  <c r="W341" i="3" s="1"/>
  <c r="J405" i="3"/>
  <c r="P405" i="3" s="1"/>
  <c r="L405" i="3" s="1"/>
  <c r="AA405" i="3"/>
  <c r="AC405" i="3"/>
  <c r="AD405" i="3" s="1"/>
  <c r="T405" i="3"/>
  <c r="W405" i="3" s="1"/>
  <c r="F405" i="3"/>
  <c r="J469" i="3"/>
  <c r="P469" i="3" s="1"/>
  <c r="L469" i="3" s="1"/>
  <c r="AA469" i="3"/>
  <c r="AC469" i="3"/>
  <c r="AD469" i="3" s="1"/>
  <c r="T469" i="3"/>
  <c r="W469" i="3" s="1"/>
  <c r="J342" i="3"/>
  <c r="P342" i="3" s="1"/>
  <c r="L342" i="3" s="1"/>
  <c r="AA342" i="3"/>
  <c r="AC342" i="3"/>
  <c r="AD342" i="3" s="1"/>
  <c r="T342" i="3"/>
  <c r="W342" i="3" s="1"/>
  <c r="J406" i="3"/>
  <c r="P406" i="3" s="1"/>
  <c r="L406" i="3" s="1"/>
  <c r="AA406" i="3"/>
  <c r="AC406" i="3"/>
  <c r="AD406" i="3" s="1"/>
  <c r="T406" i="3"/>
  <c r="W406" i="3" s="1"/>
  <c r="J470" i="3"/>
  <c r="P470" i="3" s="1"/>
  <c r="L470" i="3" s="1"/>
  <c r="AA470" i="3"/>
  <c r="AC470" i="3"/>
  <c r="AD470" i="3" s="1"/>
  <c r="T470" i="3"/>
  <c r="W470" i="3" s="1"/>
  <c r="F470" i="3"/>
  <c r="J451" i="3"/>
  <c r="P451" i="3" s="1"/>
  <c r="L451" i="3" s="1"/>
  <c r="AA451" i="3"/>
  <c r="AC451" i="3"/>
  <c r="AD451" i="3" s="1"/>
  <c r="T451" i="3"/>
  <c r="W451" i="3" s="1"/>
  <c r="F451" i="3"/>
  <c r="J315" i="3"/>
  <c r="P315" i="3" s="1"/>
  <c r="L315" i="3" s="1"/>
  <c r="AC315" i="3"/>
  <c r="AD315" i="3" s="1"/>
  <c r="AA315" i="3"/>
  <c r="T315" i="3"/>
  <c r="W315" i="3" s="1"/>
  <c r="F315" i="3"/>
  <c r="J399" i="3"/>
  <c r="P399" i="3" s="1"/>
  <c r="L399" i="3" s="1"/>
  <c r="AA399" i="3"/>
  <c r="AC399" i="3"/>
  <c r="AD399" i="3" s="1"/>
  <c r="T399" i="3"/>
  <c r="W399" i="3" s="1"/>
  <c r="J351" i="3"/>
  <c r="P351" i="3" s="1"/>
  <c r="L351" i="3" s="1"/>
  <c r="AC351" i="3"/>
  <c r="AD351" i="3" s="1"/>
  <c r="AA351" i="3"/>
  <c r="T351" i="3"/>
  <c r="W351" i="3" s="1"/>
  <c r="F351" i="3"/>
  <c r="AZ112" i="2"/>
  <c r="AQ104" i="2"/>
  <c r="AV108" i="2"/>
  <c r="AY119" i="2"/>
  <c r="AK115" i="2"/>
  <c r="BD115" i="2"/>
  <c r="BB111" i="2"/>
  <c r="AW111" i="2"/>
  <c r="AK111" i="2"/>
  <c r="BB107" i="2"/>
  <c r="AB393" i="3"/>
  <c r="L393" i="3"/>
  <c r="AB409" i="3"/>
  <c r="AB477" i="3"/>
  <c r="AB465" i="3"/>
  <c r="AB372" i="3"/>
  <c r="AB430" i="3"/>
  <c r="AB314" i="3"/>
  <c r="AB471" i="3"/>
  <c r="AZ118" i="2"/>
  <c r="AX118" i="2"/>
  <c r="AL118" i="2"/>
  <c r="AL114" i="2"/>
  <c r="BC114" i="2"/>
  <c r="BE114" i="2"/>
  <c r="AT106" i="2"/>
  <c r="L324" i="3"/>
  <c r="AB324" i="3"/>
  <c r="AB468" i="3"/>
  <c r="AU117" i="2"/>
  <c r="BB113" i="2"/>
  <c r="AU109" i="2"/>
  <c r="AZ105" i="2"/>
  <c r="AW108" i="2"/>
  <c r="AP116" i="2"/>
  <c r="J380" i="3"/>
  <c r="P380" i="3" s="1"/>
  <c r="L380" i="3" s="1"/>
  <c r="AC380" i="3"/>
  <c r="AD380" i="3" s="1"/>
  <c r="AA380" i="3"/>
  <c r="T380" i="3"/>
  <c r="W380" i="3" s="1"/>
  <c r="F380" i="3"/>
  <c r="J444" i="3"/>
  <c r="P444" i="3" s="1"/>
  <c r="L444" i="3" s="1"/>
  <c r="AC444" i="3"/>
  <c r="AD444" i="3" s="1"/>
  <c r="AA444" i="3"/>
  <c r="T444" i="3"/>
  <c r="W444" i="3" s="1"/>
  <c r="F444" i="3"/>
  <c r="J313" i="3"/>
  <c r="P313" i="3" s="1"/>
  <c r="L313" i="3" s="1"/>
  <c r="AC313" i="3"/>
  <c r="AD313" i="3" s="1"/>
  <c r="AA313" i="3"/>
  <c r="T313" i="3"/>
  <c r="W313" i="3" s="1"/>
  <c r="J377" i="3"/>
  <c r="P377" i="3" s="1"/>
  <c r="L377" i="3" s="1"/>
  <c r="AC377" i="3"/>
  <c r="AD377" i="3" s="1"/>
  <c r="AA377" i="3"/>
  <c r="T377" i="3"/>
  <c r="W377" i="3" s="1"/>
  <c r="J441" i="3"/>
  <c r="P441" i="3" s="1"/>
  <c r="L441" i="3" s="1"/>
  <c r="AA441" i="3"/>
  <c r="AC441" i="3"/>
  <c r="AD441" i="3" s="1"/>
  <c r="T441" i="3"/>
  <c r="W441" i="3" s="1"/>
  <c r="F441" i="3"/>
  <c r="J314" i="3"/>
  <c r="P314" i="3" s="1"/>
  <c r="L314" i="3" s="1"/>
  <c r="AA314" i="3"/>
  <c r="AC314" i="3"/>
  <c r="AD314" i="3" s="1"/>
  <c r="T314" i="3"/>
  <c r="W314" i="3" s="1"/>
  <c r="F314" i="3"/>
  <c r="J378" i="3"/>
  <c r="P378" i="3" s="1"/>
  <c r="L378" i="3" s="1"/>
  <c r="AA378" i="3"/>
  <c r="AC378" i="3"/>
  <c r="AD378" i="3" s="1"/>
  <c r="T378" i="3"/>
  <c r="W378" i="3" s="1"/>
  <c r="F378" i="3"/>
  <c r="J442" i="3"/>
  <c r="P442" i="3" s="1"/>
  <c r="L442" i="3" s="1"/>
  <c r="AA442" i="3"/>
  <c r="AC442" i="3"/>
  <c r="AD442" i="3" s="1"/>
  <c r="T442" i="3"/>
  <c r="W442" i="3" s="1"/>
  <c r="J339" i="3"/>
  <c r="P339" i="3" s="1"/>
  <c r="L339" i="3" s="1"/>
  <c r="AA339" i="3"/>
  <c r="AC339" i="3"/>
  <c r="AD339" i="3" s="1"/>
  <c r="T339" i="3"/>
  <c r="W339" i="3" s="1"/>
  <c r="J391" i="3"/>
  <c r="P391" i="3" s="1"/>
  <c r="L391" i="3" s="1"/>
  <c r="AC391" i="3"/>
  <c r="AD391" i="3" s="1"/>
  <c r="AA391" i="3"/>
  <c r="T391" i="3"/>
  <c r="W391" i="3" s="1"/>
  <c r="F391" i="3"/>
  <c r="J459" i="3"/>
  <c r="P459" i="3" s="1"/>
  <c r="L459" i="3" s="1"/>
  <c r="AA459" i="3"/>
  <c r="AC459" i="3"/>
  <c r="AD459" i="3" s="1"/>
  <c r="T459" i="3"/>
  <c r="W459" i="3" s="1"/>
  <c r="AN112" i="2"/>
  <c r="AL112" i="2"/>
  <c r="AL104" i="2"/>
  <c r="BE108" i="2"/>
  <c r="AV119" i="2"/>
  <c r="AN115" i="2"/>
  <c r="AY111" i="2"/>
  <c r="AK107" i="2"/>
  <c r="AB350" i="3"/>
  <c r="AB358" i="3"/>
  <c r="AB416" i="3"/>
  <c r="AB466" i="3"/>
  <c r="AB387" i="3"/>
  <c r="L387" i="3"/>
  <c r="AB344" i="3"/>
  <c r="AB451" i="3"/>
  <c r="AB323" i="3"/>
  <c r="AP118" i="2"/>
  <c r="AQ118" i="2"/>
  <c r="AN114" i="2"/>
  <c r="AJ110" i="2"/>
  <c r="AK110" i="2"/>
  <c r="AW106" i="2"/>
  <c r="AB384" i="3"/>
  <c r="L384" i="3"/>
  <c r="AB342" i="3"/>
  <c r="AB334" i="3"/>
  <c r="L334" i="3"/>
  <c r="AJ121" i="2"/>
  <c r="BB121" i="2"/>
  <c r="AZ117" i="2"/>
  <c r="AK113" i="2"/>
  <c r="AP109" i="2"/>
  <c r="AN109" i="2"/>
  <c r="AW109" i="2"/>
  <c r="AJ105" i="2"/>
  <c r="AX116" i="2"/>
  <c r="AU104" i="2"/>
  <c r="AQ108" i="2"/>
  <c r="BC112" i="2"/>
  <c r="AX104" i="2"/>
  <c r="J368" i="3"/>
  <c r="P368" i="3" s="1"/>
  <c r="L368" i="3" s="1"/>
  <c r="AA368" i="3"/>
  <c r="AC368" i="3"/>
  <c r="AD368" i="3" s="1"/>
  <c r="T368" i="3"/>
  <c r="W368" i="3" s="1"/>
  <c r="J432" i="3"/>
  <c r="P432" i="3" s="1"/>
  <c r="L432" i="3" s="1"/>
  <c r="AA432" i="3"/>
  <c r="AC432" i="3"/>
  <c r="AD432" i="3" s="1"/>
  <c r="T432" i="3"/>
  <c r="W432" i="3" s="1"/>
  <c r="F432" i="3"/>
  <c r="J496" i="3"/>
  <c r="P496" i="3" s="1"/>
  <c r="L496" i="3" s="1"/>
  <c r="AA496" i="3"/>
  <c r="AC496" i="3"/>
  <c r="AD496" i="3" s="1"/>
  <c r="T496" i="3"/>
  <c r="W496" i="3" s="1"/>
  <c r="J365" i="3"/>
  <c r="P365" i="3" s="1"/>
  <c r="L365" i="3" s="1"/>
  <c r="AA365" i="3"/>
  <c r="AC365" i="3"/>
  <c r="AD365" i="3" s="1"/>
  <c r="T365" i="3"/>
  <c r="W365" i="3" s="1"/>
  <c r="F365" i="3"/>
  <c r="J429" i="3"/>
  <c r="P429" i="3" s="1"/>
  <c r="L429" i="3" s="1"/>
  <c r="AC429" i="3"/>
  <c r="AD429" i="3" s="1"/>
  <c r="AA429" i="3"/>
  <c r="T429" i="3"/>
  <c r="W429" i="3" s="1"/>
  <c r="J493" i="3"/>
  <c r="P493" i="3" s="1"/>
  <c r="L493" i="3" s="1"/>
  <c r="AC493" i="3"/>
  <c r="AD493" i="3" s="1"/>
  <c r="AA493" i="3"/>
  <c r="T493" i="3"/>
  <c r="W493" i="3" s="1"/>
  <c r="J366" i="3"/>
  <c r="P366" i="3" s="1"/>
  <c r="L366" i="3" s="1"/>
  <c r="AC366" i="3"/>
  <c r="AD366" i="3" s="1"/>
  <c r="AA366" i="3"/>
  <c r="T366" i="3"/>
  <c r="W366" i="3" s="1"/>
  <c r="J430" i="3"/>
  <c r="P430" i="3" s="1"/>
  <c r="L430" i="3" s="1"/>
  <c r="AA430" i="3"/>
  <c r="AC430" i="3"/>
  <c r="AD430" i="3" s="1"/>
  <c r="T430" i="3"/>
  <c r="W430" i="3" s="1"/>
  <c r="J494" i="3"/>
  <c r="P494" i="3" s="1"/>
  <c r="L494" i="3" s="1"/>
  <c r="AA494" i="3"/>
  <c r="AC494" i="3"/>
  <c r="AD494" i="3" s="1"/>
  <c r="T494" i="3"/>
  <c r="W494" i="3" s="1"/>
  <c r="J343" i="3"/>
  <c r="P343" i="3" s="1"/>
  <c r="L343" i="3" s="1"/>
  <c r="AC343" i="3"/>
  <c r="AD343" i="3" s="1"/>
  <c r="AA343" i="3"/>
  <c r="T343" i="3"/>
  <c r="W343" i="3" s="1"/>
  <c r="J411" i="3"/>
  <c r="P411" i="3" s="1"/>
  <c r="L411" i="3" s="1"/>
  <c r="AA411" i="3"/>
  <c r="AC411" i="3"/>
  <c r="AD411" i="3" s="1"/>
  <c r="T411" i="3"/>
  <c r="W411" i="3" s="1"/>
  <c r="AZ108" i="2"/>
  <c r="BE116" i="2"/>
  <c r="AP119" i="2"/>
  <c r="AT119" i="2"/>
  <c r="AT115" i="2"/>
  <c r="AS115" i="2"/>
  <c r="AB414" i="3"/>
  <c r="AB422" i="3"/>
  <c r="L485" i="3"/>
  <c r="AB485" i="3"/>
  <c r="AB405" i="3"/>
  <c r="AB380" i="3"/>
  <c r="AB486" i="3"/>
  <c r="AB442" i="3"/>
  <c r="AB444" i="3"/>
  <c r="L463" i="3"/>
  <c r="AB463" i="3"/>
  <c r="AB337" i="3"/>
  <c r="AB377" i="3"/>
  <c r="AB361" i="3"/>
  <c r="AN121" i="2"/>
  <c r="AS117" i="2"/>
  <c r="AS109" i="2"/>
  <c r="BC109" i="2"/>
  <c r="AL116" i="2"/>
  <c r="AO112" i="2"/>
  <c r="AY120" i="2"/>
  <c r="J340" i="3"/>
  <c r="P340" i="3" s="1"/>
  <c r="L340" i="3" s="1"/>
  <c r="AA340" i="3"/>
  <c r="AC340" i="3"/>
  <c r="AD340" i="3" s="1"/>
  <c r="T340" i="3"/>
  <c r="W340" i="3" s="1"/>
  <c r="J404" i="3"/>
  <c r="P404" i="3" s="1"/>
  <c r="L404" i="3" s="1"/>
  <c r="AA404" i="3"/>
  <c r="AC404" i="3"/>
  <c r="AD404" i="3" s="1"/>
  <c r="T404" i="3"/>
  <c r="W404" i="3" s="1"/>
  <c r="F404" i="3"/>
  <c r="J468" i="3"/>
  <c r="P468" i="3" s="1"/>
  <c r="L468" i="3" s="1"/>
  <c r="AC468" i="3"/>
  <c r="AD468" i="3" s="1"/>
  <c r="AA468" i="3"/>
  <c r="T468" i="3"/>
  <c r="W468" i="3" s="1"/>
  <c r="J337" i="3"/>
  <c r="P337" i="3" s="1"/>
  <c r="L337" i="3" s="1"/>
  <c r="AA337" i="3"/>
  <c r="AC337" i="3"/>
  <c r="AD337" i="3" s="1"/>
  <c r="T337" i="3"/>
  <c r="W337" i="3" s="1"/>
  <c r="J401" i="3"/>
  <c r="P401" i="3" s="1"/>
  <c r="L401" i="3" s="1"/>
  <c r="AC401" i="3"/>
  <c r="AD401" i="3" s="1"/>
  <c r="AA401" i="3"/>
  <c r="T401" i="3"/>
  <c r="W401" i="3" s="1"/>
  <c r="J465" i="3"/>
  <c r="P465" i="3" s="1"/>
  <c r="L465" i="3" s="1"/>
  <c r="AC465" i="3"/>
  <c r="AD465" i="3" s="1"/>
  <c r="AA465" i="3"/>
  <c r="T465" i="3"/>
  <c r="W465" i="3" s="1"/>
  <c r="J338" i="3"/>
  <c r="P338" i="3" s="1"/>
  <c r="L338" i="3" s="1"/>
  <c r="AA338" i="3"/>
  <c r="AC338" i="3"/>
  <c r="AD338" i="3" s="1"/>
  <c r="T338" i="3"/>
  <c r="W338" i="3" s="1"/>
  <c r="J402" i="3"/>
  <c r="P402" i="3" s="1"/>
  <c r="L402" i="3" s="1"/>
  <c r="AC402" i="3"/>
  <c r="AD402" i="3" s="1"/>
  <c r="AA402" i="3"/>
  <c r="T402" i="3"/>
  <c r="W402" i="3" s="1"/>
  <c r="J466" i="3"/>
  <c r="P466" i="3" s="1"/>
  <c r="L466" i="3" s="1"/>
  <c r="AC466" i="3"/>
  <c r="AD466" i="3" s="1"/>
  <c r="AA466" i="3"/>
  <c r="T466" i="3"/>
  <c r="W466" i="3" s="1"/>
  <c r="J435" i="3"/>
  <c r="P435" i="3" s="1"/>
  <c r="L435" i="3" s="1"/>
  <c r="AA435" i="3"/>
  <c r="AC435" i="3"/>
  <c r="AD435" i="3" s="1"/>
  <c r="T435" i="3"/>
  <c r="W435" i="3" s="1"/>
  <c r="J487" i="3"/>
  <c r="P487" i="3" s="1"/>
  <c r="L487" i="3" s="1"/>
  <c r="AA487" i="3"/>
  <c r="AC487" i="3"/>
  <c r="AD487" i="3" s="1"/>
  <c r="T487" i="3"/>
  <c r="W487" i="3" s="1"/>
  <c r="J335" i="3"/>
  <c r="P335" i="3" s="1"/>
  <c r="L335" i="3" s="1"/>
  <c r="AC335" i="3"/>
  <c r="AD335" i="3" s="1"/>
  <c r="AA335" i="3"/>
  <c r="T335" i="3"/>
  <c r="W335" i="3" s="1"/>
  <c r="AN116" i="2"/>
  <c r="BD108" i="2"/>
  <c r="AX120" i="2"/>
  <c r="F494" i="3" l="1"/>
  <c r="F313" i="3"/>
  <c r="F449" i="3"/>
  <c r="F415" i="3"/>
  <c r="F343" i="3"/>
  <c r="F312" i="3"/>
  <c r="F337" i="3"/>
  <c r="F468" i="3"/>
  <c r="F453" i="3"/>
  <c r="F429" i="3"/>
  <c r="F435" i="3"/>
  <c r="F367" i="3"/>
  <c r="F322" i="3"/>
  <c r="F389" i="3"/>
  <c r="F495" i="3"/>
  <c r="F344" i="3"/>
  <c r="F420" i="3"/>
  <c r="F401" i="3"/>
  <c r="F472" i="3"/>
  <c r="F416" i="3"/>
  <c r="F447" i="3"/>
  <c r="F335" i="3"/>
  <c r="F340" i="3"/>
  <c r="F368" i="3"/>
  <c r="F465" i="3"/>
  <c r="F366" i="3"/>
  <c r="F339" i="3"/>
  <c r="F361" i="3"/>
  <c r="F324" i="3"/>
  <c r="F379" i="3"/>
  <c r="F487" i="3"/>
  <c r="F496" i="3"/>
  <c r="F426" i="3"/>
  <c r="F331" i="3"/>
  <c r="F409" i="3"/>
  <c r="F418" i="3"/>
  <c r="F341" i="3"/>
  <c r="F434" i="3"/>
  <c r="F419" i="3"/>
  <c r="F353" i="3"/>
  <c r="F445" i="3"/>
  <c r="F399" i="3"/>
  <c r="F406" i="3"/>
  <c r="F459" i="3"/>
  <c r="F428" i="3"/>
  <c r="F309" i="3"/>
  <c r="F411" i="3"/>
  <c r="F414" i="3"/>
  <c r="F480" i="3"/>
  <c r="F369" i="3"/>
  <c r="F484" i="3"/>
  <c r="F311" i="3"/>
  <c r="F402" i="3"/>
  <c r="F338" i="3"/>
  <c r="F469" i="3"/>
  <c r="F452" i="3"/>
  <c r="F347" i="3"/>
  <c r="F350" i="3"/>
  <c r="F489" i="3"/>
  <c r="F326" i="3"/>
  <c r="F328" i="3"/>
  <c r="F359" i="3"/>
  <c r="F436" i="3"/>
  <c r="F476" i="3"/>
  <c r="F374" i="3"/>
  <c r="F376" i="3"/>
  <c r="F481" i="3"/>
  <c r="F475" i="3"/>
  <c r="F382" i="3"/>
  <c r="F330" i="3"/>
  <c r="F332" i="3"/>
  <c r="F486" i="3"/>
  <c r="F450" i="3"/>
  <c r="F362" i="3"/>
  <c r="F345" i="3"/>
  <c r="F323" i="3"/>
  <c r="F354" i="3"/>
  <c r="F317" i="3"/>
  <c r="F394" i="3"/>
  <c r="F400" i="3"/>
  <c r="F443" i="3"/>
  <c r="F358" i="3"/>
  <c r="F430" i="3"/>
  <c r="F442" i="3"/>
  <c r="F377" i="3"/>
  <c r="F342" i="3"/>
  <c r="F491" i="3"/>
  <c r="F321" i="3"/>
  <c r="F349" i="3"/>
  <c r="F425" i="3"/>
  <c r="F387" i="3"/>
  <c r="F392" i="3"/>
  <c r="F498" i="3"/>
  <c r="F433" i="3"/>
  <c r="F372" i="3"/>
  <c r="F397" i="3"/>
  <c r="F467" i="3"/>
  <c r="F412" i="3"/>
  <c r="F440" i="3"/>
  <c r="F381" i="3"/>
  <c r="F457" i="3"/>
  <c r="F396" i="3"/>
  <c r="F424" i="3"/>
  <c r="F466" i="3"/>
  <c r="F493" i="3"/>
  <c r="F388" i="3"/>
  <c r="F395" i="3"/>
  <c r="F319" i="3"/>
  <c r="F390" i="3"/>
  <c r="F325" i="3"/>
  <c r="F370" i="3"/>
  <c r="F500" i="3"/>
  <c r="F463" i="3"/>
  <c r="F410" i="3"/>
  <c r="F438" i="3"/>
  <c r="F373" i="3"/>
  <c r="F448" i="3"/>
  <c r="F422" i="3"/>
  <c r="F357" i="3"/>
  <c r="J7" i="3" l="1"/>
  <c r="J9" i="3"/>
  <c r="J8" i="3"/>
  <c r="F8" i="3" s="1"/>
  <c r="J6" i="3"/>
  <c r="J4" i="3"/>
  <c r="P4" i="3" s="1"/>
  <c r="L4" i="3" s="1"/>
  <c r="B18" i="2" s="1"/>
  <c r="J3" i="3"/>
  <c r="J5" i="3"/>
  <c r="P8" i="3" l="1"/>
  <c r="L8" i="3" s="1"/>
  <c r="B19" i="2" s="1"/>
  <c r="B86" i="2"/>
  <c r="B256" i="2" s="1"/>
  <c r="B188" i="2"/>
  <c r="B52" i="2"/>
  <c r="P5" i="3"/>
  <c r="L5" i="3" s="1"/>
  <c r="B16" i="2" s="1"/>
  <c r="F5" i="3"/>
  <c r="B4" i="2" s="1"/>
  <c r="P7" i="3"/>
  <c r="L7" i="3" s="1"/>
  <c r="F7" i="3"/>
  <c r="B7" i="2" s="1"/>
  <c r="F9" i="3"/>
  <c r="B8" i="2" s="1"/>
  <c r="P9" i="3"/>
  <c r="L9" i="3" s="1"/>
  <c r="B12" i="2" s="1"/>
  <c r="V4" i="3"/>
  <c r="F4" i="3"/>
  <c r="P3" i="3"/>
  <c r="L3" i="3" s="1"/>
  <c r="B14" i="2" s="1"/>
  <c r="F3" i="3"/>
  <c r="B2" i="2" s="1"/>
  <c r="P6" i="3"/>
  <c r="L6" i="3" s="1"/>
  <c r="B17" i="2" s="1"/>
  <c r="F6" i="3"/>
  <c r="B5" i="2" s="1"/>
  <c r="V8" i="3"/>
  <c r="M14" i="3" l="1"/>
  <c r="B41" i="2"/>
  <c r="B11" i="2"/>
  <c r="G12" i="3" s="1"/>
  <c r="B145" i="2"/>
  <c r="B281" i="2" s="1"/>
  <c r="M10" i="3"/>
  <c r="B3" i="2"/>
  <c r="B6" i="2"/>
  <c r="B176" i="2" s="1"/>
  <c r="B177" i="2"/>
  <c r="G15" i="3"/>
  <c r="M11" i="3"/>
  <c r="B75" i="2"/>
  <c r="B245" i="2" s="1"/>
  <c r="B87" i="2"/>
  <c r="B257" i="2" s="1"/>
  <c r="B53" i="2"/>
  <c r="B189" i="2"/>
  <c r="B158" i="2"/>
  <c r="B328" i="2" s="1"/>
  <c r="B362" i="2" s="1"/>
  <c r="B396" i="2" s="1"/>
  <c r="B48" i="2"/>
  <c r="B71" i="2"/>
  <c r="B241" i="2" s="1"/>
  <c r="B159" i="2"/>
  <c r="B329" i="2" s="1"/>
  <c r="B160" i="2"/>
  <c r="B330" i="2" s="1"/>
  <c r="B364" i="2" s="1"/>
  <c r="B398" i="2" s="1"/>
  <c r="B72" i="2"/>
  <c r="B242" i="2" s="1"/>
  <c r="B150" i="2"/>
  <c r="B286" i="2" s="1"/>
  <c r="B85" i="2"/>
  <c r="B255" i="2" s="1"/>
  <c r="B144" i="2"/>
  <c r="B280" i="2" s="1"/>
  <c r="B149" i="2"/>
  <c r="B319" i="2" s="1"/>
  <c r="B151" i="2"/>
  <c r="B321" i="2" s="1"/>
  <c r="B226" i="2"/>
  <c r="B230" i="2"/>
  <c r="B225" i="2"/>
  <c r="B231" i="2"/>
  <c r="B229" i="2"/>
  <c r="B211" i="2"/>
  <c r="B223" i="2"/>
  <c r="B206" i="2"/>
  <c r="B236" i="2"/>
  <c r="B39" i="2"/>
  <c r="B163" i="2"/>
  <c r="B333" i="2" s="1"/>
  <c r="B162" i="2"/>
  <c r="B332" i="2" s="1"/>
  <c r="B366" i="2" s="1"/>
  <c r="B400" i="2" s="1"/>
  <c r="B166" i="2"/>
  <c r="B336" i="2" s="1"/>
  <c r="B370" i="2" s="1"/>
  <c r="B404" i="2" s="1"/>
  <c r="B141" i="2"/>
  <c r="B147" i="2"/>
  <c r="B173" i="2"/>
  <c r="B168" i="2"/>
  <c r="B338" i="2" s="1"/>
  <c r="B372" i="2" s="1"/>
  <c r="B406" i="2" s="1"/>
  <c r="B161" i="2"/>
  <c r="B331" i="2" s="1"/>
  <c r="B365" i="2" s="1"/>
  <c r="B399" i="2" s="1"/>
  <c r="B174" i="2"/>
  <c r="B51" i="2"/>
  <c r="B42" i="2"/>
  <c r="B152" i="2"/>
  <c r="B322" i="2" s="1"/>
  <c r="B148" i="2"/>
  <c r="B284" i="2" s="1"/>
  <c r="B214" i="2"/>
  <c r="B233" i="2"/>
  <c r="B235" i="2"/>
  <c r="B213" i="2"/>
  <c r="B232" i="2"/>
  <c r="B217" i="2"/>
  <c r="B237" i="2"/>
  <c r="B219" i="2"/>
  <c r="B175" i="2"/>
  <c r="B186" i="2"/>
  <c r="B157" i="2"/>
  <c r="B327" i="2" s="1"/>
  <c r="B361" i="2" s="1"/>
  <c r="B395" i="2" s="1"/>
  <c r="B46" i="2"/>
  <c r="B155" i="2"/>
  <c r="M12" i="3"/>
  <c r="B140" i="2"/>
  <c r="B142" i="2"/>
  <c r="B82" i="2"/>
  <c r="B252" i="2" s="1"/>
  <c r="B169" i="2"/>
  <c r="B339" i="2" s="1"/>
  <c r="B373" i="2" s="1"/>
  <c r="B407" i="2" s="1"/>
  <c r="B187" i="2"/>
  <c r="B45" i="2"/>
  <c r="B76" i="2"/>
  <c r="B246" i="2" s="1"/>
  <c r="B153" i="2"/>
  <c r="B36" i="2"/>
  <c r="B227" i="2"/>
  <c r="B228" i="2"/>
  <c r="B207" i="2"/>
  <c r="B222" i="2"/>
  <c r="B234" i="2"/>
  <c r="B212" i="2"/>
  <c r="B218" i="2"/>
  <c r="B220" i="2"/>
  <c r="B73" i="2"/>
  <c r="B243" i="2" s="1"/>
  <c r="B50" i="2"/>
  <c r="B164" i="2"/>
  <c r="B334" i="2" s="1"/>
  <c r="B167" i="2"/>
  <c r="B337" i="2" s="1"/>
  <c r="B371" i="2" s="1"/>
  <c r="B405" i="2" s="1"/>
  <c r="B165" i="2"/>
  <c r="B335" i="2" s="1"/>
  <c r="B369" i="2" s="1"/>
  <c r="B403" i="2" s="1"/>
  <c r="B80" i="2"/>
  <c r="B250" i="2" s="1"/>
  <c r="B146" i="2"/>
  <c r="B139" i="2"/>
  <c r="B184" i="2"/>
  <c r="B37" i="2"/>
  <c r="B38" i="2"/>
  <c r="B79" i="2"/>
  <c r="B249" i="2" s="1"/>
  <c r="B178" i="2"/>
  <c r="B138" i="2"/>
  <c r="B308" i="2" s="1"/>
  <c r="B154" i="2"/>
  <c r="B290" i="2" s="1"/>
  <c r="B70" i="2"/>
  <c r="B240" i="2" s="1"/>
  <c r="B208" i="2"/>
  <c r="B210" i="2"/>
  <c r="B224" i="2"/>
  <c r="B209" i="2"/>
  <c r="B216" i="2"/>
  <c r="B215" i="2"/>
  <c r="B221" i="2"/>
  <c r="B172" i="2"/>
  <c r="B74" i="2"/>
  <c r="B244" i="2" s="1"/>
  <c r="B84" i="2"/>
  <c r="B254" i="2" s="1"/>
  <c r="B156" i="2"/>
  <c r="B326" i="2" s="1"/>
  <c r="B182" i="2"/>
  <c r="B143" i="2"/>
  <c r="B106" i="2"/>
  <c r="B289" i="2"/>
  <c r="B323" i="2"/>
  <c r="B120" i="2"/>
  <c r="B363" i="2"/>
  <c r="B397" i="2" s="1"/>
  <c r="B314" i="2"/>
  <c r="B285" i="2"/>
  <c r="B287" i="2"/>
  <c r="B368" i="2"/>
  <c r="B402" i="2" s="1"/>
  <c r="B283" i="2"/>
  <c r="B317" i="2"/>
  <c r="B288" i="2"/>
  <c r="B109" i="2"/>
  <c r="B367" i="2"/>
  <c r="B401" i="2" s="1"/>
  <c r="V6" i="3"/>
  <c r="V3" i="3"/>
  <c r="V9" i="3"/>
  <c r="V7" i="3"/>
  <c r="V5" i="3"/>
  <c r="B121" i="2" l="1"/>
  <c r="B315" i="2"/>
  <c r="B40" i="2"/>
  <c r="B108" i="2" s="1"/>
  <c r="B114" i="2"/>
  <c r="B119" i="2"/>
  <c r="B181" i="2"/>
  <c r="B320" i="2"/>
  <c r="B354" i="2" s="1"/>
  <c r="B388" i="2" s="1"/>
  <c r="M15" i="3"/>
  <c r="T15" i="3" s="1"/>
  <c r="B116" i="2"/>
  <c r="B110" i="2"/>
  <c r="B274" i="2"/>
  <c r="B342" i="2" s="1"/>
  <c r="B376" i="2" s="1"/>
  <c r="B318" i="2"/>
  <c r="B105" i="2"/>
  <c r="B107" i="2"/>
  <c r="B118" i="2"/>
  <c r="B113" i="2"/>
  <c r="B349" i="2"/>
  <c r="B383" i="2" s="1"/>
  <c r="B324" i="2"/>
  <c r="B358" i="2" s="1"/>
  <c r="B392" i="2" s="1"/>
  <c r="B282" i="2"/>
  <c r="B316" i="2"/>
  <c r="B104" i="2"/>
  <c r="B291" i="2"/>
  <c r="B325" i="2"/>
  <c r="B360" i="2"/>
  <c r="B394" i="2" s="1"/>
  <c r="B309" i="2"/>
  <c r="B278" i="2"/>
  <c r="B312" i="2"/>
  <c r="B276" i="2"/>
  <c r="B310" i="2"/>
  <c r="B277" i="2"/>
  <c r="B311" i="2"/>
  <c r="B279" i="2"/>
  <c r="B313" i="2"/>
  <c r="B275" i="2"/>
  <c r="J12" i="3"/>
  <c r="T12" i="3"/>
  <c r="B356" i="2"/>
  <c r="B390" i="2" s="1"/>
  <c r="B353" i="2"/>
  <c r="B387" i="2" s="1"/>
  <c r="B348" i="2"/>
  <c r="B382" i="2" s="1"/>
  <c r="B352" i="2"/>
  <c r="B386" i="2" s="1"/>
  <c r="B355" i="2"/>
  <c r="B389" i="2" s="1"/>
  <c r="B351" i="2"/>
  <c r="B385" i="2" s="1"/>
  <c r="B357" i="2"/>
  <c r="B391" i="2" s="1"/>
  <c r="J15" i="3" l="1"/>
  <c r="B350" i="2"/>
  <c r="B384" i="2" s="1"/>
  <c r="B346" i="2"/>
  <c r="B380" i="2" s="1"/>
  <c r="B344" i="2"/>
  <c r="B378" i="2" s="1"/>
  <c r="B343" i="2"/>
  <c r="B377" i="2" s="1"/>
  <c r="P12" i="3"/>
  <c r="F12" i="3"/>
  <c r="B347" i="2"/>
  <c r="B381" i="2" s="1"/>
  <c r="B345" i="2"/>
  <c r="B379" i="2" s="1"/>
  <c r="B359" i="2"/>
  <c r="B393" i="2" s="1"/>
  <c r="P15" i="3" l="1"/>
  <c r="L15" i="3" s="1"/>
  <c r="F15" i="3"/>
  <c r="V15" i="3"/>
  <c r="L12" i="3"/>
  <c r="V12" i="3"/>
  <c r="C290" i="2" l="1"/>
  <c r="C289" i="2"/>
  <c r="C288" i="2"/>
  <c r="C291" i="2"/>
  <c r="D291" i="2" l="1"/>
  <c r="D290" i="2"/>
  <c r="D289" i="2"/>
  <c r="D288" i="2"/>
  <c r="E290" i="2" l="1"/>
  <c r="E291" i="2"/>
  <c r="E289" i="2"/>
  <c r="E288" i="2"/>
  <c r="F290" i="2" l="1"/>
  <c r="F288" i="2"/>
  <c r="F291" i="2"/>
  <c r="F289" i="2"/>
  <c r="G291" i="2" l="1"/>
  <c r="G288" i="2"/>
  <c r="G289" i="2"/>
  <c r="G290" i="2"/>
  <c r="H288" i="2" l="1"/>
  <c r="H290" i="2"/>
  <c r="H291" i="2"/>
  <c r="H289" i="2"/>
  <c r="I291" i="2" l="1"/>
  <c r="I289" i="2"/>
  <c r="I290" i="2"/>
  <c r="I288" i="2"/>
  <c r="J288" i="2" l="1"/>
  <c r="J291" i="2"/>
  <c r="J290" i="2"/>
  <c r="J289" i="2"/>
  <c r="K288" i="2" l="1"/>
  <c r="K291" i="2"/>
  <c r="K290" i="2"/>
  <c r="K289" i="2"/>
  <c r="L291" i="2" l="1"/>
  <c r="L289" i="2"/>
  <c r="L290" i="2"/>
  <c r="L288" i="2"/>
  <c r="M289" i="2" l="1"/>
  <c r="M290" i="2"/>
  <c r="M288" i="2"/>
  <c r="M291" i="2"/>
  <c r="N288" i="2" l="1"/>
  <c r="N290" i="2"/>
  <c r="N291" i="2"/>
  <c r="N289" i="2"/>
  <c r="O288" i="2" l="1"/>
  <c r="O290" i="2"/>
  <c r="O291" i="2"/>
  <c r="O289" i="2"/>
  <c r="P288" i="2" l="1"/>
  <c r="P291" i="2"/>
  <c r="P290" i="2"/>
  <c r="P289" i="2"/>
  <c r="Q291" i="2" l="1"/>
  <c r="Q289" i="2"/>
  <c r="Q290" i="2"/>
  <c r="Q288" i="2"/>
  <c r="R290" i="2" l="1"/>
  <c r="R288" i="2"/>
  <c r="R291" i="2"/>
  <c r="R289" i="2"/>
  <c r="S290" i="2" l="1"/>
  <c r="S288" i="2"/>
  <c r="S291" i="2"/>
  <c r="V173" i="3" l="1"/>
  <c r="V171" i="3"/>
  <c r="V172" i="3" l="1"/>
  <c r="M188" i="3"/>
  <c r="T288" i="2"/>
  <c r="T290" i="2"/>
  <c r="T291" i="2"/>
  <c r="T289" i="2"/>
  <c r="V181" i="3" l="1"/>
  <c r="M187" i="3"/>
  <c r="M191" i="3"/>
  <c r="M190" i="3"/>
  <c r="V178" i="3" l="1"/>
  <c r="V180" i="3"/>
  <c r="V182" i="3"/>
  <c r="M189" i="3"/>
  <c r="M185" i="3"/>
  <c r="U190" i="3"/>
  <c r="Y190" i="3" s="1"/>
  <c r="Z190" i="3" s="1"/>
  <c r="G190" i="3"/>
  <c r="V176" i="3"/>
  <c r="AB190" i="3"/>
  <c r="U187" i="3"/>
  <c r="Y187" i="3" s="1"/>
  <c r="Z187" i="3" s="1"/>
  <c r="G187" i="3"/>
  <c r="AB191" i="3"/>
  <c r="AB187" i="3"/>
  <c r="V175" i="3" l="1"/>
  <c r="U185" i="3"/>
  <c r="Y185" i="3" s="1"/>
  <c r="Z185" i="3" s="1"/>
  <c r="G185" i="3"/>
  <c r="U291" i="2"/>
  <c r="T187" i="3"/>
  <c r="W187" i="3" s="1"/>
  <c r="X187" i="3" s="1"/>
  <c r="J187" i="3"/>
  <c r="F187" i="3" s="1"/>
  <c r="AA187" i="3"/>
  <c r="AC187" i="3" s="1"/>
  <c r="AD187" i="3" s="1"/>
  <c r="AE187" i="3" s="1"/>
  <c r="U189" i="3"/>
  <c r="Y189" i="3" s="1"/>
  <c r="Z189" i="3" s="1"/>
  <c r="G189" i="3"/>
  <c r="U289" i="2"/>
  <c r="U288" i="2"/>
  <c r="M186" i="3"/>
  <c r="V177" i="3"/>
  <c r="V174" i="3"/>
  <c r="V179" i="3"/>
  <c r="J190" i="3"/>
  <c r="F190" i="3" s="1"/>
  <c r="AA190" i="3"/>
  <c r="AC190" i="3" s="1"/>
  <c r="AD190" i="3" s="1"/>
  <c r="AE190" i="3" s="1"/>
  <c r="T190" i="3"/>
  <c r="W190" i="3" s="1"/>
  <c r="X190" i="3" s="1"/>
  <c r="U191" i="3"/>
  <c r="Y191" i="3" s="1"/>
  <c r="Z191" i="3" s="1"/>
  <c r="G191" i="3"/>
  <c r="U290" i="2"/>
  <c r="U188" i="3"/>
  <c r="Y188" i="3" s="1"/>
  <c r="Z188" i="3" s="1"/>
  <c r="G188" i="3"/>
  <c r="U186" i="3"/>
  <c r="Y186" i="3" s="1"/>
  <c r="Z186" i="3" s="1"/>
  <c r="G186" i="3"/>
  <c r="AB185" i="3"/>
  <c r="AB189" i="3"/>
  <c r="T188" i="3" l="1"/>
  <c r="W188" i="3" s="1"/>
  <c r="X188" i="3" s="1"/>
  <c r="J188" i="3"/>
  <c r="F188" i="3" s="1"/>
  <c r="T185" i="3"/>
  <c r="W185" i="3" s="1"/>
  <c r="X185" i="3" s="1"/>
  <c r="J185" i="3"/>
  <c r="F185" i="3" s="1"/>
  <c r="P190" i="3"/>
  <c r="L190" i="3" s="1"/>
  <c r="V19" i="2" s="1"/>
  <c r="AA189" i="3"/>
  <c r="AC189" i="3" s="1"/>
  <c r="AD189" i="3" s="1"/>
  <c r="AE189" i="3" s="1"/>
  <c r="T189" i="3"/>
  <c r="W189" i="3" s="1"/>
  <c r="X189" i="3" s="1"/>
  <c r="J189" i="3"/>
  <c r="P187" i="3"/>
  <c r="L187" i="3" s="1"/>
  <c r="T186" i="3"/>
  <c r="W186" i="3" s="1"/>
  <c r="X186" i="3" s="1"/>
  <c r="J186" i="3"/>
  <c r="F186" i="3" s="1"/>
  <c r="V18" i="2" s="1"/>
  <c r="AA186" i="3"/>
  <c r="M193" i="3"/>
  <c r="AA191" i="3"/>
  <c r="AC191" i="3" s="1"/>
  <c r="AD191" i="3" s="1"/>
  <c r="AE191" i="3" s="1"/>
  <c r="T191" i="3"/>
  <c r="W191" i="3" s="1"/>
  <c r="X191" i="3" s="1"/>
  <c r="J191" i="3"/>
  <c r="F191" i="3" s="1"/>
  <c r="M195" i="3"/>
  <c r="M200" i="3"/>
  <c r="AC186" i="3" l="1"/>
  <c r="AD186" i="3" s="1"/>
  <c r="AE186" i="3" s="1"/>
  <c r="V184" i="3"/>
  <c r="V190" i="3"/>
  <c r="M196" i="3"/>
  <c r="M194" i="3"/>
  <c r="V188" i="2"/>
  <c r="V86" i="2"/>
  <c r="V256" i="2" s="1"/>
  <c r="V52" i="2"/>
  <c r="V288" i="2"/>
  <c r="V290" i="2"/>
  <c r="P191" i="3"/>
  <c r="L191" i="3" s="1"/>
  <c r="V17" i="2" s="1"/>
  <c r="V183" i="3"/>
  <c r="V289" i="2"/>
  <c r="V187" i="3"/>
  <c r="U200" i="3"/>
  <c r="Y200" i="3" s="1"/>
  <c r="Z200" i="3" s="1"/>
  <c r="G200" i="3"/>
  <c r="V291" i="2"/>
  <c r="AB195" i="3"/>
  <c r="P186" i="3"/>
  <c r="L186" i="3" s="1"/>
  <c r="U197" i="3"/>
  <c r="Y197" i="3" s="1"/>
  <c r="Z197" i="3" s="1"/>
  <c r="G197" i="3"/>
  <c r="U193" i="3"/>
  <c r="Y193" i="3" s="1"/>
  <c r="Z193" i="3" s="1"/>
  <c r="G193" i="3"/>
  <c r="M192" i="3"/>
  <c r="P188" i="3"/>
  <c r="L188" i="3" s="1"/>
  <c r="M197" i="3"/>
  <c r="AB193" i="3"/>
  <c r="F189" i="3"/>
  <c r="V16" i="2" s="1"/>
  <c r="P189" i="3"/>
  <c r="L189" i="3" s="1"/>
  <c r="U196" i="3"/>
  <c r="Y196" i="3" s="1"/>
  <c r="Z196" i="3" s="1"/>
  <c r="G196" i="3"/>
  <c r="V189" i="2"/>
  <c r="V87" i="2"/>
  <c r="V257" i="2" s="1"/>
  <c r="V53" i="2"/>
  <c r="P185" i="3"/>
  <c r="L185" i="3" s="1"/>
  <c r="M198" i="3"/>
  <c r="V185" i="3" l="1"/>
  <c r="V120" i="2"/>
  <c r="V189" i="3"/>
  <c r="V191" i="3"/>
  <c r="AB192" i="3"/>
  <c r="V121" i="2"/>
  <c r="AA196" i="3" s="1"/>
  <c r="U194" i="3"/>
  <c r="Y194" i="3" s="1"/>
  <c r="Z194" i="3" s="1"/>
  <c r="G194" i="3"/>
  <c r="T196" i="3"/>
  <c r="W196" i="3" s="1"/>
  <c r="X196" i="3" s="1"/>
  <c r="J196" i="3"/>
  <c r="F196" i="3" s="1"/>
  <c r="W19" i="2" s="1"/>
  <c r="M199" i="3"/>
  <c r="V186" i="2"/>
  <c r="V84" i="2"/>
  <c r="V254" i="2" s="1"/>
  <c r="V50" i="2"/>
  <c r="V188" i="3"/>
  <c r="V186" i="3"/>
  <c r="J200" i="3"/>
  <c r="T200" i="3"/>
  <c r="W200" i="3" s="1"/>
  <c r="X200" i="3" s="1"/>
  <c r="AA200" i="3"/>
  <c r="AC200" i="3" s="1"/>
  <c r="AD200" i="3" s="1"/>
  <c r="AE200" i="3" s="1"/>
  <c r="AB197" i="3"/>
  <c r="U192" i="3"/>
  <c r="Y192" i="3" s="1"/>
  <c r="Z192" i="3" s="1"/>
  <c r="G192" i="3"/>
  <c r="T193" i="3"/>
  <c r="W193" i="3" s="1"/>
  <c r="X193" i="3" s="1"/>
  <c r="J193" i="3"/>
  <c r="F193" i="3" s="1"/>
  <c r="U199" i="3"/>
  <c r="Y199" i="3" s="1"/>
  <c r="Z199" i="3" s="1"/>
  <c r="G199" i="3"/>
  <c r="U198" i="3"/>
  <c r="Y198" i="3" s="1"/>
  <c r="Z198" i="3" s="1"/>
  <c r="G198" i="3"/>
  <c r="V187" i="2"/>
  <c r="V51" i="2"/>
  <c r="V85" i="2"/>
  <c r="V255" i="2" s="1"/>
  <c r="T197" i="3"/>
  <c r="W197" i="3" s="1"/>
  <c r="X197" i="3" s="1"/>
  <c r="AA197" i="3"/>
  <c r="AC197" i="3" s="1"/>
  <c r="AD197" i="3" s="1"/>
  <c r="AE197" i="3" s="1"/>
  <c r="J197" i="3"/>
  <c r="U195" i="3"/>
  <c r="Y195" i="3" s="1"/>
  <c r="Z195" i="3" s="1"/>
  <c r="G195" i="3"/>
  <c r="AB194" i="3"/>
  <c r="AB196" i="3"/>
  <c r="V118" i="2" l="1"/>
  <c r="V119" i="2"/>
  <c r="F197" i="3"/>
  <c r="P197" i="3"/>
  <c r="J192" i="3"/>
  <c r="T192" i="3"/>
  <c r="W192" i="3" s="1"/>
  <c r="X192" i="3" s="1"/>
  <c r="AA192" i="3"/>
  <c r="AC192" i="3" s="1"/>
  <c r="AD192" i="3" s="1"/>
  <c r="AE192" i="3" s="1"/>
  <c r="P196" i="3"/>
  <c r="L196" i="3" s="1"/>
  <c r="M201" i="3"/>
  <c r="AA198" i="3"/>
  <c r="AC198" i="3" s="1"/>
  <c r="AD198" i="3" s="1"/>
  <c r="AE198" i="3" s="1"/>
  <c r="J198" i="3"/>
  <c r="F198" i="3" s="1"/>
  <c r="W17" i="2" s="1"/>
  <c r="T198" i="3"/>
  <c r="W198" i="3" s="1"/>
  <c r="X198" i="3" s="1"/>
  <c r="P193" i="3"/>
  <c r="L193" i="3" s="1"/>
  <c r="AB199" i="3"/>
  <c r="AC196" i="3"/>
  <c r="AD196" i="3" s="1"/>
  <c r="AE196" i="3" s="1"/>
  <c r="AA194" i="3"/>
  <c r="AC194" i="3" s="1"/>
  <c r="AD194" i="3" s="1"/>
  <c r="AE194" i="3" s="1"/>
  <c r="J194" i="3"/>
  <c r="F194" i="3" s="1"/>
  <c r="T194" i="3"/>
  <c r="W194" i="3" s="1"/>
  <c r="X194" i="3" s="1"/>
  <c r="J195" i="3"/>
  <c r="T195" i="3"/>
  <c r="W195" i="3" s="1"/>
  <c r="X195" i="3" s="1"/>
  <c r="AA195" i="3"/>
  <c r="AC195" i="3" s="1"/>
  <c r="AD195" i="3" s="1"/>
  <c r="AE195" i="3" s="1"/>
  <c r="T199" i="3"/>
  <c r="W199" i="3" s="1"/>
  <c r="X199" i="3" s="1"/>
  <c r="J199" i="3"/>
  <c r="F199" i="3" s="1"/>
  <c r="F200" i="3"/>
  <c r="P200" i="3"/>
  <c r="L200" i="3" s="1"/>
  <c r="M205" i="3"/>
  <c r="W189" i="2"/>
  <c r="W53" i="2"/>
  <c r="W87" i="2"/>
  <c r="W257" i="2" s="1"/>
  <c r="V200" i="3" l="1"/>
  <c r="W121" i="2"/>
  <c r="AB205" i="3" s="1"/>
  <c r="V193" i="3"/>
  <c r="M209" i="3"/>
  <c r="W187" i="2"/>
  <c r="W51" i="2"/>
  <c r="W85" i="2"/>
  <c r="W255" i="2" s="1"/>
  <c r="M207" i="3"/>
  <c r="G203" i="3"/>
  <c r="AC199" i="3"/>
  <c r="AD199" i="3" s="1"/>
  <c r="AE199" i="3" s="1"/>
  <c r="F195" i="3"/>
  <c r="P195" i="3"/>
  <c r="L195" i="3" s="1"/>
  <c r="U202" i="3"/>
  <c r="Y202" i="3" s="1"/>
  <c r="Z202" i="3" s="1"/>
  <c r="G202" i="3"/>
  <c r="AB201" i="3"/>
  <c r="M202" i="3"/>
  <c r="V196" i="3"/>
  <c r="F192" i="3"/>
  <c r="P192" i="3"/>
  <c r="L192" i="3" s="1"/>
  <c r="U208" i="3"/>
  <c r="Y208" i="3" s="1"/>
  <c r="Z208" i="3" s="1"/>
  <c r="G208" i="3"/>
  <c r="U204" i="3"/>
  <c r="Y204" i="3" s="1"/>
  <c r="Z204" i="3" s="1"/>
  <c r="G204" i="3"/>
  <c r="V197" i="3"/>
  <c r="L197" i="3"/>
  <c r="P199" i="3"/>
  <c r="L199" i="3" s="1"/>
  <c r="W16" i="2" s="1"/>
  <c r="P194" i="3"/>
  <c r="L194" i="3" s="1"/>
  <c r="W18" i="2" s="1"/>
  <c r="P198" i="3"/>
  <c r="L198" i="3" s="1"/>
  <c r="M208" i="3"/>
  <c r="W119" i="2" l="1"/>
  <c r="V199" i="3"/>
  <c r="AB209" i="3"/>
  <c r="U209" i="3"/>
  <c r="Y209" i="3" s="1"/>
  <c r="Z209" i="3" s="1"/>
  <c r="G209" i="3"/>
  <c r="W290" i="2"/>
  <c r="U206" i="3"/>
  <c r="Y206" i="3" s="1"/>
  <c r="Z206" i="3" s="1"/>
  <c r="G206" i="3"/>
  <c r="U207" i="3"/>
  <c r="Y207" i="3" s="1"/>
  <c r="Z207" i="3" s="1"/>
  <c r="G207" i="3"/>
  <c r="W186" i="2"/>
  <c r="W84" i="2"/>
  <c r="W254" i="2" s="1"/>
  <c r="W50" i="2"/>
  <c r="V194" i="3"/>
  <c r="U201" i="3"/>
  <c r="Y201" i="3" s="1"/>
  <c r="Z201" i="3" s="1"/>
  <c r="G201" i="3"/>
  <c r="V192" i="3"/>
  <c r="J202" i="3"/>
  <c r="T202" i="3"/>
  <c r="W202" i="3" s="1"/>
  <c r="X202" i="3" s="1"/>
  <c r="M204" i="3"/>
  <c r="T204" i="3" s="1"/>
  <c r="W204" i="3" s="1"/>
  <c r="X204" i="3" s="1"/>
  <c r="AA203" i="3"/>
  <c r="U205" i="3"/>
  <c r="Y205" i="3" s="1"/>
  <c r="Z205" i="3" s="1"/>
  <c r="G205" i="3"/>
  <c r="W188" i="2"/>
  <c r="W52" i="2"/>
  <c r="W86" i="2"/>
  <c r="W256" i="2" s="1"/>
  <c r="AA204" i="3"/>
  <c r="M206" i="3"/>
  <c r="W288" i="2"/>
  <c r="W291" i="2"/>
  <c r="V198" i="3"/>
  <c r="AA208" i="3"/>
  <c r="T208" i="3"/>
  <c r="W208" i="3" s="1"/>
  <c r="X208" i="3" s="1"/>
  <c r="J208" i="3"/>
  <c r="F208" i="3" s="1"/>
  <c r="M203" i="3"/>
  <c r="T203" i="3" s="1"/>
  <c r="W203" i="3" s="1"/>
  <c r="X203" i="3" s="1"/>
  <c r="V195" i="3"/>
  <c r="W289" i="2"/>
  <c r="J204" i="3" l="1"/>
  <c r="F204" i="3" s="1"/>
  <c r="AC202" i="3"/>
  <c r="AD202" i="3" s="1"/>
  <c r="AE202" i="3" s="1"/>
  <c r="W120" i="2"/>
  <c r="M210" i="3"/>
  <c r="T201" i="3"/>
  <c r="W201" i="3" s="1"/>
  <c r="X201" i="3" s="1"/>
  <c r="J201" i="3"/>
  <c r="F201" i="3" s="1"/>
  <c r="AC208" i="3"/>
  <c r="AD208" i="3" s="1"/>
  <c r="AE208" i="3" s="1"/>
  <c r="AA205" i="3"/>
  <c r="AC205" i="3" s="1"/>
  <c r="AD205" i="3" s="1"/>
  <c r="AE205" i="3" s="1"/>
  <c r="T205" i="3"/>
  <c r="W205" i="3" s="1"/>
  <c r="X205" i="3" s="1"/>
  <c r="J205" i="3"/>
  <c r="F205" i="3" s="1"/>
  <c r="X18" i="2" s="1"/>
  <c r="P202" i="3"/>
  <c r="L202" i="3" s="1"/>
  <c r="J203" i="3"/>
  <c r="J207" i="3"/>
  <c r="F207" i="3" s="1"/>
  <c r="X16" i="2" s="1"/>
  <c r="T207" i="3"/>
  <c r="W207" i="3" s="1"/>
  <c r="X207" i="3" s="1"/>
  <c r="AA209" i="3"/>
  <c r="AC209" i="3" s="1"/>
  <c r="AD209" i="3" s="1"/>
  <c r="AE209" i="3" s="1"/>
  <c r="T209" i="3"/>
  <c r="W209" i="3" s="1"/>
  <c r="X209" i="3" s="1"/>
  <c r="J209" i="3"/>
  <c r="F209" i="3" s="1"/>
  <c r="M215" i="3"/>
  <c r="F202" i="3"/>
  <c r="W118" i="2"/>
  <c r="AA207" i="3" s="1"/>
  <c r="AC207" i="3" s="1"/>
  <c r="AD207" i="3" s="1"/>
  <c r="AE207" i="3" s="1"/>
  <c r="J206" i="3"/>
  <c r="T206" i="3"/>
  <c r="W206" i="3" s="1"/>
  <c r="X206" i="3" s="1"/>
  <c r="AA206" i="3"/>
  <c r="P208" i="3"/>
  <c r="L208" i="3" s="1"/>
  <c r="P204" i="3"/>
  <c r="L204" i="3" s="1"/>
  <c r="V208" i="3" l="1"/>
  <c r="AC206" i="3"/>
  <c r="AD206" i="3" s="1"/>
  <c r="AE206" i="3" s="1"/>
  <c r="V202" i="3"/>
  <c r="M213" i="3"/>
  <c r="X186" i="2"/>
  <c r="X84" i="2"/>
  <c r="X254" i="2" s="1"/>
  <c r="X50" i="2"/>
  <c r="M218" i="3"/>
  <c r="M212" i="3"/>
  <c r="U212" i="3"/>
  <c r="Y212" i="3" s="1"/>
  <c r="Z212" i="3" s="1"/>
  <c r="G212" i="3"/>
  <c r="G211" i="3"/>
  <c r="V204" i="3"/>
  <c r="P203" i="3"/>
  <c r="L203" i="3" s="1"/>
  <c r="F203" i="3"/>
  <c r="F206" i="3"/>
  <c r="P206" i="3"/>
  <c r="L206" i="3" s="1"/>
  <c r="M214" i="3"/>
  <c r="M217" i="3"/>
  <c r="X188" i="2"/>
  <c r="X52" i="2"/>
  <c r="X86" i="2"/>
  <c r="X256" i="2" s="1"/>
  <c r="P201" i="3"/>
  <c r="L201" i="3" s="1"/>
  <c r="U215" i="3"/>
  <c r="Y215" i="3" s="1"/>
  <c r="Z215" i="3" s="1"/>
  <c r="G215" i="3"/>
  <c r="P209" i="3"/>
  <c r="L209" i="3" s="1"/>
  <c r="X17" i="2" s="1"/>
  <c r="P207" i="3"/>
  <c r="L207" i="3" s="1"/>
  <c r="P205" i="3"/>
  <c r="L205" i="3" s="1"/>
  <c r="X19" i="2" s="1"/>
  <c r="V205" i="3" l="1"/>
  <c r="X118" i="2"/>
  <c r="X120" i="2"/>
  <c r="V206" i="3"/>
  <c r="V209" i="3"/>
  <c r="V201" i="3"/>
  <c r="M211" i="3"/>
  <c r="J211" i="3" s="1"/>
  <c r="F211" i="3" s="1"/>
  <c r="U210" i="3"/>
  <c r="Y210" i="3" s="1"/>
  <c r="Z210" i="3" s="1"/>
  <c r="G210" i="3"/>
  <c r="U216" i="3"/>
  <c r="Y216" i="3" s="1"/>
  <c r="Z216" i="3" s="1"/>
  <c r="G216" i="3"/>
  <c r="X187" i="2"/>
  <c r="X51" i="2"/>
  <c r="X85" i="2"/>
  <c r="X255" i="2" s="1"/>
  <c r="U217" i="3"/>
  <c r="Y217" i="3" s="1"/>
  <c r="Z217" i="3" s="1"/>
  <c r="G217" i="3"/>
  <c r="AB217" i="3"/>
  <c r="M216" i="3"/>
  <c r="AA211" i="3"/>
  <c r="U213" i="3"/>
  <c r="Y213" i="3" s="1"/>
  <c r="Z213" i="3" s="1"/>
  <c r="G213" i="3"/>
  <c r="X189" i="2"/>
  <c r="X87" i="2"/>
  <c r="X257" i="2" s="1"/>
  <c r="X53" i="2"/>
  <c r="V207" i="3"/>
  <c r="J215" i="3"/>
  <c r="AA215" i="3"/>
  <c r="AC215" i="3" s="1"/>
  <c r="AD215" i="3" s="1"/>
  <c r="AE215" i="3" s="1"/>
  <c r="T215" i="3"/>
  <c r="W215" i="3" s="1"/>
  <c r="X215" i="3" s="1"/>
  <c r="U218" i="3"/>
  <c r="Y218" i="3" s="1"/>
  <c r="Z218" i="3" s="1"/>
  <c r="G218" i="3"/>
  <c r="V203" i="3"/>
  <c r="U211" i="3"/>
  <c r="Y211" i="3" s="1"/>
  <c r="Z211" i="3" s="1"/>
  <c r="AA212" i="3"/>
  <c r="T212" i="3"/>
  <c r="W212" i="3" s="1"/>
  <c r="X212" i="3" s="1"/>
  <c r="J212" i="3"/>
  <c r="F212" i="3" s="1"/>
  <c r="U214" i="3"/>
  <c r="Y214" i="3" s="1"/>
  <c r="Z214" i="3" s="1"/>
  <c r="G214" i="3"/>
  <c r="AB212" i="3"/>
  <c r="AB218" i="3"/>
  <c r="AB213" i="3"/>
  <c r="X119" i="2" l="1"/>
  <c r="T211" i="3"/>
  <c r="W211" i="3" s="1"/>
  <c r="X211" i="3" s="1"/>
  <c r="X121" i="2"/>
  <c r="AC212" i="3"/>
  <c r="AD212" i="3" s="1"/>
  <c r="AE212" i="3" s="1"/>
  <c r="M222" i="3"/>
  <c r="P212" i="3"/>
  <c r="L212" i="3" s="1"/>
  <c r="J218" i="3"/>
  <c r="F218" i="3" s="1"/>
  <c r="T218" i="3"/>
  <c r="W218" i="3" s="1"/>
  <c r="X218" i="3" s="1"/>
  <c r="X288" i="2"/>
  <c r="AA216" i="3"/>
  <c r="J216" i="3"/>
  <c r="F216" i="3" s="1"/>
  <c r="Y17" i="2" s="1"/>
  <c r="T216" i="3"/>
  <c r="W216" i="3" s="1"/>
  <c r="X216" i="3" s="1"/>
  <c r="M223" i="3"/>
  <c r="X289" i="2"/>
  <c r="X290" i="2"/>
  <c r="AB216" i="3"/>
  <c r="AA210" i="3"/>
  <c r="AC210" i="3" s="1"/>
  <c r="AD210" i="3" s="1"/>
  <c r="AE210" i="3" s="1"/>
  <c r="T210" i="3"/>
  <c r="W210" i="3" s="1"/>
  <c r="X210" i="3" s="1"/>
  <c r="J210" i="3"/>
  <c r="F210" i="3" s="1"/>
  <c r="F215" i="3"/>
  <c r="P215" i="3"/>
  <c r="L215" i="3" s="1"/>
  <c r="T213" i="3"/>
  <c r="W213" i="3" s="1"/>
  <c r="X213" i="3" s="1"/>
  <c r="J213" i="3"/>
  <c r="AA213" i="3"/>
  <c r="AC213" i="3" s="1"/>
  <c r="AD213" i="3" s="1"/>
  <c r="AE213" i="3" s="1"/>
  <c r="X291" i="2"/>
  <c r="AB211" i="3"/>
  <c r="AC211" i="3" s="1"/>
  <c r="AD211" i="3" s="1"/>
  <c r="AE211" i="3" s="1"/>
  <c r="J214" i="3"/>
  <c r="T214" i="3"/>
  <c r="W214" i="3" s="1"/>
  <c r="X214" i="3" s="1"/>
  <c r="P211" i="3"/>
  <c r="L211" i="3" s="1"/>
  <c r="T217" i="3"/>
  <c r="W217" i="3" s="1"/>
  <c r="X217" i="3" s="1"/>
  <c r="J217" i="3"/>
  <c r="F217" i="3" s="1"/>
  <c r="AA217" i="3"/>
  <c r="AC217" i="3" s="1"/>
  <c r="AD217" i="3" s="1"/>
  <c r="AE217" i="3" s="1"/>
  <c r="V212" i="3" l="1"/>
  <c r="V215" i="3"/>
  <c r="P213" i="3"/>
  <c r="L213" i="3" s="1"/>
  <c r="Y16" i="2" s="1"/>
  <c r="M225" i="3"/>
  <c r="AB223" i="3"/>
  <c r="AC216" i="3"/>
  <c r="AD216" i="3" s="1"/>
  <c r="AE216" i="3" s="1"/>
  <c r="M224" i="3"/>
  <c r="M220" i="3"/>
  <c r="G227" i="3"/>
  <c r="M221" i="3"/>
  <c r="Y187" i="2"/>
  <c r="Y51" i="2"/>
  <c r="Y85" i="2"/>
  <c r="Y255" i="2" s="1"/>
  <c r="G219" i="3"/>
  <c r="AB222" i="3"/>
  <c r="M226" i="3"/>
  <c r="P214" i="3"/>
  <c r="L214" i="3" s="1"/>
  <c r="F213" i="3"/>
  <c r="Y19" i="2" s="1"/>
  <c r="P217" i="3"/>
  <c r="L217" i="3" s="1"/>
  <c r="Y18" i="2" s="1"/>
  <c r="V211" i="3"/>
  <c r="F214" i="3"/>
  <c r="U221" i="3"/>
  <c r="Y221" i="3" s="1"/>
  <c r="Z221" i="3" s="1"/>
  <c r="G221" i="3"/>
  <c r="P210" i="3"/>
  <c r="L210" i="3" s="1"/>
  <c r="P216" i="3"/>
  <c r="L216" i="3" s="1"/>
  <c r="P218" i="3"/>
  <c r="L218" i="3" s="1"/>
  <c r="V218" i="3" l="1"/>
  <c r="V216" i="3"/>
  <c r="Y119" i="2"/>
  <c r="V217" i="3"/>
  <c r="U226" i="3"/>
  <c r="Y226" i="3" s="1"/>
  <c r="Z226" i="3" s="1"/>
  <c r="G226" i="3"/>
  <c r="U222" i="3"/>
  <c r="Y222" i="3" s="1"/>
  <c r="Z222" i="3" s="1"/>
  <c r="G222" i="3"/>
  <c r="Y188" i="2"/>
  <c r="Y52" i="2"/>
  <c r="Y86" i="2"/>
  <c r="Y256" i="2" s="1"/>
  <c r="AA219" i="3"/>
  <c r="M219" i="3"/>
  <c r="J219" i="3" s="1"/>
  <c r="F219" i="3" s="1"/>
  <c r="M227" i="3"/>
  <c r="Y189" i="2"/>
  <c r="Y87" i="2"/>
  <c r="Y257" i="2" s="1"/>
  <c r="Y53" i="2"/>
  <c r="U219" i="3"/>
  <c r="Y219" i="3" s="1"/>
  <c r="Z219" i="3" s="1"/>
  <c r="U223" i="3"/>
  <c r="Y223" i="3" s="1"/>
  <c r="Z223" i="3" s="1"/>
  <c r="G223" i="3"/>
  <c r="U220" i="3"/>
  <c r="Y220" i="3" s="1"/>
  <c r="Z220" i="3" s="1"/>
  <c r="G220" i="3"/>
  <c r="V214" i="3"/>
  <c r="AB221" i="3"/>
  <c r="AA227" i="3"/>
  <c r="J227" i="3"/>
  <c r="F227" i="3" s="1"/>
  <c r="T227" i="3"/>
  <c r="W227" i="3" s="1"/>
  <c r="X227" i="3" s="1"/>
  <c r="AB225" i="3"/>
  <c r="V213" i="3"/>
  <c r="AA221" i="3"/>
  <c r="J221" i="3"/>
  <c r="T221" i="3"/>
  <c r="W221" i="3" s="1"/>
  <c r="X221" i="3" s="1"/>
  <c r="V210" i="3"/>
  <c r="U224" i="3"/>
  <c r="Y224" i="3" s="1"/>
  <c r="Z224" i="3" s="1"/>
  <c r="G224" i="3"/>
  <c r="AB226" i="3"/>
  <c r="U227" i="3"/>
  <c r="Y227" i="3" s="1"/>
  <c r="Z227" i="3" s="1"/>
  <c r="AB220" i="3"/>
  <c r="AB224" i="3"/>
  <c r="U225" i="3"/>
  <c r="Y225" i="3" s="1"/>
  <c r="Z225" i="3" s="1"/>
  <c r="G225" i="3"/>
  <c r="Y186" i="2"/>
  <c r="Y84" i="2"/>
  <c r="Y254" i="2" s="1"/>
  <c r="Y50" i="2"/>
  <c r="Y120" i="2" l="1"/>
  <c r="AC221" i="3"/>
  <c r="AD221" i="3" s="1"/>
  <c r="AE221" i="3" s="1"/>
  <c r="M234" i="3"/>
  <c r="P221" i="3"/>
  <c r="L221" i="3" s="1"/>
  <c r="Z17" i="2" s="1"/>
  <c r="J225" i="3"/>
  <c r="T225" i="3"/>
  <c r="W225" i="3" s="1"/>
  <c r="X225" i="3" s="1"/>
  <c r="F221" i="3"/>
  <c r="P227" i="3"/>
  <c r="L227" i="3" s="1"/>
  <c r="Z19" i="2" s="1"/>
  <c r="Y118" i="2"/>
  <c r="AA225" i="3" s="1"/>
  <c r="AC225" i="3" s="1"/>
  <c r="AD225" i="3" s="1"/>
  <c r="AE225" i="3" s="1"/>
  <c r="AA224" i="3"/>
  <c r="AC224" i="3" s="1"/>
  <c r="AD224" i="3" s="1"/>
  <c r="AE224" i="3" s="1"/>
  <c r="T224" i="3"/>
  <c r="W224" i="3" s="1"/>
  <c r="X224" i="3" s="1"/>
  <c r="J224" i="3"/>
  <c r="F224" i="3" s="1"/>
  <c r="Y291" i="2"/>
  <c r="AA223" i="3"/>
  <c r="AC223" i="3" s="1"/>
  <c r="AD223" i="3" s="1"/>
  <c r="AE223" i="3" s="1"/>
  <c r="J223" i="3"/>
  <c r="F223" i="3" s="1"/>
  <c r="T223" i="3"/>
  <c r="W223" i="3" s="1"/>
  <c r="X223" i="3" s="1"/>
  <c r="T219" i="3"/>
  <c r="W219" i="3" s="1"/>
  <c r="X219" i="3" s="1"/>
  <c r="T222" i="3"/>
  <c r="W222" i="3" s="1"/>
  <c r="X222" i="3" s="1"/>
  <c r="J222" i="3"/>
  <c r="AA222" i="3"/>
  <c r="AC222" i="3" s="1"/>
  <c r="AD222" i="3" s="1"/>
  <c r="AE222" i="3" s="1"/>
  <c r="M233" i="3"/>
  <c r="Y290" i="2"/>
  <c r="Y121" i="2"/>
  <c r="AB227" i="3" s="1"/>
  <c r="AC227" i="3" s="1"/>
  <c r="AD227" i="3" s="1"/>
  <c r="AE227" i="3" s="1"/>
  <c r="T226" i="3"/>
  <c r="W226" i="3" s="1"/>
  <c r="X226" i="3" s="1"/>
  <c r="J226" i="3"/>
  <c r="F226" i="3" s="1"/>
  <c r="Y289" i="2"/>
  <c r="Y288" i="2"/>
  <c r="T220" i="3"/>
  <c r="W220" i="3" s="1"/>
  <c r="X220" i="3" s="1"/>
  <c r="AA220" i="3"/>
  <c r="AC220" i="3" s="1"/>
  <c r="AD220" i="3" s="1"/>
  <c r="AE220" i="3" s="1"/>
  <c r="J220" i="3"/>
  <c r="F220" i="3" s="1"/>
  <c r="P219" i="3"/>
  <c r="L219" i="3" s="1"/>
  <c r="V221" i="3" l="1"/>
  <c r="V219" i="3"/>
  <c r="M231" i="3"/>
  <c r="M235" i="3"/>
  <c r="M236" i="3"/>
  <c r="M232" i="3"/>
  <c r="P220" i="3"/>
  <c r="L220" i="3" s="1"/>
  <c r="F222" i="3"/>
  <c r="Z18" i="2" s="1"/>
  <c r="P222" i="3"/>
  <c r="L222" i="3" s="1"/>
  <c r="P223" i="3"/>
  <c r="L223" i="3" s="1"/>
  <c r="P224" i="3"/>
  <c r="L224" i="3" s="1"/>
  <c r="M230" i="3"/>
  <c r="U232" i="3"/>
  <c r="Y232" i="3" s="1"/>
  <c r="Z232" i="3" s="1"/>
  <c r="G232" i="3"/>
  <c r="AB233" i="3"/>
  <c r="V227" i="3"/>
  <c r="P226" i="3"/>
  <c r="L226" i="3" s="1"/>
  <c r="U236" i="3"/>
  <c r="Y236" i="3" s="1"/>
  <c r="Z236" i="3" s="1"/>
  <c r="G236" i="3"/>
  <c r="Z189" i="2"/>
  <c r="Z87" i="2"/>
  <c r="Z257" i="2" s="1"/>
  <c r="Z53" i="2"/>
  <c r="F225" i="3"/>
  <c r="Z16" i="2" s="1"/>
  <c r="P225" i="3"/>
  <c r="L225" i="3" s="1"/>
  <c r="U234" i="3"/>
  <c r="Y234" i="3" s="1"/>
  <c r="Z234" i="3" s="1"/>
  <c r="G234" i="3"/>
  <c r="Z187" i="2"/>
  <c r="Z51" i="2"/>
  <c r="Z85" i="2"/>
  <c r="AB234" i="3"/>
  <c r="V222" i="3" l="1"/>
  <c r="V220" i="3"/>
  <c r="V225" i="3"/>
  <c r="V226" i="3"/>
  <c r="U233" i="3"/>
  <c r="Y233" i="3" s="1"/>
  <c r="Z233" i="3" s="1"/>
  <c r="G233" i="3"/>
  <c r="U228" i="3"/>
  <c r="Y228" i="3" s="1"/>
  <c r="Z228" i="3" s="1"/>
  <c r="G228" i="3"/>
  <c r="T232" i="3"/>
  <c r="W232" i="3" s="1"/>
  <c r="X232" i="3" s="1"/>
  <c r="AA232" i="3"/>
  <c r="J232" i="3"/>
  <c r="F232" i="3" s="1"/>
  <c r="Z290" i="2"/>
  <c r="V223" i="3"/>
  <c r="M229" i="3"/>
  <c r="Z188" i="2"/>
  <c r="Z86" i="2"/>
  <c r="Z256" i="2" s="1"/>
  <c r="Z52" i="2"/>
  <c r="M228" i="3"/>
  <c r="Z186" i="2"/>
  <c r="Z84" i="2"/>
  <c r="Z254" i="2" s="1"/>
  <c r="Z50" i="2"/>
  <c r="Z289" i="2"/>
  <c r="Z291" i="2"/>
  <c r="U229" i="3"/>
  <c r="Y229" i="3" s="1"/>
  <c r="Z229" i="3" s="1"/>
  <c r="G229" i="3"/>
  <c r="T234" i="3"/>
  <c r="W234" i="3" s="1"/>
  <c r="X234" i="3" s="1"/>
  <c r="J234" i="3"/>
  <c r="F234" i="3" s="1"/>
  <c r="AA17" i="2" s="1"/>
  <c r="J236" i="3"/>
  <c r="F236" i="3" s="1"/>
  <c r="AA19" i="2" s="1"/>
  <c r="T236" i="3"/>
  <c r="W236" i="3" s="1"/>
  <c r="X236" i="3" s="1"/>
  <c r="Z119" i="2"/>
  <c r="AA234" i="3" s="1"/>
  <c r="AC234" i="3" s="1"/>
  <c r="AD234" i="3" s="1"/>
  <c r="AE234" i="3" s="1"/>
  <c r="Z255" i="2"/>
  <c r="Z121" i="2"/>
  <c r="AA236" i="3" s="1"/>
  <c r="V224" i="3"/>
  <c r="Z288" i="2"/>
  <c r="AB230" i="3"/>
  <c r="U230" i="3"/>
  <c r="Y230" i="3" s="1"/>
  <c r="Z230" i="3" s="1"/>
  <c r="G230" i="3"/>
  <c r="U231" i="3"/>
  <c r="Y231" i="3" s="1"/>
  <c r="Z231" i="3" s="1"/>
  <c r="G231" i="3"/>
  <c r="U235" i="3"/>
  <c r="Y235" i="3" s="1"/>
  <c r="Z235" i="3" s="1"/>
  <c r="G235" i="3"/>
  <c r="AB232" i="3"/>
  <c r="AB236" i="3"/>
  <c r="AB235" i="3"/>
  <c r="AB231" i="3"/>
  <c r="AC236" i="3" l="1"/>
  <c r="AD236" i="3" s="1"/>
  <c r="AE236" i="3" s="1"/>
  <c r="Z118" i="2"/>
  <c r="AB228" i="3" s="1"/>
  <c r="AC232" i="3"/>
  <c r="AD232" i="3" s="1"/>
  <c r="AE232" i="3" s="1"/>
  <c r="G245" i="3"/>
  <c r="AA189" i="2"/>
  <c r="AA53" i="2"/>
  <c r="AA87" i="2"/>
  <c r="AA257" i="2" s="1"/>
  <c r="M238" i="3"/>
  <c r="AA231" i="3"/>
  <c r="AC231" i="3" s="1"/>
  <c r="AD231" i="3" s="1"/>
  <c r="AE231" i="3" s="1"/>
  <c r="J231" i="3"/>
  <c r="T231" i="3"/>
  <c r="W231" i="3" s="1"/>
  <c r="X231" i="3" s="1"/>
  <c r="AA229" i="3"/>
  <c r="T229" i="3"/>
  <c r="W229" i="3" s="1"/>
  <c r="X229" i="3" s="1"/>
  <c r="J229" i="3"/>
  <c r="J230" i="3"/>
  <c r="F230" i="3" s="1"/>
  <c r="T230" i="3"/>
  <c r="W230" i="3" s="1"/>
  <c r="X230" i="3" s="1"/>
  <c r="AA230" i="3"/>
  <c r="AC230" i="3" s="1"/>
  <c r="AD230" i="3" s="1"/>
  <c r="AE230" i="3" s="1"/>
  <c r="M240" i="3"/>
  <c r="AA187" i="2"/>
  <c r="AA51" i="2"/>
  <c r="AA85" i="2"/>
  <c r="AA255" i="2" s="1"/>
  <c r="T228" i="3"/>
  <c r="W228" i="3" s="1"/>
  <c r="X228" i="3" s="1"/>
  <c r="J228" i="3"/>
  <c r="F228" i="3" s="1"/>
  <c r="P234" i="3"/>
  <c r="L234" i="3" s="1"/>
  <c r="Z120" i="2"/>
  <c r="AB229" i="3" s="1"/>
  <c r="AC229" i="3" s="1"/>
  <c r="AD229" i="3" s="1"/>
  <c r="AE229" i="3" s="1"/>
  <c r="P232" i="3"/>
  <c r="L232" i="3" s="1"/>
  <c r="AA233" i="3"/>
  <c r="AC233" i="3" s="1"/>
  <c r="AD233" i="3" s="1"/>
  <c r="AE233" i="3" s="1"/>
  <c r="T233" i="3"/>
  <c r="W233" i="3" s="1"/>
  <c r="X233" i="3" s="1"/>
  <c r="J233" i="3"/>
  <c r="J235" i="3"/>
  <c r="T235" i="3"/>
  <c r="W235" i="3" s="1"/>
  <c r="X235" i="3" s="1"/>
  <c r="AA235" i="3"/>
  <c r="AC235" i="3" s="1"/>
  <c r="AD235" i="3" s="1"/>
  <c r="AE235" i="3" s="1"/>
  <c r="P236" i="3"/>
  <c r="L236" i="3" s="1"/>
  <c r="AC228" i="3" l="1"/>
  <c r="AD228" i="3" s="1"/>
  <c r="AE228" i="3" s="1"/>
  <c r="AA121" i="2"/>
  <c r="V232" i="3"/>
  <c r="V234" i="3"/>
  <c r="AA119" i="2"/>
  <c r="M243" i="3"/>
  <c r="P229" i="3"/>
  <c r="L229" i="3" s="1"/>
  <c r="AA18" i="2" s="1"/>
  <c r="P231" i="3"/>
  <c r="L231" i="3" s="1"/>
  <c r="G242" i="3"/>
  <c r="P235" i="3"/>
  <c r="L235" i="3" s="1"/>
  <c r="F235" i="3"/>
  <c r="F233" i="3"/>
  <c r="P233" i="3"/>
  <c r="L233" i="3" s="1"/>
  <c r="G241" i="3"/>
  <c r="P228" i="3"/>
  <c r="L228" i="3" s="1"/>
  <c r="AA16" i="2" s="1"/>
  <c r="U237" i="3"/>
  <c r="Y237" i="3" s="1"/>
  <c r="Z237" i="3" s="1"/>
  <c r="G237" i="3"/>
  <c r="F231" i="3"/>
  <c r="V236" i="3"/>
  <c r="AB240" i="3"/>
  <c r="P230" i="3"/>
  <c r="L230" i="3" s="1"/>
  <c r="F229" i="3"/>
  <c r="AB238" i="3"/>
  <c r="AA245" i="3"/>
  <c r="M237" i="3"/>
  <c r="V233" i="3" l="1"/>
  <c r="V229" i="3"/>
  <c r="V231" i="3"/>
  <c r="V230" i="3"/>
  <c r="M242" i="3"/>
  <c r="J237" i="3"/>
  <c r="T237" i="3"/>
  <c r="W237" i="3" s="1"/>
  <c r="X237" i="3" s="1"/>
  <c r="M241" i="3"/>
  <c r="T241" i="3" s="1"/>
  <c r="W241" i="3" s="1"/>
  <c r="X241" i="3" s="1"/>
  <c r="U244" i="3"/>
  <c r="Y244" i="3" s="1"/>
  <c r="Z244" i="3" s="1"/>
  <c r="G244" i="3"/>
  <c r="U239" i="3"/>
  <c r="Y239" i="3" s="1"/>
  <c r="Z239" i="3" s="1"/>
  <c r="G239" i="3"/>
  <c r="M239" i="3"/>
  <c r="V228" i="3"/>
  <c r="U243" i="3"/>
  <c r="Y243" i="3" s="1"/>
  <c r="Z243" i="3" s="1"/>
  <c r="G243" i="3"/>
  <c r="V235" i="3"/>
  <c r="J242" i="3"/>
  <c r="F242" i="3" s="1"/>
  <c r="AB11" i="2" s="1"/>
  <c r="T242" i="3"/>
  <c r="W242" i="3" s="1"/>
  <c r="X242" i="3" s="1"/>
  <c r="M244" i="3"/>
  <c r="U240" i="3"/>
  <c r="Y240" i="3" s="1"/>
  <c r="Z240" i="3" s="1"/>
  <c r="G240" i="3"/>
  <c r="AA186" i="2"/>
  <c r="AA84" i="2"/>
  <c r="AA254" i="2" s="1"/>
  <c r="AA50" i="2"/>
  <c r="AA241" i="3"/>
  <c r="M245" i="3"/>
  <c r="U245" i="3"/>
  <c r="Y245" i="3" s="1"/>
  <c r="Z245" i="3" s="1"/>
  <c r="U242" i="3"/>
  <c r="Y242" i="3" s="1"/>
  <c r="Z242" i="3" s="1"/>
  <c r="U238" i="3"/>
  <c r="Y238" i="3" s="1"/>
  <c r="Z238" i="3" s="1"/>
  <c r="G238" i="3"/>
  <c r="AA188" i="2"/>
  <c r="AA86" i="2"/>
  <c r="AA256" i="2" s="1"/>
  <c r="AA52" i="2"/>
  <c r="AB243" i="3"/>
  <c r="AA120" i="2" l="1"/>
  <c r="J241" i="3"/>
  <c r="P241" i="3" s="1"/>
  <c r="L241" i="3" s="1"/>
  <c r="AB8" i="2" s="1"/>
  <c r="AA118" i="2"/>
  <c r="AC237" i="3"/>
  <c r="AD237" i="3" s="1"/>
  <c r="AE237" i="3" s="1"/>
  <c r="M252" i="3"/>
  <c r="AB181" i="2"/>
  <c r="AB45" i="2"/>
  <c r="AB79" i="2"/>
  <c r="AB249" i="2" s="1"/>
  <c r="T243" i="3"/>
  <c r="W243" i="3" s="1"/>
  <c r="X243" i="3" s="1"/>
  <c r="AA243" i="3"/>
  <c r="AC243" i="3" s="1"/>
  <c r="AD243" i="3" s="1"/>
  <c r="AE243" i="3" s="1"/>
  <c r="J243" i="3"/>
  <c r="F243" i="3" s="1"/>
  <c r="AB13" i="2" s="1"/>
  <c r="AA288" i="2"/>
  <c r="T239" i="3"/>
  <c r="W239" i="3" s="1"/>
  <c r="X239" i="3" s="1"/>
  <c r="J239" i="3"/>
  <c r="AA239" i="3"/>
  <c r="T244" i="3"/>
  <c r="W244" i="3" s="1"/>
  <c r="X244" i="3" s="1"/>
  <c r="J244" i="3"/>
  <c r="F237" i="3"/>
  <c r="AB4" i="2" s="1"/>
  <c r="P237" i="3"/>
  <c r="L237" i="3" s="1"/>
  <c r="AB9" i="2" s="1"/>
  <c r="AA238" i="3"/>
  <c r="AC238" i="3" s="1"/>
  <c r="AD238" i="3" s="1"/>
  <c r="AE238" i="3" s="1"/>
  <c r="J238" i="3"/>
  <c r="T238" i="3"/>
  <c r="W238" i="3" s="1"/>
  <c r="X238" i="3" s="1"/>
  <c r="AB245" i="3"/>
  <c r="AC245" i="3" s="1"/>
  <c r="AD245" i="3" s="1"/>
  <c r="AE245" i="3" s="1"/>
  <c r="J245" i="3"/>
  <c r="T245" i="3"/>
  <c r="W245" i="3" s="1"/>
  <c r="X245" i="3" s="1"/>
  <c r="AA240" i="3"/>
  <c r="AC240" i="3" s="1"/>
  <c r="AD240" i="3" s="1"/>
  <c r="AE240" i="3" s="1"/>
  <c r="J240" i="3"/>
  <c r="T240" i="3"/>
  <c r="W240" i="3" s="1"/>
  <c r="X240" i="3" s="1"/>
  <c r="AA290" i="2"/>
  <c r="F241" i="3"/>
  <c r="AB3" i="2" s="1"/>
  <c r="AB244" i="3"/>
  <c r="P242" i="3"/>
  <c r="L242" i="3" s="1"/>
  <c r="AB14" i="2" s="1"/>
  <c r="AA291" i="2"/>
  <c r="AA289" i="2"/>
  <c r="AB239" i="3"/>
  <c r="AC244" i="3" l="1"/>
  <c r="AD244" i="3" s="1"/>
  <c r="AE244" i="3" s="1"/>
  <c r="U249" i="3"/>
  <c r="Y249" i="3" s="1"/>
  <c r="Z249" i="3" s="1"/>
  <c r="G249" i="3"/>
  <c r="AB178" i="2"/>
  <c r="AB42" i="2"/>
  <c r="AB76" i="2"/>
  <c r="AB246" i="2" s="1"/>
  <c r="P240" i="3"/>
  <c r="L240" i="3" s="1"/>
  <c r="AB17" i="2" s="1"/>
  <c r="U254" i="3"/>
  <c r="Y254" i="3" s="1"/>
  <c r="Z254" i="3" s="1"/>
  <c r="G254" i="3"/>
  <c r="AB184" i="2"/>
  <c r="AB82" i="2"/>
  <c r="AB252" i="2" s="1"/>
  <c r="AB48" i="2"/>
  <c r="P245" i="3"/>
  <c r="L245" i="3" s="1"/>
  <c r="AB15" i="2" s="1"/>
  <c r="F245" i="3"/>
  <c r="AB19" i="2" s="1"/>
  <c r="P238" i="3"/>
  <c r="L238" i="3" s="1"/>
  <c r="AB10" i="2" s="1"/>
  <c r="M250" i="3"/>
  <c r="AB173" i="2"/>
  <c r="AB71" i="2"/>
  <c r="AB241" i="2" s="1"/>
  <c r="AB37" i="2"/>
  <c r="F238" i="3"/>
  <c r="AB18" i="2" s="1"/>
  <c r="F244" i="3"/>
  <c r="AB7" i="2" s="1"/>
  <c r="P244" i="3"/>
  <c r="L244" i="3" s="1"/>
  <c r="AB5" i="2" s="1"/>
  <c r="F239" i="3"/>
  <c r="AB6" i="2" s="1"/>
  <c r="P239" i="3"/>
  <c r="L239" i="3" s="1"/>
  <c r="AB2" i="2" s="1"/>
  <c r="V242" i="3"/>
  <c r="F240" i="3"/>
  <c r="AB16" i="2" s="1"/>
  <c r="V237" i="3"/>
  <c r="V241" i="3"/>
  <c r="M254" i="3"/>
  <c r="AB183" i="2"/>
  <c r="AB47" i="2"/>
  <c r="AB81" i="2"/>
  <c r="AB251" i="2" s="1"/>
  <c r="U250" i="3"/>
  <c r="Y250" i="3" s="1"/>
  <c r="Z250" i="3" s="1"/>
  <c r="G250" i="3"/>
  <c r="AB179" i="2"/>
  <c r="AB43" i="2"/>
  <c r="AB77" i="2"/>
  <c r="AB247" i="2" s="1"/>
  <c r="M249" i="3"/>
  <c r="AB174" i="2"/>
  <c r="AB38" i="2"/>
  <c r="AB72" i="2"/>
  <c r="AB242" i="2" s="1"/>
  <c r="AC239" i="3"/>
  <c r="AD239" i="3" s="1"/>
  <c r="AE239" i="3" s="1"/>
  <c r="P243" i="3"/>
  <c r="L243" i="3" s="1"/>
  <c r="AB12" i="2" s="1"/>
  <c r="AB113" i="2"/>
  <c r="AB252" i="3" s="1"/>
  <c r="AB116" i="2" l="1"/>
  <c r="V238" i="3"/>
  <c r="V245" i="3"/>
  <c r="U253" i="3"/>
  <c r="Y253" i="3" s="1"/>
  <c r="Z253" i="3" s="1"/>
  <c r="G253" i="3"/>
  <c r="AB175" i="2"/>
  <c r="AB39" i="2"/>
  <c r="AB73" i="2"/>
  <c r="AB243" i="2" s="1"/>
  <c r="AB111" i="2"/>
  <c r="M247" i="3"/>
  <c r="AB177" i="2"/>
  <c r="AB41" i="2"/>
  <c r="AB75" i="2"/>
  <c r="AB245" i="2" s="1"/>
  <c r="M248" i="3"/>
  <c r="AB189" i="2"/>
  <c r="AB87" i="2"/>
  <c r="AB257" i="2" s="1"/>
  <c r="AB53" i="2"/>
  <c r="AB110" i="2"/>
  <c r="AB254" i="3"/>
  <c r="AB106" i="2"/>
  <c r="AB249" i="3" s="1"/>
  <c r="AB115" i="2"/>
  <c r="M253" i="3"/>
  <c r="AB186" i="2"/>
  <c r="AB84" i="2"/>
  <c r="AB254" i="2" s="1"/>
  <c r="AB50" i="2"/>
  <c r="V239" i="3"/>
  <c r="M251" i="3"/>
  <c r="AB251" i="3" s="1"/>
  <c r="AB188" i="2"/>
  <c r="AB52" i="2"/>
  <c r="AB86" i="2"/>
  <c r="AB256" i="2" s="1"/>
  <c r="V243" i="3"/>
  <c r="AA250" i="3"/>
  <c r="J250" i="3"/>
  <c r="T250" i="3"/>
  <c r="W250" i="3" s="1"/>
  <c r="X250" i="3" s="1"/>
  <c r="AB139" i="2"/>
  <c r="AB275" i="2" s="1"/>
  <c r="U247" i="3"/>
  <c r="Y247" i="3" s="1"/>
  <c r="Z247" i="3" s="1"/>
  <c r="G247" i="3"/>
  <c r="AB223" i="2"/>
  <c r="AB227" i="2"/>
  <c r="AB206" i="2"/>
  <c r="AB214" i="2"/>
  <c r="AB236" i="2"/>
  <c r="AB207" i="2"/>
  <c r="AB309" i="2" s="1"/>
  <c r="AB225" i="2"/>
  <c r="AB224" i="2"/>
  <c r="AB219" i="2"/>
  <c r="AB138" i="2"/>
  <c r="AB143" i="2"/>
  <c r="AB161" i="2"/>
  <c r="AB331" i="2" s="1"/>
  <c r="AB365" i="2" s="1"/>
  <c r="AB399" i="2" s="1"/>
  <c r="AB151" i="2"/>
  <c r="AB163" i="2"/>
  <c r="AB333" i="2" s="1"/>
  <c r="AB367" i="2" s="1"/>
  <c r="AB401" i="2" s="1"/>
  <c r="AB160" i="2"/>
  <c r="AB330" i="2" s="1"/>
  <c r="AB364" i="2" s="1"/>
  <c r="AB398" i="2" s="1"/>
  <c r="AB229" i="2"/>
  <c r="AB235" i="2"/>
  <c r="AB220" i="2"/>
  <c r="AB230" i="2"/>
  <c r="AB212" i="2"/>
  <c r="AB228" i="2"/>
  <c r="AB226" i="2"/>
  <c r="AB209" i="2"/>
  <c r="AB152" i="2"/>
  <c r="AB153" i="2"/>
  <c r="AB164" i="2"/>
  <c r="AB334" i="2" s="1"/>
  <c r="AB368" i="2" s="1"/>
  <c r="AB402" i="2" s="1"/>
  <c r="AB142" i="2"/>
  <c r="AB156" i="2"/>
  <c r="AB326" i="2" s="1"/>
  <c r="AB360" i="2" s="1"/>
  <c r="AB394" i="2" s="1"/>
  <c r="AB165" i="2"/>
  <c r="AB335" i="2" s="1"/>
  <c r="AB369" i="2" s="1"/>
  <c r="AB403" i="2" s="1"/>
  <c r="AB149" i="2"/>
  <c r="AB162" i="2"/>
  <c r="AB332" i="2" s="1"/>
  <c r="AB366" i="2" s="1"/>
  <c r="AB400" i="2" s="1"/>
  <c r="AB154" i="2"/>
  <c r="AB155" i="2"/>
  <c r="AB166" i="2"/>
  <c r="AB336" i="2" s="1"/>
  <c r="AB370" i="2" s="1"/>
  <c r="AB404" i="2" s="1"/>
  <c r="AB144" i="2"/>
  <c r="AB222" i="2"/>
  <c r="AB232" i="2"/>
  <c r="AB215" i="2"/>
  <c r="AB217" i="2"/>
  <c r="AB218" i="2"/>
  <c r="AB213" i="2"/>
  <c r="AB210" i="2"/>
  <c r="AB211" i="2"/>
  <c r="AB168" i="2"/>
  <c r="AB338" i="2" s="1"/>
  <c r="AB372" i="2" s="1"/>
  <c r="AB406" i="2" s="1"/>
  <c r="AB159" i="2"/>
  <c r="AB329" i="2" s="1"/>
  <c r="AB363" i="2" s="1"/>
  <c r="AB397" i="2" s="1"/>
  <c r="AB141" i="2"/>
  <c r="AB158" i="2"/>
  <c r="AB328" i="2" s="1"/>
  <c r="AB362" i="2" s="1"/>
  <c r="AB396" i="2" s="1"/>
  <c r="AB148" i="2"/>
  <c r="AB140" i="2"/>
  <c r="AB157" i="2"/>
  <c r="AB327" i="2" s="1"/>
  <c r="AB361" i="2" s="1"/>
  <c r="AB395" i="2" s="1"/>
  <c r="AB208" i="2"/>
  <c r="AB237" i="2"/>
  <c r="AB216" i="2"/>
  <c r="AB221" i="2"/>
  <c r="AB172" i="2"/>
  <c r="AB231" i="2"/>
  <c r="AB233" i="2"/>
  <c r="AB234" i="2"/>
  <c r="AB147" i="2"/>
  <c r="AB145" i="2"/>
  <c r="AB146" i="2"/>
  <c r="AB169" i="2"/>
  <c r="AB339" i="2" s="1"/>
  <c r="AB373" i="2" s="1"/>
  <c r="AB407" i="2" s="1"/>
  <c r="AB167" i="2"/>
  <c r="AB337" i="2" s="1"/>
  <c r="AB371" i="2" s="1"/>
  <c r="AB405" i="2" s="1"/>
  <c r="AB150" i="2"/>
  <c r="AB70" i="2"/>
  <c r="AB240" i="2" s="1"/>
  <c r="AB36" i="2"/>
  <c r="V244" i="3"/>
  <c r="AB105" i="2"/>
  <c r="AB250" i="3" s="1"/>
  <c r="U246" i="3"/>
  <c r="Y246" i="3" s="1"/>
  <c r="Z246" i="3" s="1"/>
  <c r="G246" i="3"/>
  <c r="AB180" i="2"/>
  <c r="AB78" i="2"/>
  <c r="AB248" i="2" s="1"/>
  <c r="AB44" i="2"/>
  <c r="U251" i="3"/>
  <c r="Y251" i="3" s="1"/>
  <c r="Z251" i="3" s="1"/>
  <c r="G251" i="3"/>
  <c r="AB185" i="2"/>
  <c r="AB49" i="2"/>
  <c r="AB83" i="2"/>
  <c r="AB253" i="2" s="1"/>
  <c r="T254" i="3"/>
  <c r="W254" i="3" s="1"/>
  <c r="X254" i="3" s="1"/>
  <c r="AA254" i="3"/>
  <c r="AC254" i="3" s="1"/>
  <c r="AD254" i="3" s="1"/>
  <c r="AE254" i="3" s="1"/>
  <c r="J254" i="3"/>
  <c r="F254" i="3" s="1"/>
  <c r="AC14" i="2" s="1"/>
  <c r="V240" i="3"/>
  <c r="J249" i="3"/>
  <c r="F249" i="3" s="1"/>
  <c r="AC8" i="2" s="1"/>
  <c r="AA249" i="3"/>
  <c r="T249" i="3"/>
  <c r="W249" i="3" s="1"/>
  <c r="X249" i="3" s="1"/>
  <c r="U248" i="3"/>
  <c r="Y248" i="3" s="1"/>
  <c r="Z248" i="3" s="1"/>
  <c r="G248" i="3"/>
  <c r="AB182" i="2"/>
  <c r="AB80" i="2"/>
  <c r="AB250" i="2" s="1"/>
  <c r="AB46" i="2"/>
  <c r="M246" i="3"/>
  <c r="AB176" i="2"/>
  <c r="AB74" i="2"/>
  <c r="AB244" i="2" s="1"/>
  <c r="AB40" i="2"/>
  <c r="U252" i="3"/>
  <c r="Y252" i="3" s="1"/>
  <c r="Z252" i="3" s="1"/>
  <c r="G252" i="3"/>
  <c r="AB187" i="2"/>
  <c r="AB51" i="2"/>
  <c r="AB85" i="2"/>
  <c r="AB255" i="2" s="1"/>
  <c r="AB109" i="2" l="1"/>
  <c r="AB112" i="2"/>
  <c r="AB104" i="2"/>
  <c r="AB120" i="2"/>
  <c r="AB117" i="2"/>
  <c r="AC250" i="3"/>
  <c r="AD250" i="3" s="1"/>
  <c r="AE250" i="3" s="1"/>
  <c r="AB107" i="2"/>
  <c r="M259" i="3"/>
  <c r="AC184" i="2"/>
  <c r="AC82" i="2"/>
  <c r="AC252" i="2" s="1"/>
  <c r="AC48" i="2"/>
  <c r="AA246" i="3"/>
  <c r="J246" i="3"/>
  <c r="F246" i="3" s="1"/>
  <c r="AC10" i="2" s="1"/>
  <c r="T246" i="3"/>
  <c r="W246" i="3" s="1"/>
  <c r="X246" i="3" s="1"/>
  <c r="AB311" i="2"/>
  <c r="AB277" i="2"/>
  <c r="AB319" i="2"/>
  <c r="AB285" i="2"/>
  <c r="AB308" i="2"/>
  <c r="AB274" i="2"/>
  <c r="AB343" i="2"/>
  <c r="AB377" i="2" s="1"/>
  <c r="P250" i="3"/>
  <c r="L250" i="3" s="1"/>
  <c r="AC3" i="2" s="1"/>
  <c r="T252" i="3"/>
  <c r="W252" i="3" s="1"/>
  <c r="X252" i="3" s="1"/>
  <c r="J252" i="3"/>
  <c r="F252" i="3" s="1"/>
  <c r="AC17" i="2" s="1"/>
  <c r="AC249" i="3"/>
  <c r="AD249" i="3" s="1"/>
  <c r="AE249" i="3" s="1"/>
  <c r="T248" i="3"/>
  <c r="W248" i="3" s="1"/>
  <c r="X248" i="3" s="1"/>
  <c r="J248" i="3"/>
  <c r="F248" i="3" s="1"/>
  <c r="AC12" i="2" s="1"/>
  <c r="M255" i="3"/>
  <c r="AC178" i="2"/>
  <c r="AC76" i="2"/>
  <c r="AC246" i="2" s="1"/>
  <c r="AC42" i="2"/>
  <c r="P254" i="3"/>
  <c r="L254" i="3" s="1"/>
  <c r="AC13" i="2" s="1"/>
  <c r="AB316" i="2"/>
  <c r="AB282" i="2"/>
  <c r="AB310" i="2"/>
  <c r="AB276" i="2"/>
  <c r="AB325" i="2"/>
  <c r="AB291" i="2"/>
  <c r="AB323" i="2"/>
  <c r="AB289" i="2"/>
  <c r="AB321" i="2"/>
  <c r="AB287" i="2"/>
  <c r="AB247" i="3"/>
  <c r="AB119" i="2"/>
  <c r="AA252" i="3" s="1"/>
  <c r="AC252" i="3" s="1"/>
  <c r="AD252" i="3" s="1"/>
  <c r="AE252" i="3" s="1"/>
  <c r="AB108" i="2"/>
  <c r="AB246" i="3" s="1"/>
  <c r="AB114" i="2"/>
  <c r="AA248" i="3" s="1"/>
  <c r="P249" i="3"/>
  <c r="L249" i="3" s="1"/>
  <c r="AC4" i="2" s="1"/>
  <c r="AB320" i="2"/>
  <c r="AB286" i="2"/>
  <c r="AB315" i="2"/>
  <c r="AB281" i="2"/>
  <c r="AB318" i="2"/>
  <c r="AB284" i="2"/>
  <c r="AB324" i="2"/>
  <c r="AB290" i="2"/>
  <c r="AB322" i="2"/>
  <c r="AB288" i="2"/>
  <c r="AA247" i="3"/>
  <c r="T247" i="3"/>
  <c r="W247" i="3" s="1"/>
  <c r="X247" i="3" s="1"/>
  <c r="J247" i="3"/>
  <c r="F247" i="3" s="1"/>
  <c r="AC2" i="2" s="1"/>
  <c r="F250" i="3"/>
  <c r="AC9" i="2" s="1"/>
  <c r="AB118" i="2"/>
  <c r="AB253" i="3" s="1"/>
  <c r="AB121" i="2"/>
  <c r="AB248" i="3" s="1"/>
  <c r="AA253" i="3"/>
  <c r="J253" i="3"/>
  <c r="F253" i="3" s="1"/>
  <c r="AC5" i="2" s="1"/>
  <c r="T253" i="3"/>
  <c r="W253" i="3" s="1"/>
  <c r="X253" i="3" s="1"/>
  <c r="T251" i="3"/>
  <c r="W251" i="3" s="1"/>
  <c r="X251" i="3" s="1"/>
  <c r="AA251" i="3"/>
  <c r="AC251" i="3" s="1"/>
  <c r="AD251" i="3" s="1"/>
  <c r="AE251" i="3" s="1"/>
  <c r="J251" i="3"/>
  <c r="F251" i="3" s="1"/>
  <c r="AC15" i="2" s="1"/>
  <c r="AB317" i="2"/>
  <c r="AB283" i="2"/>
  <c r="AB314" i="2"/>
  <c r="AB280" i="2"/>
  <c r="AB312" i="2"/>
  <c r="AB278" i="2"/>
  <c r="AB313" i="2"/>
  <c r="AB279" i="2"/>
  <c r="AB356" i="2" l="1"/>
  <c r="AB390" i="2" s="1"/>
  <c r="AB352" i="2"/>
  <c r="AB386" i="2" s="1"/>
  <c r="AB354" i="2"/>
  <c r="AB388" i="2" s="1"/>
  <c r="AB357" i="2"/>
  <c r="AB391" i="2" s="1"/>
  <c r="AB344" i="2"/>
  <c r="AB378" i="2" s="1"/>
  <c r="AB353" i="2"/>
  <c r="AB387" i="2" s="1"/>
  <c r="AC247" i="3"/>
  <c r="AD247" i="3" s="1"/>
  <c r="AE247" i="3" s="1"/>
  <c r="AB358" i="2"/>
  <c r="AB392" i="2" s="1"/>
  <c r="AB355" i="2"/>
  <c r="AB389" i="2" s="1"/>
  <c r="AB359" i="2"/>
  <c r="AB393" i="2" s="1"/>
  <c r="AB350" i="2"/>
  <c r="AB384" i="2" s="1"/>
  <c r="V250" i="3"/>
  <c r="AC116" i="2"/>
  <c r="AC253" i="3"/>
  <c r="AD253" i="3" s="1"/>
  <c r="AE253" i="3" s="1"/>
  <c r="M261" i="3"/>
  <c r="AC180" i="2"/>
  <c r="AC78" i="2"/>
  <c r="AC248" i="2" s="1"/>
  <c r="AC44" i="2"/>
  <c r="M260" i="3"/>
  <c r="AC182" i="2"/>
  <c r="AC80" i="2"/>
  <c r="AC250" i="2" s="1"/>
  <c r="AC46" i="2"/>
  <c r="AC248" i="3"/>
  <c r="AD248" i="3" s="1"/>
  <c r="AE248" i="3" s="1"/>
  <c r="U255" i="3"/>
  <c r="Y255" i="3" s="1"/>
  <c r="Z255" i="3" s="1"/>
  <c r="G255" i="3"/>
  <c r="AC183" i="2"/>
  <c r="AC81" i="2"/>
  <c r="AC251" i="2" s="1"/>
  <c r="AC47" i="2"/>
  <c r="AB346" i="2"/>
  <c r="AB380" i="2" s="1"/>
  <c r="AB351" i="2"/>
  <c r="AB385" i="2" s="1"/>
  <c r="P253" i="3"/>
  <c r="L253" i="3" s="1"/>
  <c r="AC16" i="2" s="1"/>
  <c r="M258" i="3"/>
  <c r="AC179" i="2"/>
  <c r="AC43" i="2"/>
  <c r="AC77" i="2"/>
  <c r="AC247" i="2" s="1"/>
  <c r="AB349" i="2"/>
  <c r="AB383" i="2" s="1"/>
  <c r="V249" i="3"/>
  <c r="AC110" i="2"/>
  <c r="AB255" i="3" s="1"/>
  <c r="U262" i="3"/>
  <c r="Y262" i="3" s="1"/>
  <c r="Z262" i="3" s="1"/>
  <c r="G262" i="3"/>
  <c r="AC174" i="2"/>
  <c r="AC72" i="2"/>
  <c r="AC242" i="2" s="1"/>
  <c r="AC38" i="2"/>
  <c r="AC106" i="2" s="1"/>
  <c r="M257" i="3"/>
  <c r="AC187" i="2"/>
  <c r="AC51" i="2"/>
  <c r="AC85" i="2"/>
  <c r="AC255" i="2" s="1"/>
  <c r="M262" i="3"/>
  <c r="AC175" i="2"/>
  <c r="AC73" i="2"/>
  <c r="AC243" i="2" s="1"/>
  <c r="AC39" i="2"/>
  <c r="AC107" i="2" s="1"/>
  <c r="P248" i="3"/>
  <c r="L248" i="3" s="1"/>
  <c r="AC19" i="2" s="1"/>
  <c r="AB347" i="2"/>
  <c r="AB381" i="2" s="1"/>
  <c r="AB348" i="2"/>
  <c r="AB382" i="2" s="1"/>
  <c r="P251" i="3"/>
  <c r="L251" i="3" s="1"/>
  <c r="AC18" i="2" s="1"/>
  <c r="V254" i="3"/>
  <c r="P252" i="3"/>
  <c r="L252" i="3" s="1"/>
  <c r="AC11" i="2" s="1"/>
  <c r="P246" i="3"/>
  <c r="L246" i="3" s="1"/>
  <c r="AC6" i="2" s="1"/>
  <c r="U260" i="3"/>
  <c r="Y260" i="3" s="1"/>
  <c r="Z260" i="3" s="1"/>
  <c r="G260" i="3"/>
  <c r="AC185" i="2"/>
  <c r="AC83" i="2"/>
  <c r="AC253" i="2" s="1"/>
  <c r="AC49" i="2"/>
  <c r="AC158" i="2"/>
  <c r="AC328" i="2" s="1"/>
  <c r="AC362" i="2" s="1"/>
  <c r="AC396" i="2" s="1"/>
  <c r="M256" i="3"/>
  <c r="AC166" i="2"/>
  <c r="AC336" i="2" s="1"/>
  <c r="AC370" i="2" s="1"/>
  <c r="AC404" i="2" s="1"/>
  <c r="AC141" i="2"/>
  <c r="AC210" i="2"/>
  <c r="AC223" i="2"/>
  <c r="AC208" i="2"/>
  <c r="AC233" i="2"/>
  <c r="AC224" i="2"/>
  <c r="AC217" i="2"/>
  <c r="AC222" i="2"/>
  <c r="AC230" i="2"/>
  <c r="AC147" i="2"/>
  <c r="AC151" i="2"/>
  <c r="AC148" i="2"/>
  <c r="AC162" i="2"/>
  <c r="AC332" i="2" s="1"/>
  <c r="AC366" i="2" s="1"/>
  <c r="AC400" i="2" s="1"/>
  <c r="AC164" i="2"/>
  <c r="AC334" i="2" s="1"/>
  <c r="AC368" i="2" s="1"/>
  <c r="AC402" i="2" s="1"/>
  <c r="AC153" i="2"/>
  <c r="AC169" i="2"/>
  <c r="AC339" i="2" s="1"/>
  <c r="AC373" i="2" s="1"/>
  <c r="AC407" i="2" s="1"/>
  <c r="AC221" i="2"/>
  <c r="AC209" i="2"/>
  <c r="AC215" i="2"/>
  <c r="AC227" i="2"/>
  <c r="AC229" i="2"/>
  <c r="AC235" i="2"/>
  <c r="AC219" i="2"/>
  <c r="AC228" i="2"/>
  <c r="AC206" i="2"/>
  <c r="AC159" i="2"/>
  <c r="AC329" i="2" s="1"/>
  <c r="AC363" i="2" s="1"/>
  <c r="AC397" i="2" s="1"/>
  <c r="AC156" i="2"/>
  <c r="AC326" i="2" s="1"/>
  <c r="AC360" i="2" s="1"/>
  <c r="AC394" i="2" s="1"/>
  <c r="AC160" i="2"/>
  <c r="AC330" i="2" s="1"/>
  <c r="AC364" i="2" s="1"/>
  <c r="AC398" i="2" s="1"/>
  <c r="AC152" i="2"/>
  <c r="AC144" i="2"/>
  <c r="AC157" i="2"/>
  <c r="AC327" i="2" s="1"/>
  <c r="AC361" i="2" s="1"/>
  <c r="AC395" i="2" s="1"/>
  <c r="AC155" i="2"/>
  <c r="AC234" i="2"/>
  <c r="AC237" i="2"/>
  <c r="AC212" i="2"/>
  <c r="AC218" i="2"/>
  <c r="AC232" i="2"/>
  <c r="AC207" i="2"/>
  <c r="AC225" i="2"/>
  <c r="AC220" i="2"/>
  <c r="AC145" i="2"/>
  <c r="AC168" i="2"/>
  <c r="AC338" i="2" s="1"/>
  <c r="AC372" i="2" s="1"/>
  <c r="AC406" i="2" s="1"/>
  <c r="AC142" i="2"/>
  <c r="AC167" i="2"/>
  <c r="AC337" i="2" s="1"/>
  <c r="AC371" i="2" s="1"/>
  <c r="AC405" i="2" s="1"/>
  <c r="AC139" i="2"/>
  <c r="AC138" i="2"/>
  <c r="AC161" i="2"/>
  <c r="AC331" i="2" s="1"/>
  <c r="AC365" i="2" s="1"/>
  <c r="AC399" i="2" s="1"/>
  <c r="AC216" i="2"/>
  <c r="AC211" i="2"/>
  <c r="AC236" i="2"/>
  <c r="AC214" i="2"/>
  <c r="AC226" i="2"/>
  <c r="AC213" i="2"/>
  <c r="AC172" i="2"/>
  <c r="AC231" i="2"/>
  <c r="AC143" i="2"/>
  <c r="AC150" i="2"/>
  <c r="AC140" i="2"/>
  <c r="AC154" i="2"/>
  <c r="AC165" i="2"/>
  <c r="AC335" i="2" s="1"/>
  <c r="AC369" i="2" s="1"/>
  <c r="AC403" i="2" s="1"/>
  <c r="AC149" i="2"/>
  <c r="AC146" i="2"/>
  <c r="AC163" i="2"/>
  <c r="AC333" i="2" s="1"/>
  <c r="AC367" i="2" s="1"/>
  <c r="AC401" i="2" s="1"/>
  <c r="AC36" i="2"/>
  <c r="AC70" i="2"/>
  <c r="AC240" i="2" s="1"/>
  <c r="P247" i="3"/>
  <c r="L247" i="3" s="1"/>
  <c r="AC7" i="2" s="1"/>
  <c r="U256" i="3"/>
  <c r="Y256" i="3" s="1"/>
  <c r="Z256" i="3" s="1"/>
  <c r="G256" i="3"/>
  <c r="AC173" i="2"/>
  <c r="AC71" i="2"/>
  <c r="AC241" i="2" s="1"/>
  <c r="AC37" i="2"/>
  <c r="AB342" i="2"/>
  <c r="AB376" i="2" s="1"/>
  <c r="AB345" i="2"/>
  <c r="AB379" i="2" s="1"/>
  <c r="AC246" i="3"/>
  <c r="AD246" i="3" s="1"/>
  <c r="AE246" i="3" s="1"/>
  <c r="AB259" i="3"/>
  <c r="AC115" i="2" l="1"/>
  <c r="V252" i="3"/>
  <c r="V251" i="3"/>
  <c r="V248" i="3"/>
  <c r="AC117" i="2"/>
  <c r="V246" i="3"/>
  <c r="AC105" i="2"/>
  <c r="V253" i="3"/>
  <c r="V247" i="3"/>
  <c r="AC319" i="2"/>
  <c r="AC285" i="2"/>
  <c r="AC320" i="2"/>
  <c r="AC286" i="2"/>
  <c r="AC309" i="2"/>
  <c r="AC275" i="2"/>
  <c r="AC315" i="2"/>
  <c r="AC281" i="2"/>
  <c r="AC322" i="2"/>
  <c r="AC288" i="2"/>
  <c r="AC311" i="2"/>
  <c r="AC277" i="2"/>
  <c r="U261" i="3"/>
  <c r="Y261" i="3" s="1"/>
  <c r="Z261" i="3" s="1"/>
  <c r="G261" i="3"/>
  <c r="AC186" i="2"/>
  <c r="AC84" i="2"/>
  <c r="AC254" i="2" s="1"/>
  <c r="AC50" i="2"/>
  <c r="J255" i="3"/>
  <c r="T255" i="3"/>
  <c r="W255" i="3" s="1"/>
  <c r="X255" i="3" s="1"/>
  <c r="AA255" i="3"/>
  <c r="AC255" i="3" s="1"/>
  <c r="AD255" i="3" s="1"/>
  <c r="AE255" i="3" s="1"/>
  <c r="AC104" i="2"/>
  <c r="AB256" i="3" s="1"/>
  <c r="AC313" i="2"/>
  <c r="AC279" i="2"/>
  <c r="AC325" i="2"/>
  <c r="AC291" i="2"/>
  <c r="AC318" i="2"/>
  <c r="AC284" i="2"/>
  <c r="AC119" i="2"/>
  <c r="AC111" i="2"/>
  <c r="AC324" i="2"/>
  <c r="AC290" i="2"/>
  <c r="AC312" i="2"/>
  <c r="AC278" i="2"/>
  <c r="AC323" i="2"/>
  <c r="AC289" i="2"/>
  <c r="AC321" i="2"/>
  <c r="AC287" i="2"/>
  <c r="U263" i="3"/>
  <c r="Y263" i="3" s="1"/>
  <c r="Z263" i="3" s="1"/>
  <c r="G263" i="3"/>
  <c r="AC176" i="2"/>
  <c r="AC40" i="2"/>
  <c r="AC74" i="2"/>
  <c r="AC244" i="2" s="1"/>
  <c r="AA256" i="3"/>
  <c r="T256" i="3"/>
  <c r="W256" i="3" s="1"/>
  <c r="X256" i="3" s="1"/>
  <c r="J256" i="3"/>
  <c r="F256" i="3" s="1"/>
  <c r="AD3" i="2" s="1"/>
  <c r="M263" i="3"/>
  <c r="AC177" i="2"/>
  <c r="AC75" i="2"/>
  <c r="AC245" i="2" s="1"/>
  <c r="AC41" i="2"/>
  <c r="AC316" i="2"/>
  <c r="AC282" i="2"/>
  <c r="AC310" i="2"/>
  <c r="AC276" i="2"/>
  <c r="AC308" i="2"/>
  <c r="AC274" i="2"/>
  <c r="AC314" i="2"/>
  <c r="AC280" i="2"/>
  <c r="AC317" i="2"/>
  <c r="AC283" i="2"/>
  <c r="T260" i="3"/>
  <c r="W260" i="3" s="1"/>
  <c r="X260" i="3" s="1"/>
  <c r="J260" i="3"/>
  <c r="F260" i="3" s="1"/>
  <c r="AD15" i="2" s="1"/>
  <c r="AA260" i="3"/>
  <c r="U258" i="3"/>
  <c r="Y258" i="3" s="1"/>
  <c r="Z258" i="3" s="1"/>
  <c r="G258" i="3"/>
  <c r="AC181" i="2"/>
  <c r="AC79" i="2"/>
  <c r="AC249" i="2" s="1"/>
  <c r="AC45" i="2"/>
  <c r="U257" i="3"/>
  <c r="Y257" i="3" s="1"/>
  <c r="Z257" i="3" s="1"/>
  <c r="G257" i="3"/>
  <c r="AC188" i="2"/>
  <c r="AC86" i="2"/>
  <c r="AC256" i="2" s="1"/>
  <c r="AC52" i="2"/>
  <c r="U259" i="3"/>
  <c r="Y259" i="3" s="1"/>
  <c r="Z259" i="3" s="1"/>
  <c r="G259" i="3"/>
  <c r="AC189" i="2"/>
  <c r="AC53" i="2"/>
  <c r="AC87" i="2"/>
  <c r="AC257" i="2" s="1"/>
  <c r="AB262" i="3"/>
  <c r="AB257" i="3"/>
  <c r="J262" i="3"/>
  <c r="T262" i="3"/>
  <c r="W262" i="3" s="1"/>
  <c r="X262" i="3" s="1"/>
  <c r="AA262" i="3"/>
  <c r="AC262" i="3" s="1"/>
  <c r="AD262" i="3" s="1"/>
  <c r="AE262" i="3" s="1"/>
  <c r="AB258" i="3"/>
  <c r="AC114" i="2"/>
  <c r="AB260" i="3" s="1"/>
  <c r="AC260" i="3" s="1"/>
  <c r="AD260" i="3" s="1"/>
  <c r="AE260" i="3" s="1"/>
  <c r="AC112" i="2"/>
  <c r="AB261" i="3" s="1"/>
  <c r="AC118" i="2" l="1"/>
  <c r="AC356" i="2"/>
  <c r="AC390" i="2" s="1"/>
  <c r="AC343" i="2"/>
  <c r="AC377" i="2" s="1"/>
  <c r="AC353" i="2"/>
  <c r="AC387" i="2" s="1"/>
  <c r="AC256" i="3"/>
  <c r="AD256" i="3" s="1"/>
  <c r="AE256" i="3" s="1"/>
  <c r="AC355" i="2"/>
  <c r="AC389" i="2" s="1"/>
  <c r="AC346" i="2"/>
  <c r="AC380" i="2" s="1"/>
  <c r="AC113" i="2"/>
  <c r="AC109" i="2"/>
  <c r="M269" i="3"/>
  <c r="AD185" i="2"/>
  <c r="AD49" i="2"/>
  <c r="AD83" i="2"/>
  <c r="AD253" i="2" s="1"/>
  <c r="AC348" i="2"/>
  <c r="AC382" i="2" s="1"/>
  <c r="AC344" i="2"/>
  <c r="AC378" i="2" s="1"/>
  <c r="P256" i="3"/>
  <c r="L256" i="3" s="1"/>
  <c r="AD2" i="2" s="1"/>
  <c r="T263" i="3"/>
  <c r="W263" i="3" s="1"/>
  <c r="X263" i="3" s="1"/>
  <c r="J263" i="3"/>
  <c r="F263" i="3" s="1"/>
  <c r="AD6" i="2" s="1"/>
  <c r="AC345" i="2"/>
  <c r="AC379" i="2" s="1"/>
  <c r="AC349" i="2"/>
  <c r="AC383" i="2" s="1"/>
  <c r="AC354" i="2"/>
  <c r="AC388" i="2" s="1"/>
  <c r="J259" i="3"/>
  <c r="F259" i="3" s="1"/>
  <c r="AD19" i="2" s="1"/>
  <c r="T259" i="3"/>
  <c r="W259" i="3" s="1"/>
  <c r="X259" i="3" s="1"/>
  <c r="T257" i="3"/>
  <c r="W257" i="3" s="1"/>
  <c r="X257" i="3" s="1"/>
  <c r="J257" i="3"/>
  <c r="F257" i="3" s="1"/>
  <c r="AD18" i="2" s="1"/>
  <c r="F262" i="3"/>
  <c r="AD4" i="2" s="1"/>
  <c r="P262" i="3"/>
  <c r="L262" i="3" s="1"/>
  <c r="AD5" i="2" s="1"/>
  <c r="AC121" i="2"/>
  <c r="AA259" i="3" s="1"/>
  <c r="AC259" i="3" s="1"/>
  <c r="AD259" i="3" s="1"/>
  <c r="AE259" i="3" s="1"/>
  <c r="AC120" i="2"/>
  <c r="AA257" i="3" s="1"/>
  <c r="AC257" i="3" s="1"/>
  <c r="AD257" i="3" s="1"/>
  <c r="AE257" i="3" s="1"/>
  <c r="T258" i="3"/>
  <c r="W258" i="3" s="1"/>
  <c r="X258" i="3" s="1"/>
  <c r="AA258" i="3"/>
  <c r="AC258" i="3" s="1"/>
  <c r="AD258" i="3" s="1"/>
  <c r="AE258" i="3" s="1"/>
  <c r="J258" i="3"/>
  <c r="AC351" i="2"/>
  <c r="AC385" i="2" s="1"/>
  <c r="AC342" i="2"/>
  <c r="AC376" i="2" s="1"/>
  <c r="AC350" i="2"/>
  <c r="AC384" i="2" s="1"/>
  <c r="AB263" i="3"/>
  <c r="AC108" i="2"/>
  <c r="AA263" i="3" s="1"/>
  <c r="AC357" i="2"/>
  <c r="AC391" i="2" s="1"/>
  <c r="AC358" i="2"/>
  <c r="AC392" i="2" s="1"/>
  <c r="AC352" i="2"/>
  <c r="AC386" i="2" s="1"/>
  <c r="AC347" i="2"/>
  <c r="AC381" i="2" s="1"/>
  <c r="F255" i="3"/>
  <c r="AD13" i="2" s="1"/>
  <c r="P255" i="3"/>
  <c r="L255" i="3" s="1"/>
  <c r="AD8" i="2" s="1"/>
  <c r="AA261" i="3"/>
  <c r="AC261" i="3" s="1"/>
  <c r="AD261" i="3" s="1"/>
  <c r="AE261" i="3" s="1"/>
  <c r="T261" i="3"/>
  <c r="W261" i="3" s="1"/>
  <c r="X261" i="3" s="1"/>
  <c r="J261" i="3"/>
  <c r="P260" i="3"/>
  <c r="L260" i="3" s="1"/>
  <c r="AD12" i="2" s="1"/>
  <c r="M271" i="3"/>
  <c r="AD173" i="2"/>
  <c r="AD71" i="2"/>
  <c r="AD241" i="2" s="1"/>
  <c r="AD37" i="2"/>
  <c r="AC359" i="2"/>
  <c r="AC393" i="2" s="1"/>
  <c r="V256" i="3" l="1"/>
  <c r="V262" i="3"/>
  <c r="AC263" i="3"/>
  <c r="AD263" i="3" s="1"/>
  <c r="AE263" i="3" s="1"/>
  <c r="AD105" i="2"/>
  <c r="AB271" i="3" s="1"/>
  <c r="V260" i="3"/>
  <c r="U272" i="3"/>
  <c r="Y272" i="3" s="1"/>
  <c r="Z272" i="3" s="1"/>
  <c r="G272" i="3"/>
  <c r="AD178" i="2"/>
  <c r="AD76" i="2"/>
  <c r="AD246" i="2" s="1"/>
  <c r="AD42" i="2"/>
  <c r="P258" i="3"/>
  <c r="L258" i="3" s="1"/>
  <c r="AD9" i="2" s="1"/>
  <c r="M270" i="3"/>
  <c r="AD189" i="2"/>
  <c r="AD87" i="2"/>
  <c r="AD257" i="2" s="1"/>
  <c r="AD53" i="2"/>
  <c r="M272" i="3"/>
  <c r="AD176" i="2"/>
  <c r="AD74" i="2"/>
  <c r="AD244" i="2" s="1"/>
  <c r="AD40" i="2"/>
  <c r="F261" i="3"/>
  <c r="AD16" i="2" s="1"/>
  <c r="P261" i="3"/>
  <c r="L261" i="3" s="1"/>
  <c r="AD10" i="2" s="1"/>
  <c r="M267" i="3"/>
  <c r="AD183" i="2"/>
  <c r="AD81" i="2"/>
  <c r="AD251" i="2" s="1"/>
  <c r="AD47" i="2"/>
  <c r="P257" i="3"/>
  <c r="L257" i="3" s="1"/>
  <c r="AD17" i="2" s="1"/>
  <c r="U265" i="3"/>
  <c r="Y265" i="3" s="1"/>
  <c r="Z265" i="3" s="1"/>
  <c r="G265" i="3"/>
  <c r="AD237" i="2"/>
  <c r="AD211" i="2"/>
  <c r="AD223" i="2"/>
  <c r="AD208" i="2"/>
  <c r="AD224" i="2"/>
  <c r="AD213" i="2"/>
  <c r="AD227" i="2"/>
  <c r="AD228" i="2"/>
  <c r="AD164" i="2"/>
  <c r="AD334" i="2" s="1"/>
  <c r="AD368" i="2" s="1"/>
  <c r="AD402" i="2" s="1"/>
  <c r="AD142" i="2"/>
  <c r="AD151" i="2"/>
  <c r="AD147" i="2"/>
  <c r="AD145" i="2"/>
  <c r="AD156" i="2"/>
  <c r="AD326" i="2" s="1"/>
  <c r="AD360" i="2" s="1"/>
  <c r="AD394" i="2" s="1"/>
  <c r="AD140" i="2"/>
  <c r="AD229" i="2"/>
  <c r="AD222" i="2"/>
  <c r="AD212" i="2"/>
  <c r="AD216" i="2"/>
  <c r="AD210" i="2"/>
  <c r="AD214" i="2"/>
  <c r="AD220" i="2"/>
  <c r="AD218" i="2"/>
  <c r="AD225" i="2"/>
  <c r="AD148" i="2"/>
  <c r="AD165" i="2"/>
  <c r="AD335" i="2" s="1"/>
  <c r="AD369" i="2" s="1"/>
  <c r="AD403" i="2" s="1"/>
  <c r="AD153" i="2"/>
  <c r="AD146" i="2"/>
  <c r="AD155" i="2"/>
  <c r="AD161" i="2"/>
  <c r="AD331" i="2" s="1"/>
  <c r="AD365" i="2" s="1"/>
  <c r="AD399" i="2" s="1"/>
  <c r="AD168" i="2"/>
  <c r="AD338" i="2" s="1"/>
  <c r="AD372" i="2" s="1"/>
  <c r="AD406" i="2" s="1"/>
  <c r="AD154" i="2"/>
  <c r="AD234" i="2"/>
  <c r="AD226" i="2"/>
  <c r="AD217" i="2"/>
  <c r="AD215" i="2"/>
  <c r="AD219" i="2"/>
  <c r="AD172" i="2"/>
  <c r="AD235" i="2"/>
  <c r="AD221" i="2"/>
  <c r="AD162" i="2"/>
  <c r="AD332" i="2" s="1"/>
  <c r="AD366" i="2" s="1"/>
  <c r="AD400" i="2" s="1"/>
  <c r="AD152" i="2"/>
  <c r="AD138" i="2"/>
  <c r="AD144" i="2"/>
  <c r="AD157" i="2"/>
  <c r="AD327" i="2" s="1"/>
  <c r="AD361" i="2" s="1"/>
  <c r="AD395" i="2" s="1"/>
  <c r="AD160" i="2"/>
  <c r="AD330" i="2" s="1"/>
  <c r="AD364" i="2" s="1"/>
  <c r="AD398" i="2" s="1"/>
  <c r="AD150" i="2"/>
  <c r="AD139" i="2"/>
  <c r="AD209" i="2"/>
  <c r="AD206" i="2"/>
  <c r="AD232" i="2"/>
  <c r="AD233" i="2"/>
  <c r="AD207" i="2"/>
  <c r="AD236" i="2"/>
  <c r="AD230" i="2"/>
  <c r="AD231" i="2"/>
  <c r="AD141" i="2"/>
  <c r="AD167" i="2"/>
  <c r="AD337" i="2" s="1"/>
  <c r="AD371" i="2" s="1"/>
  <c r="AD405" i="2" s="1"/>
  <c r="AD143" i="2"/>
  <c r="AD166" i="2"/>
  <c r="AD336" i="2" s="1"/>
  <c r="AD370" i="2" s="1"/>
  <c r="AD404" i="2" s="1"/>
  <c r="AD169" i="2"/>
  <c r="AD339" i="2" s="1"/>
  <c r="AD373" i="2" s="1"/>
  <c r="AD407" i="2" s="1"/>
  <c r="AD149" i="2"/>
  <c r="AD159" i="2"/>
  <c r="AD329" i="2" s="1"/>
  <c r="AD363" i="2" s="1"/>
  <c r="AD397" i="2" s="1"/>
  <c r="AD163" i="2"/>
  <c r="AD333" i="2" s="1"/>
  <c r="AD367" i="2" s="1"/>
  <c r="AD401" i="2" s="1"/>
  <c r="AD158" i="2"/>
  <c r="AD328" i="2" s="1"/>
  <c r="AD362" i="2" s="1"/>
  <c r="AD396" i="2" s="1"/>
  <c r="AD36" i="2"/>
  <c r="AD70" i="2"/>
  <c r="AD240" i="2" s="1"/>
  <c r="AD117" i="2"/>
  <c r="M265" i="3"/>
  <c r="AD188" i="2"/>
  <c r="AD52" i="2"/>
  <c r="AD86" i="2"/>
  <c r="AD256" i="2" s="1"/>
  <c r="U267" i="3"/>
  <c r="Y267" i="3" s="1"/>
  <c r="Z267" i="3" s="1"/>
  <c r="G267" i="3"/>
  <c r="AD175" i="2"/>
  <c r="AD39" i="2"/>
  <c r="AD73" i="2"/>
  <c r="AD243" i="2" s="1"/>
  <c r="P263" i="3"/>
  <c r="L263" i="3" s="1"/>
  <c r="AD7" i="2" s="1"/>
  <c r="AD182" i="2"/>
  <c r="U266" i="3"/>
  <c r="Y266" i="3" s="1"/>
  <c r="Z266" i="3" s="1"/>
  <c r="G266" i="3"/>
  <c r="AD80" i="2"/>
  <c r="AD250" i="2" s="1"/>
  <c r="AD46" i="2"/>
  <c r="V255" i="3"/>
  <c r="F258" i="3"/>
  <c r="AD11" i="2" s="1"/>
  <c r="M266" i="3"/>
  <c r="AD174" i="2"/>
  <c r="AD38" i="2"/>
  <c r="AD72" i="2"/>
  <c r="AD242" i="2" s="1"/>
  <c r="P259" i="3"/>
  <c r="L259" i="3" s="1"/>
  <c r="AD14" i="2" s="1"/>
  <c r="AB269" i="3"/>
  <c r="V258" i="3" l="1"/>
  <c r="V261" i="3"/>
  <c r="V259" i="3"/>
  <c r="AD120" i="2"/>
  <c r="AD107" i="2"/>
  <c r="V257" i="3"/>
  <c r="U271" i="3"/>
  <c r="Y271" i="3" s="1"/>
  <c r="Z271" i="3" s="1"/>
  <c r="G271" i="3"/>
  <c r="AD177" i="2"/>
  <c r="AD41" i="2"/>
  <c r="AD75" i="2"/>
  <c r="AD245" i="2" s="1"/>
  <c r="M264" i="3"/>
  <c r="AD181" i="2"/>
  <c r="AD45" i="2"/>
  <c r="AD79" i="2"/>
  <c r="AD249" i="2" s="1"/>
  <c r="J266" i="3"/>
  <c r="T266" i="3"/>
  <c r="W266" i="3" s="1"/>
  <c r="X266" i="3" s="1"/>
  <c r="V263" i="3"/>
  <c r="T267" i="3"/>
  <c r="W267" i="3" s="1"/>
  <c r="X267" i="3" s="1"/>
  <c r="J267" i="3"/>
  <c r="F267" i="3" s="1"/>
  <c r="AE5" i="2" s="1"/>
  <c r="AA267" i="3"/>
  <c r="AD104" i="2"/>
  <c r="AA265" i="3" s="1"/>
  <c r="AD319" i="2"/>
  <c r="AD285" i="2"/>
  <c r="AD322" i="2"/>
  <c r="AD288" i="2"/>
  <c r="AD312" i="2"/>
  <c r="AD278" i="2"/>
  <c r="M268" i="3"/>
  <c r="AD186" i="2"/>
  <c r="AD84" i="2"/>
  <c r="AD254" i="2" s="1"/>
  <c r="AD50" i="2"/>
  <c r="AD106" i="2"/>
  <c r="AB266" i="3" s="1"/>
  <c r="AB265" i="3"/>
  <c r="AD311" i="2"/>
  <c r="AD277" i="2"/>
  <c r="AD325" i="2"/>
  <c r="AD291" i="2"/>
  <c r="AD318" i="2"/>
  <c r="AD284" i="2"/>
  <c r="AD315" i="2"/>
  <c r="AD281" i="2"/>
  <c r="U270" i="3"/>
  <c r="Y270" i="3" s="1"/>
  <c r="Z270" i="3" s="1"/>
  <c r="G270" i="3"/>
  <c r="AD187" i="2"/>
  <c r="AD51" i="2"/>
  <c r="AD85" i="2"/>
  <c r="AD255" i="2" s="1"/>
  <c r="AD108" i="2"/>
  <c r="AB272" i="3" s="1"/>
  <c r="AD121" i="2"/>
  <c r="AB270" i="3" s="1"/>
  <c r="AD114" i="2"/>
  <c r="AA266" i="3" s="1"/>
  <c r="AD309" i="2"/>
  <c r="AD343" i="2" s="1"/>
  <c r="AD377" i="2" s="1"/>
  <c r="AD275" i="2"/>
  <c r="AD314" i="2"/>
  <c r="AD280" i="2"/>
  <c r="AD324" i="2"/>
  <c r="AD358" i="2" s="1"/>
  <c r="AD392" i="2" s="1"/>
  <c r="AD290" i="2"/>
  <c r="AD316" i="2"/>
  <c r="AD282" i="2"/>
  <c r="AD317" i="2"/>
  <c r="AD351" i="2" s="1"/>
  <c r="AD385" i="2" s="1"/>
  <c r="AD283" i="2"/>
  <c r="T265" i="3"/>
  <c r="W265" i="3" s="1"/>
  <c r="X265" i="3" s="1"/>
  <c r="J265" i="3"/>
  <c r="F265" i="3" s="1"/>
  <c r="AE2" i="2" s="1"/>
  <c r="AD115" i="2"/>
  <c r="AB267" i="3" s="1"/>
  <c r="U268" i="3"/>
  <c r="Y268" i="3" s="1"/>
  <c r="Z268" i="3" s="1"/>
  <c r="G268" i="3"/>
  <c r="AD179" i="2"/>
  <c r="AD43" i="2"/>
  <c r="AD77" i="2"/>
  <c r="AD247" i="2" s="1"/>
  <c r="T272" i="3"/>
  <c r="W272" i="3" s="1"/>
  <c r="X272" i="3" s="1"/>
  <c r="J272" i="3"/>
  <c r="F272" i="3" s="1"/>
  <c r="AE8" i="2" s="1"/>
  <c r="U269" i="3"/>
  <c r="Y269" i="3" s="1"/>
  <c r="Z269" i="3" s="1"/>
  <c r="G269" i="3"/>
  <c r="AD184" i="2"/>
  <c r="AD82" i="2"/>
  <c r="AD252" i="2" s="1"/>
  <c r="AD48" i="2"/>
  <c r="AD313" i="2"/>
  <c r="AD279" i="2"/>
  <c r="AD320" i="2"/>
  <c r="AD286" i="2"/>
  <c r="AD308" i="2"/>
  <c r="AD274" i="2"/>
  <c r="AD323" i="2"/>
  <c r="AD289" i="2"/>
  <c r="AD310" i="2"/>
  <c r="AD276" i="2"/>
  <c r="AD321" i="2"/>
  <c r="AD287" i="2"/>
  <c r="U264" i="3"/>
  <c r="Y264" i="3" s="1"/>
  <c r="Z264" i="3" s="1"/>
  <c r="G264" i="3"/>
  <c r="AD180" i="2"/>
  <c r="AD44" i="2"/>
  <c r="AD78" i="2"/>
  <c r="AD248" i="2" s="1"/>
  <c r="AD110" i="2"/>
  <c r="AA272" i="3" s="1"/>
  <c r="AD355" i="2" l="1"/>
  <c r="AD389" i="2" s="1"/>
  <c r="AD357" i="2"/>
  <c r="AD391" i="2" s="1"/>
  <c r="AD354" i="2"/>
  <c r="AD388" i="2" s="1"/>
  <c r="AD118" i="2"/>
  <c r="AB268" i="3" s="1"/>
  <c r="AC265" i="3"/>
  <c r="AD265" i="3" s="1"/>
  <c r="AE265" i="3" s="1"/>
  <c r="AD350" i="2"/>
  <c r="AD384" i="2" s="1"/>
  <c r="AD348" i="2"/>
  <c r="AD382" i="2" s="1"/>
  <c r="AC272" i="3"/>
  <c r="AD272" i="3" s="1"/>
  <c r="AE272" i="3" s="1"/>
  <c r="AD111" i="2"/>
  <c r="AD356" i="2"/>
  <c r="AD390" i="2" s="1"/>
  <c r="AD109" i="2"/>
  <c r="AC266" i="3"/>
  <c r="AD266" i="3" s="1"/>
  <c r="AE266" i="3" s="1"/>
  <c r="AD119" i="2"/>
  <c r="AE157" i="2"/>
  <c r="AE327" i="2" s="1"/>
  <c r="AE361" i="2" s="1"/>
  <c r="AE395" i="2" s="1"/>
  <c r="M275" i="3"/>
  <c r="AE224" i="2"/>
  <c r="AE208" i="2"/>
  <c r="AE226" i="2"/>
  <c r="AE219" i="2"/>
  <c r="AE232" i="2"/>
  <c r="AE225" i="2"/>
  <c r="AE209" i="2"/>
  <c r="AE156" i="2"/>
  <c r="AE326" i="2" s="1"/>
  <c r="AE360" i="2" s="1"/>
  <c r="AE394" i="2" s="1"/>
  <c r="AE212" i="2"/>
  <c r="AE165" i="2"/>
  <c r="AE335" i="2" s="1"/>
  <c r="AE369" i="2" s="1"/>
  <c r="AE403" i="2" s="1"/>
  <c r="AE160" i="2"/>
  <c r="AE330" i="2" s="1"/>
  <c r="AE364" i="2" s="1"/>
  <c r="AE398" i="2" s="1"/>
  <c r="AE142" i="2"/>
  <c r="AE145" i="2"/>
  <c r="AE164" i="2"/>
  <c r="AE334" i="2" s="1"/>
  <c r="AE368" i="2" s="1"/>
  <c r="AE402" i="2" s="1"/>
  <c r="AE151" i="2"/>
  <c r="AE143" i="2"/>
  <c r="AE222" i="2"/>
  <c r="AE214" i="2"/>
  <c r="AE220" i="2"/>
  <c r="AE228" i="2"/>
  <c r="AE211" i="2"/>
  <c r="AE206" i="2"/>
  <c r="AE215" i="2"/>
  <c r="AE221" i="2"/>
  <c r="AE161" i="2"/>
  <c r="AE331" i="2" s="1"/>
  <c r="AE365" i="2" s="1"/>
  <c r="AE399" i="2" s="1"/>
  <c r="AE141" i="2"/>
  <c r="AE153" i="2"/>
  <c r="AE144" i="2"/>
  <c r="AE168" i="2"/>
  <c r="AE338" i="2" s="1"/>
  <c r="AE372" i="2" s="1"/>
  <c r="AE406" i="2" s="1"/>
  <c r="AE152" i="2"/>
  <c r="AE147" i="2"/>
  <c r="AE139" i="2"/>
  <c r="AE146" i="2"/>
  <c r="AE229" i="2"/>
  <c r="AE230" i="2"/>
  <c r="AE213" i="2"/>
  <c r="AE237" i="2"/>
  <c r="AE231" i="2"/>
  <c r="AE236" i="2"/>
  <c r="AE210" i="2"/>
  <c r="AE217" i="2"/>
  <c r="AE158" i="2"/>
  <c r="AE328" i="2" s="1"/>
  <c r="AE362" i="2" s="1"/>
  <c r="AE396" i="2" s="1"/>
  <c r="AE163" i="2"/>
  <c r="AE333" i="2" s="1"/>
  <c r="AE367" i="2" s="1"/>
  <c r="AE401" i="2" s="1"/>
  <c r="AE166" i="2"/>
  <c r="AE336" i="2" s="1"/>
  <c r="AE370" i="2" s="1"/>
  <c r="AE404" i="2" s="1"/>
  <c r="AE150" i="2"/>
  <c r="AE167" i="2"/>
  <c r="AE337" i="2" s="1"/>
  <c r="AE371" i="2" s="1"/>
  <c r="AE405" i="2" s="1"/>
  <c r="AE162" i="2"/>
  <c r="AE332" i="2" s="1"/>
  <c r="AE366" i="2" s="1"/>
  <c r="AE400" i="2" s="1"/>
  <c r="AE138" i="2"/>
  <c r="AE233" i="2"/>
  <c r="AE218" i="2"/>
  <c r="AE223" i="2"/>
  <c r="AE234" i="2"/>
  <c r="AE227" i="2"/>
  <c r="AE172" i="2"/>
  <c r="AE207" i="2"/>
  <c r="AE216" i="2"/>
  <c r="AE235" i="2"/>
  <c r="AE159" i="2"/>
  <c r="AE329" i="2" s="1"/>
  <c r="AE363" i="2" s="1"/>
  <c r="AE397" i="2" s="1"/>
  <c r="AE149" i="2"/>
  <c r="AE169" i="2"/>
  <c r="AE339" i="2" s="1"/>
  <c r="AE373" i="2" s="1"/>
  <c r="AE407" i="2" s="1"/>
  <c r="AE140" i="2"/>
  <c r="AE154" i="2"/>
  <c r="AE155" i="2"/>
  <c r="AE148" i="2"/>
  <c r="AE36" i="2"/>
  <c r="AE70" i="2"/>
  <c r="AE240" i="2" s="1"/>
  <c r="J264" i="3"/>
  <c r="F264" i="3" s="1"/>
  <c r="AE10" i="2" s="1"/>
  <c r="T264" i="3"/>
  <c r="W264" i="3" s="1"/>
  <c r="X264" i="3" s="1"/>
  <c r="AD112" i="2"/>
  <c r="AA264" i="3" s="1"/>
  <c r="J269" i="3"/>
  <c r="T269" i="3"/>
  <c r="W269" i="3" s="1"/>
  <c r="X269" i="3" s="1"/>
  <c r="P272" i="3"/>
  <c r="L272" i="3" s="1"/>
  <c r="AE6" i="2" s="1"/>
  <c r="AD349" i="2"/>
  <c r="AD383" i="2" s="1"/>
  <c r="AD359" i="2"/>
  <c r="AD393" i="2" s="1"/>
  <c r="AC267" i="3"/>
  <c r="AD267" i="3" s="1"/>
  <c r="AE267" i="3" s="1"/>
  <c r="AD113" i="2"/>
  <c r="AB264" i="3" s="1"/>
  <c r="AD344" i="2"/>
  <c r="AD378" i="2" s="1"/>
  <c r="AD342" i="2"/>
  <c r="AD376" i="2" s="1"/>
  <c r="AD347" i="2"/>
  <c r="AD381" i="2" s="1"/>
  <c r="AD116" i="2"/>
  <c r="T268" i="3"/>
  <c r="W268" i="3" s="1"/>
  <c r="X268" i="3" s="1"/>
  <c r="J268" i="3"/>
  <c r="F268" i="3" s="1"/>
  <c r="AE9" i="2" s="1"/>
  <c r="AA268" i="3"/>
  <c r="P265" i="3"/>
  <c r="L265" i="3" s="1"/>
  <c r="AE18" i="2" s="1"/>
  <c r="AA270" i="3"/>
  <c r="AC270" i="3" s="1"/>
  <c r="AD270" i="3" s="1"/>
  <c r="AE270" i="3" s="1"/>
  <c r="J270" i="3"/>
  <c r="T270" i="3"/>
  <c r="W270" i="3" s="1"/>
  <c r="X270" i="3" s="1"/>
  <c r="AD346" i="2"/>
  <c r="AD380" i="2" s="1"/>
  <c r="AD353" i="2"/>
  <c r="AD387" i="2" s="1"/>
  <c r="P267" i="3"/>
  <c r="L267" i="3" s="1"/>
  <c r="AE13" i="2" s="1"/>
  <c r="M280" i="3"/>
  <c r="AE178" i="2"/>
  <c r="AE76" i="2"/>
  <c r="AE246" i="2" s="1"/>
  <c r="AE42" i="2"/>
  <c r="AD352" i="2"/>
  <c r="AD386" i="2" s="1"/>
  <c r="AD345" i="2"/>
  <c r="AD379" i="2" s="1"/>
  <c r="F266" i="3"/>
  <c r="AE12" i="2" s="1"/>
  <c r="P266" i="3"/>
  <c r="L266" i="3" s="1"/>
  <c r="AE4" i="2" s="1"/>
  <c r="J271" i="3"/>
  <c r="F271" i="3" s="1"/>
  <c r="AE7" i="2" s="1"/>
  <c r="T271" i="3"/>
  <c r="W271" i="3" s="1"/>
  <c r="X271" i="3" s="1"/>
  <c r="AA271" i="3"/>
  <c r="AC271" i="3" s="1"/>
  <c r="AD271" i="3" s="1"/>
  <c r="AE271" i="3" s="1"/>
  <c r="M273" i="3"/>
  <c r="AE175" i="2"/>
  <c r="AE73" i="2"/>
  <c r="AE243" i="2" s="1"/>
  <c r="AE39" i="2"/>
  <c r="AC268" i="3" l="1"/>
  <c r="AD268" i="3" s="1"/>
  <c r="AE268" i="3" s="1"/>
  <c r="AC264" i="3"/>
  <c r="AD264" i="3" s="1"/>
  <c r="AE264" i="3" s="1"/>
  <c r="AE107" i="2"/>
  <c r="AB273" i="3" s="1"/>
  <c r="V266" i="3"/>
  <c r="M279" i="3"/>
  <c r="AE177" i="2"/>
  <c r="AE75" i="2"/>
  <c r="AE245" i="2" s="1"/>
  <c r="AE41" i="2"/>
  <c r="M276" i="3"/>
  <c r="AE179" i="2"/>
  <c r="AE43" i="2"/>
  <c r="AE77" i="2"/>
  <c r="M274" i="3"/>
  <c r="AE176" i="2"/>
  <c r="AE74" i="2"/>
  <c r="AE244" i="2" s="1"/>
  <c r="AE40" i="2"/>
  <c r="P269" i="3"/>
  <c r="L269" i="3" s="1"/>
  <c r="AE15" i="2" s="1"/>
  <c r="AE324" i="2"/>
  <c r="AE290" i="2"/>
  <c r="AE322" i="2"/>
  <c r="AE288" i="2"/>
  <c r="AE311" i="2"/>
  <c r="AE277" i="2"/>
  <c r="P270" i="3"/>
  <c r="L270" i="3" s="1"/>
  <c r="AE19" i="2" s="1"/>
  <c r="U275" i="3"/>
  <c r="Y275" i="3" s="1"/>
  <c r="Z275" i="3" s="1"/>
  <c r="G275" i="3"/>
  <c r="AE174" i="2"/>
  <c r="AE72" i="2"/>
  <c r="AE242" i="2" s="1"/>
  <c r="AE38" i="2"/>
  <c r="AE110" i="2"/>
  <c r="AB280" i="3" s="1"/>
  <c r="V267" i="3"/>
  <c r="V272" i="3"/>
  <c r="AA269" i="3"/>
  <c r="AC269" i="3" s="1"/>
  <c r="AD269" i="3" s="1"/>
  <c r="AE269" i="3" s="1"/>
  <c r="AE104" i="2"/>
  <c r="AE310" i="2"/>
  <c r="AE276" i="2"/>
  <c r="AE320" i="2"/>
  <c r="AE286" i="2"/>
  <c r="AE316" i="2"/>
  <c r="AE282" i="2"/>
  <c r="AE315" i="2"/>
  <c r="AE281" i="2"/>
  <c r="G277" i="3"/>
  <c r="AE182" i="2"/>
  <c r="AE80" i="2"/>
  <c r="AE250" i="2" s="1"/>
  <c r="AE46" i="2"/>
  <c r="G278" i="3"/>
  <c r="AE183" i="2"/>
  <c r="AE47" i="2"/>
  <c r="AE81" i="2"/>
  <c r="AE251" i="2" s="1"/>
  <c r="F270" i="3"/>
  <c r="AE17" i="2" s="1"/>
  <c r="U278" i="3" s="1"/>
  <c r="Y278" i="3" s="1"/>
  <c r="Z278" i="3" s="1"/>
  <c r="V265" i="3"/>
  <c r="P268" i="3"/>
  <c r="L268" i="3" s="1"/>
  <c r="AE16" i="2" s="1"/>
  <c r="F269" i="3"/>
  <c r="AE14" i="2" s="1"/>
  <c r="U277" i="3" s="1"/>
  <c r="Y277" i="3" s="1"/>
  <c r="Z277" i="3" s="1"/>
  <c r="AE318" i="2"/>
  <c r="AE284" i="2"/>
  <c r="AE308" i="2"/>
  <c r="AE274" i="2"/>
  <c r="AE309" i="2"/>
  <c r="AE275" i="2"/>
  <c r="AE314" i="2"/>
  <c r="AE280" i="2"/>
  <c r="AE313" i="2"/>
  <c r="AE279" i="2"/>
  <c r="AE312" i="2"/>
  <c r="AE278" i="2"/>
  <c r="AB275" i="3"/>
  <c r="P271" i="3"/>
  <c r="L271" i="3" s="1"/>
  <c r="AE3" i="2" s="1"/>
  <c r="U276" i="3"/>
  <c r="Y276" i="3" s="1"/>
  <c r="Z276" i="3" s="1"/>
  <c r="G276" i="3"/>
  <c r="AE188" i="2"/>
  <c r="AE52" i="2"/>
  <c r="AE86" i="2"/>
  <c r="AE256" i="2" s="1"/>
  <c r="M281" i="3"/>
  <c r="AE180" i="2"/>
  <c r="AE44" i="2"/>
  <c r="AE78" i="2"/>
  <c r="AE248" i="2" s="1"/>
  <c r="P264" i="3"/>
  <c r="L264" i="3" s="1"/>
  <c r="AE11" i="2" s="1"/>
  <c r="AE325" i="2"/>
  <c r="AE291" i="2"/>
  <c r="AE319" i="2"/>
  <c r="AE285" i="2"/>
  <c r="AE317" i="2"/>
  <c r="AE283" i="2"/>
  <c r="AE323" i="2"/>
  <c r="AE289" i="2"/>
  <c r="AE321" i="2"/>
  <c r="AE287" i="2"/>
  <c r="V264" i="3" l="1"/>
  <c r="AE345" i="2"/>
  <c r="AE379" i="2" s="1"/>
  <c r="AE358" i="2"/>
  <c r="AE392" i="2" s="1"/>
  <c r="V270" i="3"/>
  <c r="V269" i="3"/>
  <c r="AE120" i="2"/>
  <c r="AE112" i="2"/>
  <c r="V268" i="3"/>
  <c r="AE109" i="2"/>
  <c r="AE115" i="2"/>
  <c r="AE114" i="2"/>
  <c r="AE355" i="2"/>
  <c r="AE389" i="2" s="1"/>
  <c r="AE351" i="2"/>
  <c r="AE385" i="2" s="1"/>
  <c r="AE346" i="2"/>
  <c r="AE380" i="2" s="1"/>
  <c r="AE348" i="2"/>
  <c r="AE382" i="2" s="1"/>
  <c r="AE342" i="2"/>
  <c r="AE376" i="2" s="1"/>
  <c r="AE356" i="2"/>
  <c r="AE390" i="2" s="1"/>
  <c r="V271" i="3"/>
  <c r="AA277" i="3"/>
  <c r="AE111" i="2"/>
  <c r="AE247" i="2"/>
  <c r="U279" i="3"/>
  <c r="Y279" i="3" s="1"/>
  <c r="Z279" i="3" s="1"/>
  <c r="G279" i="3"/>
  <c r="AE186" i="2"/>
  <c r="AE50" i="2"/>
  <c r="AE84" i="2"/>
  <c r="AE254" i="2" s="1"/>
  <c r="AE350" i="2"/>
  <c r="AE384" i="2" s="1"/>
  <c r="AE344" i="2"/>
  <c r="AE378" i="2" s="1"/>
  <c r="U280" i="3"/>
  <c r="Y280" i="3" s="1"/>
  <c r="Z280" i="3" s="1"/>
  <c r="G280" i="3"/>
  <c r="AE189" i="2"/>
  <c r="AE87" i="2"/>
  <c r="AE257" i="2" s="1"/>
  <c r="AE53" i="2"/>
  <c r="U274" i="3"/>
  <c r="Y274" i="3" s="1"/>
  <c r="Z274" i="3" s="1"/>
  <c r="G274" i="3"/>
  <c r="AE173" i="2"/>
  <c r="AE71" i="2"/>
  <c r="AE241" i="2" s="1"/>
  <c r="AE37" i="2"/>
  <c r="AE357" i="2"/>
  <c r="AE391" i="2" s="1"/>
  <c r="AE353" i="2"/>
  <c r="AE387" i="2" s="1"/>
  <c r="U273" i="3"/>
  <c r="Y273" i="3" s="1"/>
  <c r="Z273" i="3" s="1"/>
  <c r="G273" i="3"/>
  <c r="AE181" i="2"/>
  <c r="AE79" i="2"/>
  <c r="AE249" i="2" s="1"/>
  <c r="AE45" i="2"/>
  <c r="AB281" i="3"/>
  <c r="T276" i="3"/>
  <c r="W276" i="3" s="1"/>
  <c r="X276" i="3" s="1"/>
  <c r="J276" i="3"/>
  <c r="AA276" i="3"/>
  <c r="AE347" i="2"/>
  <c r="AE381" i="2" s="1"/>
  <c r="AE343" i="2"/>
  <c r="AE377" i="2" s="1"/>
  <c r="AE352" i="2"/>
  <c r="AE386" i="2" s="1"/>
  <c r="J275" i="3"/>
  <c r="T275" i="3"/>
  <c r="W275" i="3" s="1"/>
  <c r="X275" i="3" s="1"/>
  <c r="U281" i="3"/>
  <c r="Y281" i="3" s="1"/>
  <c r="Z281" i="3" s="1"/>
  <c r="G281" i="3"/>
  <c r="AE185" i="2"/>
  <c r="AE49" i="2"/>
  <c r="AE83" i="2"/>
  <c r="AE253" i="2" s="1"/>
  <c r="AE359" i="2"/>
  <c r="AE393" i="2" s="1"/>
  <c r="M277" i="3"/>
  <c r="AE184" i="2"/>
  <c r="AE82" i="2"/>
  <c r="AE252" i="2" s="1"/>
  <c r="AE48" i="2"/>
  <c r="M278" i="3"/>
  <c r="AE187" i="2"/>
  <c r="AE51" i="2"/>
  <c r="AE85" i="2"/>
  <c r="AE255" i="2" s="1"/>
  <c r="AA278" i="3"/>
  <c r="AE349" i="2"/>
  <c r="AE383" i="2" s="1"/>
  <c r="AE354" i="2"/>
  <c r="AE388" i="2" s="1"/>
  <c r="AE106" i="2"/>
  <c r="AA275" i="3" s="1"/>
  <c r="AC275" i="3" s="1"/>
  <c r="AD275" i="3" s="1"/>
  <c r="AE275" i="3" s="1"/>
  <c r="AE108" i="2"/>
  <c r="AB274" i="3" s="1"/>
  <c r="AB276" i="3"/>
  <c r="AB279" i="3"/>
  <c r="AE113" i="2" l="1"/>
  <c r="AE121" i="2"/>
  <c r="AE118" i="2"/>
  <c r="AC276" i="3"/>
  <c r="AD276" i="3" s="1"/>
  <c r="AE276" i="3" s="1"/>
  <c r="AE119" i="2"/>
  <c r="AB278" i="3" s="1"/>
  <c r="AC278" i="3" s="1"/>
  <c r="AD278" i="3" s="1"/>
  <c r="AE278" i="3" s="1"/>
  <c r="T278" i="3"/>
  <c r="W278" i="3" s="1"/>
  <c r="X278" i="3" s="1"/>
  <c r="P275" i="3"/>
  <c r="L275" i="3" s="1"/>
  <c r="AF2" i="2" s="1"/>
  <c r="J278" i="3"/>
  <c r="J281" i="3"/>
  <c r="F281" i="3" s="1"/>
  <c r="AF15" i="2" s="1"/>
  <c r="T281" i="3"/>
  <c r="W281" i="3" s="1"/>
  <c r="X281" i="3" s="1"/>
  <c r="AA273" i="3"/>
  <c r="AC273" i="3" s="1"/>
  <c r="AD273" i="3" s="1"/>
  <c r="AE273" i="3" s="1"/>
  <c r="T273" i="3"/>
  <c r="W273" i="3" s="1"/>
  <c r="X273" i="3" s="1"/>
  <c r="J273" i="3"/>
  <c r="F273" i="3" s="1"/>
  <c r="AF11" i="2" s="1"/>
  <c r="AE105" i="2"/>
  <c r="AA280" i="3"/>
  <c r="AC280" i="3" s="1"/>
  <c r="AD280" i="3" s="1"/>
  <c r="AE280" i="3" s="1"/>
  <c r="T280" i="3"/>
  <c r="W280" i="3" s="1"/>
  <c r="X280" i="3" s="1"/>
  <c r="J280" i="3"/>
  <c r="J277" i="3"/>
  <c r="T277" i="3"/>
  <c r="W277" i="3" s="1"/>
  <c r="X277" i="3" s="1"/>
  <c r="AE117" i="2"/>
  <c r="AA281" i="3" s="1"/>
  <c r="AC281" i="3" s="1"/>
  <c r="AD281" i="3" s="1"/>
  <c r="AE281" i="3" s="1"/>
  <c r="F275" i="3"/>
  <c r="AF4" i="2" s="1"/>
  <c r="F276" i="3"/>
  <c r="AF18" i="2" s="1"/>
  <c r="P276" i="3"/>
  <c r="L276" i="3" s="1"/>
  <c r="AF9" i="2" s="1"/>
  <c r="AE116" i="2"/>
  <c r="J274" i="3"/>
  <c r="AA274" i="3"/>
  <c r="AC274" i="3" s="1"/>
  <c r="AD274" i="3" s="1"/>
  <c r="AE274" i="3" s="1"/>
  <c r="T274" i="3"/>
  <c r="W274" i="3" s="1"/>
  <c r="X274" i="3" s="1"/>
  <c r="J279" i="3"/>
  <c r="AA279" i="3"/>
  <c r="AC279" i="3" s="1"/>
  <c r="AD279" i="3" s="1"/>
  <c r="AE279" i="3" s="1"/>
  <c r="T279" i="3"/>
  <c r="W279" i="3" s="1"/>
  <c r="X279" i="3" s="1"/>
  <c r="V275" i="3" l="1"/>
  <c r="M282" i="3"/>
  <c r="AF185" i="2"/>
  <c r="AF49" i="2"/>
  <c r="AF83" i="2"/>
  <c r="AF253" i="2" s="1"/>
  <c r="M286" i="3"/>
  <c r="AF188" i="2"/>
  <c r="AF86" i="2"/>
  <c r="AF256" i="2" s="1"/>
  <c r="AF52" i="2"/>
  <c r="P277" i="3"/>
  <c r="L277" i="3" s="1"/>
  <c r="AF14" i="2" s="1"/>
  <c r="F277" i="3"/>
  <c r="AF12" i="2" s="1"/>
  <c r="P273" i="3"/>
  <c r="L273" i="3" s="1"/>
  <c r="AF5" i="2" s="1"/>
  <c r="P278" i="3"/>
  <c r="L278" i="3" s="1"/>
  <c r="AF17" i="2" s="1"/>
  <c r="F278" i="3"/>
  <c r="AF13" i="2" s="1"/>
  <c r="M285" i="3"/>
  <c r="AF181" i="2"/>
  <c r="AF79" i="2"/>
  <c r="AF249" i="2" s="1"/>
  <c r="AF45" i="2"/>
  <c r="P281" i="3"/>
  <c r="L281" i="3" s="1"/>
  <c r="AF10" i="2" s="1"/>
  <c r="P279" i="3"/>
  <c r="L279" i="3" s="1"/>
  <c r="AF7" i="2" s="1"/>
  <c r="P274" i="3"/>
  <c r="L274" i="3" s="1"/>
  <c r="AF6" i="2" s="1"/>
  <c r="F279" i="3"/>
  <c r="AF16" i="2" s="1"/>
  <c r="U283" i="3" s="1"/>
  <c r="Y283" i="3" s="1"/>
  <c r="Z283" i="3" s="1"/>
  <c r="F274" i="3"/>
  <c r="AF3" i="2" s="1"/>
  <c r="AB277" i="3"/>
  <c r="AC277" i="3" s="1"/>
  <c r="AD277" i="3" s="1"/>
  <c r="AE277" i="3" s="1"/>
  <c r="G287" i="3"/>
  <c r="AF179" i="2"/>
  <c r="AF43" i="2"/>
  <c r="AF77" i="2"/>
  <c r="P280" i="3"/>
  <c r="L280" i="3" s="1"/>
  <c r="AF8" i="2" s="1"/>
  <c r="M284" i="3"/>
  <c r="AF174" i="2"/>
  <c r="AF72" i="2"/>
  <c r="AF242" i="2" s="1"/>
  <c r="AF38" i="2"/>
  <c r="V276" i="3"/>
  <c r="F280" i="3"/>
  <c r="AF19" i="2" s="1"/>
  <c r="AF163" i="2"/>
  <c r="AF333" i="2" s="1"/>
  <c r="AF367" i="2" s="1"/>
  <c r="AF401" i="2" s="1"/>
  <c r="G283" i="3"/>
  <c r="AF226" i="2"/>
  <c r="AF214" i="2"/>
  <c r="AF227" i="2"/>
  <c r="AF224" i="2"/>
  <c r="AF206" i="2"/>
  <c r="AF210" i="2"/>
  <c r="AF211" i="2"/>
  <c r="AF207" i="2"/>
  <c r="AF151" i="2"/>
  <c r="AF146" i="2"/>
  <c r="AF165" i="2"/>
  <c r="AF335" i="2" s="1"/>
  <c r="AF369" i="2" s="1"/>
  <c r="AF403" i="2" s="1"/>
  <c r="AF148" i="2"/>
  <c r="AF158" i="2"/>
  <c r="AF328" i="2" s="1"/>
  <c r="AF362" i="2" s="1"/>
  <c r="AF396" i="2" s="1"/>
  <c r="AF142" i="2"/>
  <c r="AF138" i="2"/>
  <c r="AF157" i="2"/>
  <c r="AF327" i="2" s="1"/>
  <c r="AF361" i="2" s="1"/>
  <c r="AF395" i="2" s="1"/>
  <c r="AF149" i="2"/>
  <c r="AF216" i="2"/>
  <c r="AF230" i="2"/>
  <c r="AF209" i="2"/>
  <c r="AF234" i="2"/>
  <c r="AF233" i="2"/>
  <c r="AF222" i="2"/>
  <c r="AF217" i="2"/>
  <c r="AF232" i="2"/>
  <c r="AF152" i="2"/>
  <c r="AF166" i="2"/>
  <c r="AF336" i="2" s="1"/>
  <c r="AF370" i="2" s="1"/>
  <c r="AF404" i="2" s="1"/>
  <c r="AF167" i="2"/>
  <c r="AF337" i="2" s="1"/>
  <c r="AF371" i="2" s="1"/>
  <c r="AF405" i="2" s="1"/>
  <c r="AF161" i="2"/>
  <c r="AF331" i="2" s="1"/>
  <c r="AF365" i="2" s="1"/>
  <c r="AF399" i="2" s="1"/>
  <c r="AF139" i="2"/>
  <c r="AF168" i="2"/>
  <c r="AF338" i="2" s="1"/>
  <c r="AF372" i="2" s="1"/>
  <c r="AF406" i="2" s="1"/>
  <c r="AF159" i="2"/>
  <c r="AF329" i="2" s="1"/>
  <c r="AF363" i="2" s="1"/>
  <c r="AF397" i="2" s="1"/>
  <c r="AF153" i="2"/>
  <c r="AF169" i="2"/>
  <c r="AF339" i="2" s="1"/>
  <c r="AF373" i="2" s="1"/>
  <c r="AF407" i="2" s="1"/>
  <c r="AF208" i="2"/>
  <c r="AF225" i="2"/>
  <c r="AF220" i="2"/>
  <c r="AF223" i="2"/>
  <c r="AF228" i="2"/>
  <c r="AF218" i="2"/>
  <c r="AF231" i="2"/>
  <c r="AF229" i="2"/>
  <c r="AF155" i="2"/>
  <c r="AF150" i="2"/>
  <c r="AF145" i="2"/>
  <c r="AF164" i="2"/>
  <c r="AF334" i="2" s="1"/>
  <c r="AF368" i="2" s="1"/>
  <c r="AF402" i="2" s="1"/>
  <c r="AF143" i="2"/>
  <c r="AF144" i="2"/>
  <c r="AF141" i="2"/>
  <c r="AF213" i="2"/>
  <c r="AF212" i="2"/>
  <c r="AF215" i="2"/>
  <c r="AF172" i="2"/>
  <c r="AF219" i="2"/>
  <c r="AF236" i="2"/>
  <c r="AF221" i="2"/>
  <c r="AF237" i="2"/>
  <c r="AF235" i="2"/>
  <c r="AF160" i="2"/>
  <c r="AF330" i="2" s="1"/>
  <c r="AF364" i="2" s="1"/>
  <c r="AF398" i="2" s="1"/>
  <c r="AF156" i="2"/>
  <c r="AF326" i="2" s="1"/>
  <c r="AF360" i="2" s="1"/>
  <c r="AF394" i="2" s="1"/>
  <c r="AF162" i="2"/>
  <c r="AF332" i="2" s="1"/>
  <c r="AF366" i="2" s="1"/>
  <c r="AF400" i="2" s="1"/>
  <c r="AF154" i="2"/>
  <c r="AF140" i="2"/>
  <c r="AF147" i="2"/>
  <c r="AF36" i="2"/>
  <c r="AF70" i="2"/>
  <c r="AF240" i="2" s="1"/>
  <c r="AF120" i="2" l="1"/>
  <c r="V274" i="3"/>
  <c r="V277" i="3"/>
  <c r="V281" i="3"/>
  <c r="AF113" i="2"/>
  <c r="V278" i="3"/>
  <c r="AF309" i="2"/>
  <c r="AF275" i="2"/>
  <c r="AF312" i="2"/>
  <c r="AF278" i="2"/>
  <c r="U286" i="3"/>
  <c r="Y286" i="3" s="1"/>
  <c r="Z286" i="3" s="1"/>
  <c r="G286" i="3"/>
  <c r="AF178" i="2"/>
  <c r="AF76" i="2"/>
  <c r="AF246" i="2" s="1"/>
  <c r="AF42" i="2"/>
  <c r="U289" i="3"/>
  <c r="Y289" i="3" s="1"/>
  <c r="Z289" i="3" s="1"/>
  <c r="G289" i="3"/>
  <c r="AF173" i="2"/>
  <c r="AF71" i="2"/>
  <c r="AF241" i="2" s="1"/>
  <c r="AF37" i="2"/>
  <c r="U285" i="3"/>
  <c r="Y285" i="3" s="1"/>
  <c r="Z285" i="3" s="1"/>
  <c r="G285" i="3"/>
  <c r="AF177" i="2"/>
  <c r="AF41" i="2"/>
  <c r="AF75" i="2"/>
  <c r="AF245" i="2" s="1"/>
  <c r="M289" i="3"/>
  <c r="AF183" i="2"/>
  <c r="AF47" i="2"/>
  <c r="AF81" i="2"/>
  <c r="AF251" i="2" s="1"/>
  <c r="AF175" i="2"/>
  <c r="U282" i="3"/>
  <c r="Y282" i="3" s="1"/>
  <c r="Z282" i="3" s="1"/>
  <c r="G282" i="3"/>
  <c r="AF39" i="2"/>
  <c r="AF73" i="2"/>
  <c r="AF243" i="2" s="1"/>
  <c r="AF316" i="2"/>
  <c r="AF350" i="2" s="1"/>
  <c r="AF384" i="2" s="1"/>
  <c r="AF282" i="2"/>
  <c r="AF311" i="2"/>
  <c r="AF277" i="2"/>
  <c r="AF323" i="2"/>
  <c r="AF357" i="2" s="1"/>
  <c r="AF391" i="2" s="1"/>
  <c r="AF289" i="2"/>
  <c r="AF319" i="2"/>
  <c r="AF285" i="2"/>
  <c r="AF321" i="2"/>
  <c r="AF355" i="2" s="1"/>
  <c r="AF389" i="2" s="1"/>
  <c r="AF287" i="2"/>
  <c r="M287" i="3"/>
  <c r="AB287" i="3" s="1"/>
  <c r="AF189" i="2"/>
  <c r="AF53" i="2"/>
  <c r="AF87" i="2"/>
  <c r="AF257" i="2" s="1"/>
  <c r="AF111" i="2"/>
  <c r="AA287" i="3" s="1"/>
  <c r="AC287" i="3" s="1"/>
  <c r="AD287" i="3" s="1"/>
  <c r="AE287" i="3" s="1"/>
  <c r="AF247" i="2"/>
  <c r="U287" i="3"/>
  <c r="Y287" i="3" s="1"/>
  <c r="Z287" i="3" s="1"/>
  <c r="M283" i="3"/>
  <c r="AF186" i="2"/>
  <c r="AF50" i="2"/>
  <c r="AF84" i="2"/>
  <c r="AF254" i="2" s="1"/>
  <c r="V279" i="3"/>
  <c r="M288" i="3"/>
  <c r="AF182" i="2"/>
  <c r="AF80" i="2"/>
  <c r="AF250" i="2" s="1"/>
  <c r="AF46" i="2"/>
  <c r="AF117" i="2"/>
  <c r="AB282" i="3" s="1"/>
  <c r="AF324" i="2"/>
  <c r="AF358" i="2" s="1"/>
  <c r="AF392" i="2" s="1"/>
  <c r="AF290" i="2"/>
  <c r="AF322" i="2"/>
  <c r="AF288" i="2"/>
  <c r="AF315" i="2"/>
  <c r="AF349" i="2" s="1"/>
  <c r="AF383" i="2" s="1"/>
  <c r="AF281" i="2"/>
  <c r="AF317" i="2"/>
  <c r="AF283" i="2"/>
  <c r="AF314" i="2"/>
  <c r="AF348" i="2" s="1"/>
  <c r="AF382" i="2" s="1"/>
  <c r="AF280" i="2"/>
  <c r="AF320" i="2"/>
  <c r="AF286" i="2"/>
  <c r="AF318" i="2"/>
  <c r="AF352" i="2" s="1"/>
  <c r="AF386" i="2" s="1"/>
  <c r="AF284" i="2"/>
  <c r="J283" i="3"/>
  <c r="T283" i="3"/>
  <c r="W283" i="3" s="1"/>
  <c r="X283" i="3" s="1"/>
  <c r="U288" i="3"/>
  <c r="Y288" i="3" s="1"/>
  <c r="Z288" i="3" s="1"/>
  <c r="G288" i="3"/>
  <c r="AF187" i="2"/>
  <c r="AF51" i="2"/>
  <c r="AF85" i="2"/>
  <c r="AF255" i="2" s="1"/>
  <c r="AF104" i="2"/>
  <c r="AA283" i="3" s="1"/>
  <c r="AF310" i="2"/>
  <c r="AF276" i="2"/>
  <c r="AF313" i="2"/>
  <c r="AF279" i="2"/>
  <c r="AF325" i="2"/>
  <c r="AF291" i="2"/>
  <c r="AF308" i="2"/>
  <c r="AF274" i="2"/>
  <c r="AF106" i="2"/>
  <c r="AB284" i="3" s="1"/>
  <c r="V280" i="3"/>
  <c r="U284" i="3"/>
  <c r="Y284" i="3" s="1"/>
  <c r="Z284" i="3" s="1"/>
  <c r="G284" i="3"/>
  <c r="AF176" i="2"/>
  <c r="AF74" i="2"/>
  <c r="AF244" i="2" s="1"/>
  <c r="AF40" i="2"/>
  <c r="U290" i="3"/>
  <c r="Y290" i="3" s="1"/>
  <c r="Z290" i="3" s="1"/>
  <c r="G290" i="3"/>
  <c r="AF180" i="2"/>
  <c r="AF78" i="2"/>
  <c r="AF248" i="2" s="1"/>
  <c r="AF44" i="2"/>
  <c r="AB285" i="3"/>
  <c r="V273" i="3"/>
  <c r="M290" i="3"/>
  <c r="AF184" i="2"/>
  <c r="AF82" i="2"/>
  <c r="AF252" i="2" s="1"/>
  <c r="AF48" i="2"/>
  <c r="AB286" i="3"/>
  <c r="AF118" i="2" l="1"/>
  <c r="AF116" i="2"/>
  <c r="AF121" i="2"/>
  <c r="AF107" i="2"/>
  <c r="AF110" i="2"/>
  <c r="AF346" i="2"/>
  <c r="AF380" i="2" s="1"/>
  <c r="AF119" i="2"/>
  <c r="AF344" i="2"/>
  <c r="AF378" i="2" s="1"/>
  <c r="T290" i="3"/>
  <c r="W290" i="3" s="1"/>
  <c r="X290" i="3" s="1"/>
  <c r="J290" i="3"/>
  <c r="F290" i="3" s="1"/>
  <c r="AG10" i="2" s="1"/>
  <c r="T285" i="3"/>
  <c r="W285" i="3" s="1"/>
  <c r="X285" i="3" s="1"/>
  <c r="J285" i="3"/>
  <c r="F285" i="3" s="1"/>
  <c r="AG7" i="2" s="1"/>
  <c r="T287" i="3"/>
  <c r="W287" i="3" s="1"/>
  <c r="X287" i="3" s="1"/>
  <c r="AF112" i="2"/>
  <c r="AA290" i="3" s="1"/>
  <c r="J284" i="3"/>
  <c r="F284" i="3" s="1"/>
  <c r="AG6" i="2" s="1"/>
  <c r="T284" i="3"/>
  <c r="W284" i="3" s="1"/>
  <c r="X284" i="3" s="1"/>
  <c r="T288" i="3"/>
  <c r="W288" i="3" s="1"/>
  <c r="X288" i="3" s="1"/>
  <c r="AA288" i="3"/>
  <c r="J288" i="3"/>
  <c r="AF353" i="2"/>
  <c r="AF387" i="2" s="1"/>
  <c r="AF345" i="2"/>
  <c r="AF379" i="2" s="1"/>
  <c r="J289" i="3"/>
  <c r="F289" i="3" s="1"/>
  <c r="AG3" i="2" s="1"/>
  <c r="T289" i="3"/>
  <c r="W289" i="3" s="1"/>
  <c r="X289" i="3" s="1"/>
  <c r="AB290" i="3"/>
  <c r="AF108" i="2"/>
  <c r="AA284" i="3" s="1"/>
  <c r="AC284" i="3" s="1"/>
  <c r="AD284" i="3" s="1"/>
  <c r="AE284" i="3" s="1"/>
  <c r="AF342" i="2"/>
  <c r="AF376" i="2" s="1"/>
  <c r="AF347" i="2"/>
  <c r="AF381" i="2" s="1"/>
  <c r="F283" i="3"/>
  <c r="AG2" i="2" s="1"/>
  <c r="P283" i="3"/>
  <c r="L283" i="3" s="1"/>
  <c r="AG16" i="2" s="1"/>
  <c r="AF354" i="2"/>
  <c r="AF388" i="2" s="1"/>
  <c r="AF351" i="2"/>
  <c r="AF385" i="2" s="1"/>
  <c r="AF356" i="2"/>
  <c r="AF390" i="2" s="1"/>
  <c r="AF114" i="2"/>
  <c r="AB288" i="3" s="1"/>
  <c r="AB283" i="3"/>
  <c r="AC283" i="3" s="1"/>
  <c r="AD283" i="3" s="1"/>
  <c r="AE283" i="3" s="1"/>
  <c r="AA282" i="3"/>
  <c r="AC282" i="3" s="1"/>
  <c r="AD282" i="3" s="1"/>
  <c r="AE282" i="3" s="1"/>
  <c r="T282" i="3"/>
  <c r="W282" i="3" s="1"/>
  <c r="X282" i="3" s="1"/>
  <c r="J282" i="3"/>
  <c r="AF115" i="2"/>
  <c r="AB289" i="3" s="1"/>
  <c r="AF109" i="2"/>
  <c r="AA285" i="3" s="1"/>
  <c r="AC285" i="3" s="1"/>
  <c r="AD285" i="3" s="1"/>
  <c r="AE285" i="3" s="1"/>
  <c r="AF105" i="2"/>
  <c r="AA289" i="3" s="1"/>
  <c r="J287" i="3"/>
  <c r="T286" i="3"/>
  <c r="W286" i="3" s="1"/>
  <c r="X286" i="3" s="1"/>
  <c r="AA286" i="3"/>
  <c r="AC286" i="3" s="1"/>
  <c r="AD286" i="3" s="1"/>
  <c r="AE286" i="3" s="1"/>
  <c r="J286" i="3"/>
  <c r="AF359" i="2"/>
  <c r="AF393" i="2" s="1"/>
  <c r="AF343" i="2"/>
  <c r="AF377" i="2" s="1"/>
  <c r="AC290" i="3" l="1"/>
  <c r="AD290" i="3" s="1"/>
  <c r="AE290" i="3" s="1"/>
  <c r="AC288" i="3"/>
  <c r="AD288" i="3" s="1"/>
  <c r="AE288" i="3" s="1"/>
  <c r="V283" i="3"/>
  <c r="M292" i="3"/>
  <c r="AG177" i="2"/>
  <c r="AG75" i="2"/>
  <c r="AG245" i="2" s="1"/>
  <c r="AG41" i="2"/>
  <c r="AC289" i="3"/>
  <c r="AD289" i="3" s="1"/>
  <c r="AE289" i="3" s="1"/>
  <c r="U299" i="3"/>
  <c r="Y299" i="3" s="1"/>
  <c r="Z299" i="3" s="1"/>
  <c r="G299" i="3"/>
  <c r="AG186" i="2"/>
  <c r="AG84" i="2"/>
  <c r="AG254" i="2" s="1"/>
  <c r="AG50" i="2"/>
  <c r="F288" i="3"/>
  <c r="AG17" i="2" s="1"/>
  <c r="P288" i="3"/>
  <c r="L288" i="3" s="1"/>
  <c r="AG12" i="2" s="1"/>
  <c r="V288" i="3"/>
  <c r="P286" i="3"/>
  <c r="L286" i="3" s="1"/>
  <c r="AG18" i="2" s="1"/>
  <c r="P282" i="3"/>
  <c r="L282" i="3" s="1"/>
  <c r="AG15" i="2" s="1"/>
  <c r="AG154" i="2"/>
  <c r="M295" i="3"/>
  <c r="AG143" i="2"/>
  <c r="AG159" i="2"/>
  <c r="AG329" i="2" s="1"/>
  <c r="AG363" i="2" s="1"/>
  <c r="AG397" i="2" s="1"/>
  <c r="AG237" i="2"/>
  <c r="AG172" i="2"/>
  <c r="AG229" i="2"/>
  <c r="AG207" i="2"/>
  <c r="AG236" i="2"/>
  <c r="AG234" i="2"/>
  <c r="AG222" i="2"/>
  <c r="AG209" i="2"/>
  <c r="AG223" i="2"/>
  <c r="AG165" i="2"/>
  <c r="AG335" i="2" s="1"/>
  <c r="AG369" i="2" s="1"/>
  <c r="AG403" i="2" s="1"/>
  <c r="AG139" i="2"/>
  <c r="AG145" i="2"/>
  <c r="AG158" i="2"/>
  <c r="AG328" i="2" s="1"/>
  <c r="AG362" i="2" s="1"/>
  <c r="AG396" i="2" s="1"/>
  <c r="AG163" i="2"/>
  <c r="AG333" i="2" s="1"/>
  <c r="AG367" i="2" s="1"/>
  <c r="AG401" i="2" s="1"/>
  <c r="AG150" i="2"/>
  <c r="AG157" i="2"/>
  <c r="AG327" i="2" s="1"/>
  <c r="AG361" i="2" s="1"/>
  <c r="AG395" i="2" s="1"/>
  <c r="AG224" i="2"/>
  <c r="AG220" i="2"/>
  <c r="AG217" i="2"/>
  <c r="AG215" i="2"/>
  <c r="AG221" i="2"/>
  <c r="AG219" i="2"/>
  <c r="AG235" i="2"/>
  <c r="AG226" i="2"/>
  <c r="AG141" i="2"/>
  <c r="AG162" i="2"/>
  <c r="AG332" i="2" s="1"/>
  <c r="AG366" i="2" s="1"/>
  <c r="AG400" i="2" s="1"/>
  <c r="AG164" i="2"/>
  <c r="AG334" i="2" s="1"/>
  <c r="AG368" i="2" s="1"/>
  <c r="AG402" i="2" s="1"/>
  <c r="AG148" i="2"/>
  <c r="AG142" i="2"/>
  <c r="AG166" i="2"/>
  <c r="AG336" i="2" s="1"/>
  <c r="AG370" i="2" s="1"/>
  <c r="AG404" i="2" s="1"/>
  <c r="AG167" i="2"/>
  <c r="AG337" i="2" s="1"/>
  <c r="AG371" i="2" s="1"/>
  <c r="AG405" i="2" s="1"/>
  <c r="AG152" i="2"/>
  <c r="AG216" i="2"/>
  <c r="AG212" i="2"/>
  <c r="AG213" i="2"/>
  <c r="AG206" i="2"/>
  <c r="AG225" i="2"/>
  <c r="AG228" i="2"/>
  <c r="AG214" i="2"/>
  <c r="AG232" i="2"/>
  <c r="AG153" i="2"/>
  <c r="AG156" i="2"/>
  <c r="AG326" i="2" s="1"/>
  <c r="AG360" i="2" s="1"/>
  <c r="AG394" i="2" s="1"/>
  <c r="AG146" i="2"/>
  <c r="AG151" i="2"/>
  <c r="AG160" i="2"/>
  <c r="AG330" i="2" s="1"/>
  <c r="AG364" i="2" s="1"/>
  <c r="AG398" i="2" s="1"/>
  <c r="AG161" i="2"/>
  <c r="AG331" i="2" s="1"/>
  <c r="AG365" i="2" s="1"/>
  <c r="AG399" i="2" s="1"/>
  <c r="AG168" i="2"/>
  <c r="AG338" i="2" s="1"/>
  <c r="AG372" i="2" s="1"/>
  <c r="AG406" i="2" s="1"/>
  <c r="AG147" i="2"/>
  <c r="AG211" i="2"/>
  <c r="AG230" i="2"/>
  <c r="AG210" i="2"/>
  <c r="AG218" i="2"/>
  <c r="AG208" i="2"/>
  <c r="AG233" i="2"/>
  <c r="AG227" i="2"/>
  <c r="AG231" i="2"/>
  <c r="AG140" i="2"/>
  <c r="AG169" i="2"/>
  <c r="AG339" i="2" s="1"/>
  <c r="AG373" i="2" s="1"/>
  <c r="AG407" i="2" s="1"/>
  <c r="AG144" i="2"/>
  <c r="AG155" i="2"/>
  <c r="AG138" i="2"/>
  <c r="AG149" i="2"/>
  <c r="AG36" i="2"/>
  <c r="AG70" i="2"/>
  <c r="AG240" i="2" s="1"/>
  <c r="P290" i="3"/>
  <c r="L290" i="3" s="1"/>
  <c r="AG14" i="2" s="1"/>
  <c r="M291" i="3"/>
  <c r="AG173" i="2"/>
  <c r="AG37" i="2"/>
  <c r="AG71" i="2"/>
  <c r="AG241" i="2" s="1"/>
  <c r="F286" i="3"/>
  <c r="AG8" i="2" s="1"/>
  <c r="P287" i="3"/>
  <c r="L287" i="3" s="1"/>
  <c r="AG19" i="2" s="1"/>
  <c r="F287" i="3"/>
  <c r="AG9" i="2" s="1"/>
  <c r="F282" i="3"/>
  <c r="AG5" i="2" s="1"/>
  <c r="P289" i="3"/>
  <c r="L289" i="3" s="1"/>
  <c r="AG13" i="2" s="1"/>
  <c r="P285" i="3"/>
  <c r="L285" i="3" s="1"/>
  <c r="AG11" i="2" s="1"/>
  <c r="M299" i="3"/>
  <c r="AG176" i="2"/>
  <c r="AG40" i="2"/>
  <c r="AG74" i="2"/>
  <c r="AG244" i="2" s="1"/>
  <c r="P284" i="3"/>
  <c r="L284" i="3" s="1"/>
  <c r="AG4" i="2" s="1"/>
  <c r="M294" i="3"/>
  <c r="AG180" i="2"/>
  <c r="AG78" i="2"/>
  <c r="AG248" i="2" s="1"/>
  <c r="AG44" i="2"/>
  <c r="AG118" i="2" l="1"/>
  <c r="V289" i="3"/>
  <c r="V287" i="3"/>
  <c r="AG105" i="2"/>
  <c r="AB291" i="3" s="1"/>
  <c r="AG112" i="2"/>
  <c r="AG109" i="2"/>
  <c r="AG104" i="2"/>
  <c r="V286" i="3"/>
  <c r="V284" i="3"/>
  <c r="V285" i="3"/>
  <c r="M293" i="3"/>
  <c r="AG178" i="2"/>
  <c r="AG42" i="2"/>
  <c r="AG76" i="2"/>
  <c r="AG246" i="2" s="1"/>
  <c r="AG314" i="2"/>
  <c r="AG280" i="2"/>
  <c r="AG316" i="2"/>
  <c r="AG282" i="2"/>
  <c r="AG320" i="2"/>
  <c r="AG286" i="2"/>
  <c r="AG309" i="2"/>
  <c r="AG275" i="2"/>
  <c r="AG313" i="2"/>
  <c r="AG279" i="2"/>
  <c r="U298" i="3"/>
  <c r="Y298" i="3" s="1"/>
  <c r="Z298" i="3" s="1"/>
  <c r="G298" i="3"/>
  <c r="AG185" i="2"/>
  <c r="AG83" i="2"/>
  <c r="AG253" i="2" s="1"/>
  <c r="AG49" i="2"/>
  <c r="U294" i="3"/>
  <c r="Y294" i="3" s="1"/>
  <c r="Z294" i="3" s="1"/>
  <c r="G294" i="3"/>
  <c r="AG182" i="2"/>
  <c r="AG80" i="2"/>
  <c r="AG250" i="2" s="1"/>
  <c r="AG46" i="2"/>
  <c r="M297" i="3"/>
  <c r="AG175" i="2"/>
  <c r="AG73" i="2"/>
  <c r="AG243" i="2" s="1"/>
  <c r="AG39" i="2"/>
  <c r="AB294" i="3"/>
  <c r="AG108" i="2"/>
  <c r="AB299" i="3" s="1"/>
  <c r="U293" i="3"/>
  <c r="Y293" i="3" s="1"/>
  <c r="Z293" i="3" s="1"/>
  <c r="G293" i="3"/>
  <c r="AG181" i="2"/>
  <c r="AG45" i="2"/>
  <c r="AG79" i="2"/>
  <c r="AG249" i="2" s="1"/>
  <c r="M296" i="3"/>
  <c r="AG179" i="2"/>
  <c r="AG43" i="2"/>
  <c r="AG77" i="2"/>
  <c r="V290" i="3"/>
  <c r="AG319" i="2"/>
  <c r="AG285" i="2"/>
  <c r="AB295" i="3"/>
  <c r="M298" i="3"/>
  <c r="AG187" i="2"/>
  <c r="AG51" i="2"/>
  <c r="AG85" i="2"/>
  <c r="AA299" i="3"/>
  <c r="T299" i="3"/>
  <c r="W299" i="3" s="1"/>
  <c r="X299" i="3" s="1"/>
  <c r="J299" i="3"/>
  <c r="U291" i="3"/>
  <c r="Y291" i="3" s="1"/>
  <c r="Z291" i="3" s="1"/>
  <c r="G291" i="3"/>
  <c r="AG174" i="2"/>
  <c r="AG72" i="2"/>
  <c r="AG242" i="2" s="1"/>
  <c r="AG38" i="2"/>
  <c r="U296" i="3"/>
  <c r="Y296" i="3" s="1"/>
  <c r="Z296" i="3" s="1"/>
  <c r="G296" i="3"/>
  <c r="AG184" i="2"/>
  <c r="AG48" i="2"/>
  <c r="AG82" i="2"/>
  <c r="AG252" i="2" s="1"/>
  <c r="AG308" i="2"/>
  <c r="AG274" i="2"/>
  <c r="AG310" i="2"/>
  <c r="AG276" i="2"/>
  <c r="AG323" i="2"/>
  <c r="AG289" i="2"/>
  <c r="AG312" i="2"/>
  <c r="AG278" i="2"/>
  <c r="AG311" i="2"/>
  <c r="AG277" i="2"/>
  <c r="AG324" i="2"/>
  <c r="AG290" i="2"/>
  <c r="U292" i="3"/>
  <c r="Y292" i="3" s="1"/>
  <c r="Z292" i="3" s="1"/>
  <c r="G292" i="3"/>
  <c r="T292" i="3" s="1"/>
  <c r="W292" i="3" s="1"/>
  <c r="X292" i="3" s="1"/>
  <c r="AG188" i="2"/>
  <c r="AG52" i="2"/>
  <c r="AG86" i="2"/>
  <c r="AG256" i="2" s="1"/>
  <c r="U295" i="3"/>
  <c r="Y295" i="3" s="1"/>
  <c r="Z295" i="3" s="1"/>
  <c r="G295" i="3"/>
  <c r="AG183" i="2"/>
  <c r="AG47" i="2"/>
  <c r="AG81" i="2"/>
  <c r="AG251" i="2" s="1"/>
  <c r="U297" i="3"/>
  <c r="Y297" i="3" s="1"/>
  <c r="Z297" i="3" s="1"/>
  <c r="G297" i="3"/>
  <c r="AG189" i="2"/>
  <c r="AG87" i="2"/>
  <c r="AG257" i="2" s="1"/>
  <c r="AG53" i="2"/>
  <c r="AG325" i="2"/>
  <c r="AG291" i="2"/>
  <c r="AG317" i="2"/>
  <c r="AG283" i="2"/>
  <c r="AG321" i="2"/>
  <c r="AG287" i="2"/>
  <c r="AG322" i="2"/>
  <c r="AG288" i="2"/>
  <c r="AG318" i="2"/>
  <c r="AG284" i="2"/>
  <c r="AG315" i="2"/>
  <c r="AG281" i="2"/>
  <c r="V282" i="3"/>
  <c r="AB292" i="3"/>
  <c r="AG106" i="2" l="1"/>
  <c r="AG117" i="2"/>
  <c r="AG343" i="2"/>
  <c r="AG377" i="2" s="1"/>
  <c r="AG350" i="2"/>
  <c r="AG384" i="2" s="1"/>
  <c r="AC299" i="3"/>
  <c r="AD299" i="3" s="1"/>
  <c r="AE299" i="3" s="1"/>
  <c r="AG347" i="2"/>
  <c r="AG381" i="2" s="1"/>
  <c r="AG354" i="2"/>
  <c r="AG388" i="2" s="1"/>
  <c r="AG348" i="2"/>
  <c r="AG382" i="2" s="1"/>
  <c r="AG345" i="2"/>
  <c r="AG379" i="2" s="1"/>
  <c r="AG357" i="2"/>
  <c r="AG391" i="2" s="1"/>
  <c r="AG342" i="2"/>
  <c r="AG376" i="2" s="1"/>
  <c r="AG349" i="2"/>
  <c r="AG383" i="2" s="1"/>
  <c r="AG356" i="2"/>
  <c r="AG390" i="2" s="1"/>
  <c r="AG351" i="2"/>
  <c r="AG385" i="2" s="1"/>
  <c r="AG115" i="2"/>
  <c r="AA295" i="3" s="1"/>
  <c r="AC295" i="3" s="1"/>
  <c r="AD295" i="3" s="1"/>
  <c r="AE295" i="3" s="1"/>
  <c r="AG352" i="2"/>
  <c r="AG386" i="2" s="1"/>
  <c r="AG355" i="2"/>
  <c r="AG389" i="2" s="1"/>
  <c r="AG359" i="2"/>
  <c r="AG393" i="2" s="1"/>
  <c r="T297" i="3"/>
  <c r="W297" i="3" s="1"/>
  <c r="X297" i="3" s="1"/>
  <c r="J297" i="3"/>
  <c r="AG120" i="2"/>
  <c r="T291" i="3"/>
  <c r="W291" i="3" s="1"/>
  <c r="X291" i="3" s="1"/>
  <c r="J291" i="3"/>
  <c r="F291" i="3" s="1"/>
  <c r="AH4" i="2" s="1"/>
  <c r="AA291" i="3"/>
  <c r="AC291" i="3" s="1"/>
  <c r="AD291" i="3" s="1"/>
  <c r="AE291" i="3" s="1"/>
  <c r="P299" i="3"/>
  <c r="L299" i="3" s="1"/>
  <c r="AH6" i="2" s="1"/>
  <c r="AG113" i="2"/>
  <c r="AA293" i="3" s="1"/>
  <c r="AG110" i="2"/>
  <c r="AB293" i="3" s="1"/>
  <c r="AG121" i="2"/>
  <c r="AA297" i="3" s="1"/>
  <c r="T295" i="3"/>
  <c r="W295" i="3" s="1"/>
  <c r="X295" i="3" s="1"/>
  <c r="J295" i="3"/>
  <c r="AG358" i="2"/>
  <c r="AG392" i="2" s="1"/>
  <c r="AG346" i="2"/>
  <c r="AG380" i="2" s="1"/>
  <c r="AG344" i="2"/>
  <c r="AG378" i="2" s="1"/>
  <c r="AG116" i="2"/>
  <c r="AA296" i="3" s="1"/>
  <c r="AG353" i="2"/>
  <c r="AG387" i="2" s="1"/>
  <c r="J294" i="3"/>
  <c r="T294" i="3"/>
  <c r="W294" i="3" s="1"/>
  <c r="X294" i="3" s="1"/>
  <c r="AA292" i="3"/>
  <c r="AC292" i="3" s="1"/>
  <c r="AD292" i="3" s="1"/>
  <c r="AE292" i="3" s="1"/>
  <c r="J292" i="3"/>
  <c r="F299" i="3"/>
  <c r="AH16" i="2" s="1"/>
  <c r="T293" i="3"/>
  <c r="W293" i="3" s="1"/>
  <c r="X293" i="3" s="1"/>
  <c r="J293" i="3"/>
  <c r="AG107" i="2"/>
  <c r="AB297" i="3" s="1"/>
  <c r="AG114" i="2"/>
  <c r="AA294" i="3" s="1"/>
  <c r="AC294" i="3" s="1"/>
  <c r="AD294" i="3" s="1"/>
  <c r="AE294" i="3" s="1"/>
  <c r="AA298" i="3"/>
  <c r="T298" i="3"/>
  <c r="W298" i="3" s="1"/>
  <c r="X298" i="3" s="1"/>
  <c r="J298" i="3"/>
  <c r="F298" i="3" s="1"/>
  <c r="AH15" i="2" s="1"/>
  <c r="T296" i="3"/>
  <c r="W296" i="3" s="1"/>
  <c r="X296" i="3" s="1"/>
  <c r="J296" i="3"/>
  <c r="AG119" i="2"/>
  <c r="AB298" i="3" s="1"/>
  <c r="AG255" i="2"/>
  <c r="AG111" i="2"/>
  <c r="AB296" i="3" s="1"/>
  <c r="AG247" i="2"/>
  <c r="AC293" i="3" l="1"/>
  <c r="AD293" i="3" s="1"/>
  <c r="AE293" i="3" s="1"/>
  <c r="AC297" i="3"/>
  <c r="AD297" i="3" s="1"/>
  <c r="AE297" i="3" s="1"/>
  <c r="AC296" i="3"/>
  <c r="AD296" i="3" s="1"/>
  <c r="AE296" i="3" s="1"/>
  <c r="AC298" i="3"/>
  <c r="AD298" i="3" s="1"/>
  <c r="AE298" i="3" s="1"/>
  <c r="AH174" i="2"/>
  <c r="M304" i="3"/>
  <c r="AH38" i="2"/>
  <c r="AH72" i="2"/>
  <c r="AH242" i="2" s="1"/>
  <c r="M301" i="3"/>
  <c r="AH185" i="2"/>
  <c r="AH49" i="2"/>
  <c r="AH83" i="2"/>
  <c r="AH253" i="2" s="1"/>
  <c r="F293" i="3"/>
  <c r="AH11" i="2" s="1"/>
  <c r="P293" i="3"/>
  <c r="L293" i="3" s="1"/>
  <c r="AH8" i="2" s="1"/>
  <c r="M305" i="3"/>
  <c r="AH186" i="2"/>
  <c r="AH50" i="2"/>
  <c r="AH84" i="2"/>
  <c r="AH254" i="2" s="1"/>
  <c r="F294" i="3"/>
  <c r="AH12" i="2" s="1"/>
  <c r="P294" i="3"/>
  <c r="L294" i="3" s="1"/>
  <c r="AH10" i="2" s="1"/>
  <c r="F295" i="3"/>
  <c r="AH13" i="2" s="1"/>
  <c r="P295" i="3"/>
  <c r="L295" i="3" s="1"/>
  <c r="AH2" i="2" s="1"/>
  <c r="P292" i="3"/>
  <c r="L292" i="3" s="1"/>
  <c r="AH7" i="2" s="1"/>
  <c r="F296" i="3"/>
  <c r="AH14" i="2" s="1"/>
  <c r="P296" i="3"/>
  <c r="L296" i="3" s="1"/>
  <c r="AH9" i="2" s="1"/>
  <c r="P298" i="3"/>
  <c r="L298" i="3" s="1"/>
  <c r="AH17" i="2" s="1"/>
  <c r="F292" i="3"/>
  <c r="AH18" i="2" s="1"/>
  <c r="V299" i="3"/>
  <c r="P291" i="3"/>
  <c r="L291" i="3" s="1"/>
  <c r="AH3" i="2" s="1"/>
  <c r="F297" i="3"/>
  <c r="AH19" i="2" s="1"/>
  <c r="P297" i="3"/>
  <c r="L297" i="3" s="1"/>
  <c r="AH5" i="2" s="1"/>
  <c r="G303" i="3"/>
  <c r="AH176" i="2"/>
  <c r="AH40" i="2"/>
  <c r="AH74" i="2"/>
  <c r="AH244" i="2" s="1"/>
  <c r="V297" i="3" l="1"/>
  <c r="V291" i="3"/>
  <c r="V298" i="3"/>
  <c r="V296" i="3"/>
  <c r="V295" i="3"/>
  <c r="V294" i="3"/>
  <c r="AH118" i="2"/>
  <c r="AH108" i="2"/>
  <c r="U300" i="3"/>
  <c r="Y300" i="3" s="1"/>
  <c r="Z300" i="3" s="1"/>
  <c r="G300" i="3"/>
  <c r="AH173" i="2"/>
  <c r="AH37" i="2"/>
  <c r="AH71" i="2"/>
  <c r="AH241" i="2" s="1"/>
  <c r="U308" i="3"/>
  <c r="G308" i="3"/>
  <c r="AH187" i="2"/>
  <c r="AH51" i="2"/>
  <c r="AH85" i="2"/>
  <c r="AH255" i="2" s="1"/>
  <c r="V292" i="3"/>
  <c r="M306" i="3"/>
  <c r="AH183" i="2"/>
  <c r="AH47" i="2"/>
  <c r="AH115" i="2" s="1"/>
  <c r="AH81" i="2"/>
  <c r="AH251" i="2" s="1"/>
  <c r="V293" i="3"/>
  <c r="AH117" i="2"/>
  <c r="AH106" i="2"/>
  <c r="AA303" i="3"/>
  <c r="U302" i="3"/>
  <c r="Y302" i="3" s="1"/>
  <c r="Z302" i="3" s="1"/>
  <c r="G302" i="3"/>
  <c r="AH175" i="2"/>
  <c r="AH39" i="2"/>
  <c r="AH73" i="2"/>
  <c r="AH243" i="2" s="1"/>
  <c r="U304" i="3"/>
  <c r="Y304" i="3" s="1"/>
  <c r="Z304" i="3" s="1"/>
  <c r="G304" i="3"/>
  <c r="AH177" i="2"/>
  <c r="AH41" i="2"/>
  <c r="AH75" i="2"/>
  <c r="AH245" i="2" s="1"/>
  <c r="U305" i="3"/>
  <c r="Y305" i="3" s="1"/>
  <c r="Z305" i="3" s="1"/>
  <c r="G305" i="3"/>
  <c r="AH178" i="2"/>
  <c r="AH76" i="2"/>
  <c r="AH246" i="2" s="1"/>
  <c r="AH42" i="2"/>
  <c r="AB304" i="3"/>
  <c r="AH189" i="2"/>
  <c r="M307" i="3"/>
  <c r="AH87" i="2"/>
  <c r="AH257" i="2" s="1"/>
  <c r="AH53" i="2"/>
  <c r="M303" i="3"/>
  <c r="AH188" i="2"/>
  <c r="AH52" i="2"/>
  <c r="AH86" i="2"/>
  <c r="AH256" i="2" s="1"/>
  <c r="U306" i="3"/>
  <c r="Y306" i="3" s="1"/>
  <c r="Z306" i="3" s="1"/>
  <c r="G306" i="3"/>
  <c r="AH179" i="2"/>
  <c r="AH43" i="2"/>
  <c r="AH77" i="2"/>
  <c r="AH247" i="2" s="1"/>
  <c r="U307" i="3"/>
  <c r="Y307" i="3" s="1"/>
  <c r="Z307" i="3" s="1"/>
  <c r="G307" i="3"/>
  <c r="AH180" i="2"/>
  <c r="AH78" i="2"/>
  <c r="AH248" i="2" s="1"/>
  <c r="AH44" i="2"/>
  <c r="AH181" i="2"/>
  <c r="M300" i="3"/>
  <c r="AH79" i="2"/>
  <c r="AH249" i="2" s="1"/>
  <c r="AH45" i="2"/>
  <c r="AB301" i="3"/>
  <c r="U303" i="3"/>
  <c r="Y303" i="3" s="1"/>
  <c r="Z303" i="3" s="1"/>
  <c r="M308" i="3"/>
  <c r="AH184" i="2"/>
  <c r="AH48" i="2"/>
  <c r="AH82" i="2"/>
  <c r="AH252" i="2" s="1"/>
  <c r="AH143" i="2"/>
  <c r="U301" i="3"/>
  <c r="Y301" i="3" s="1"/>
  <c r="Z301" i="3" s="1"/>
  <c r="G301" i="3"/>
  <c r="AH235" i="2"/>
  <c r="AH213" i="2"/>
  <c r="AH215" i="2"/>
  <c r="AH230" i="2"/>
  <c r="AH231" i="2"/>
  <c r="AH208" i="2"/>
  <c r="AH216" i="2"/>
  <c r="AH232" i="2"/>
  <c r="AH161" i="2"/>
  <c r="AH331" i="2" s="1"/>
  <c r="AH365" i="2" s="1"/>
  <c r="AH399" i="2" s="1"/>
  <c r="AH144" i="2"/>
  <c r="AH163" i="2"/>
  <c r="AH333" i="2" s="1"/>
  <c r="AH367" i="2" s="1"/>
  <c r="AH401" i="2" s="1"/>
  <c r="AH140" i="2"/>
  <c r="AH167" i="2"/>
  <c r="AH337" i="2" s="1"/>
  <c r="AH371" i="2" s="1"/>
  <c r="AH405" i="2" s="1"/>
  <c r="AH162" i="2"/>
  <c r="AH332" i="2" s="1"/>
  <c r="AH366" i="2" s="1"/>
  <c r="AH400" i="2" s="1"/>
  <c r="AH145" i="2"/>
  <c r="AH139" i="2"/>
  <c r="AH152" i="2"/>
  <c r="AH153" i="2"/>
  <c r="AH233" i="2"/>
  <c r="AH172" i="2"/>
  <c r="AH228" i="2"/>
  <c r="AH220" i="2"/>
  <c r="AH226" i="2"/>
  <c r="AH218" i="2"/>
  <c r="AH229" i="2"/>
  <c r="AH227" i="2"/>
  <c r="AH138" i="2"/>
  <c r="AH142" i="2"/>
  <c r="AH155" i="2"/>
  <c r="AH141" i="2"/>
  <c r="AH154" i="2"/>
  <c r="AH150" i="2"/>
  <c r="AH169" i="2"/>
  <c r="AH339" i="2" s="1"/>
  <c r="AH373" i="2" s="1"/>
  <c r="AH407" i="2" s="1"/>
  <c r="AH225" i="2"/>
  <c r="AH234" i="2"/>
  <c r="AH219" i="2"/>
  <c r="AH222" i="2"/>
  <c r="AH223" i="2"/>
  <c r="AH214" i="2"/>
  <c r="AH212" i="2"/>
  <c r="AH209" i="2"/>
  <c r="AH210" i="2"/>
  <c r="AH151" i="2"/>
  <c r="AH165" i="2"/>
  <c r="AH335" i="2" s="1"/>
  <c r="AH369" i="2" s="1"/>
  <c r="AH403" i="2" s="1"/>
  <c r="AH160" i="2"/>
  <c r="AH330" i="2" s="1"/>
  <c r="AH364" i="2" s="1"/>
  <c r="AH398" i="2" s="1"/>
  <c r="AH149" i="2"/>
  <c r="AH166" i="2"/>
  <c r="AH336" i="2" s="1"/>
  <c r="AH370" i="2" s="1"/>
  <c r="AH404" i="2" s="1"/>
  <c r="AH157" i="2"/>
  <c r="AH327" i="2" s="1"/>
  <c r="AH361" i="2" s="1"/>
  <c r="AH395" i="2" s="1"/>
  <c r="AH206" i="2"/>
  <c r="AH217" i="2"/>
  <c r="AH221" i="2"/>
  <c r="AH224" i="2"/>
  <c r="AH237" i="2"/>
  <c r="AH211" i="2"/>
  <c r="AH207" i="2"/>
  <c r="AH236" i="2"/>
  <c r="AH168" i="2"/>
  <c r="AH338" i="2" s="1"/>
  <c r="AH372" i="2" s="1"/>
  <c r="AH406" i="2" s="1"/>
  <c r="AH148" i="2"/>
  <c r="AH158" i="2"/>
  <c r="AH328" i="2" s="1"/>
  <c r="AH362" i="2" s="1"/>
  <c r="AH396" i="2" s="1"/>
  <c r="AH164" i="2"/>
  <c r="AH334" i="2" s="1"/>
  <c r="AH368" i="2" s="1"/>
  <c r="AH402" i="2" s="1"/>
  <c r="AH159" i="2"/>
  <c r="AH329" i="2" s="1"/>
  <c r="AH363" i="2" s="1"/>
  <c r="AH397" i="2" s="1"/>
  <c r="AH146" i="2"/>
  <c r="AH156" i="2"/>
  <c r="AH326" i="2" s="1"/>
  <c r="AH360" i="2" s="1"/>
  <c r="AH394" i="2" s="1"/>
  <c r="AH147" i="2"/>
  <c r="AH70" i="2"/>
  <c r="AH240" i="2" s="1"/>
  <c r="AH36" i="2"/>
  <c r="M302" i="3"/>
  <c r="AH182" i="2"/>
  <c r="AH46" i="2"/>
  <c r="AH80" i="2"/>
  <c r="AH250" i="2" s="1"/>
  <c r="AB305" i="3"/>
  <c r="AH104" i="2" l="1"/>
  <c r="AH119" i="2"/>
  <c r="AH107" i="2"/>
  <c r="AH109" i="2"/>
  <c r="AH111" i="2"/>
  <c r="AA306" i="3" s="1"/>
  <c r="AH121" i="2"/>
  <c r="AB307" i="3" s="1"/>
  <c r="AH321" i="2"/>
  <c r="AH287" i="2"/>
  <c r="AH324" i="2"/>
  <c r="AH290" i="2"/>
  <c r="AH308" i="2"/>
  <c r="AH274" i="2"/>
  <c r="AH315" i="2"/>
  <c r="AH281" i="2"/>
  <c r="AH113" i="2"/>
  <c r="AH112" i="2"/>
  <c r="T306" i="3"/>
  <c r="W306" i="3" s="1"/>
  <c r="X306" i="3" s="1"/>
  <c r="J306" i="3"/>
  <c r="F306" i="3" s="1"/>
  <c r="AI9" i="2" s="1"/>
  <c r="AA302" i="3"/>
  <c r="J302" i="3"/>
  <c r="F302" i="3" s="1"/>
  <c r="AI5" i="2" s="1"/>
  <c r="T302" i="3"/>
  <c r="W302" i="3" s="1"/>
  <c r="X302" i="3" s="1"/>
  <c r="T308" i="3"/>
  <c r="AA308" i="3"/>
  <c r="J308" i="3"/>
  <c r="AH323" i="2"/>
  <c r="AH289" i="2"/>
  <c r="AH313" i="2"/>
  <c r="AH279" i="2"/>
  <c r="Y308" i="3"/>
  <c r="Z308" i="3" s="1"/>
  <c r="J300" i="3"/>
  <c r="T300" i="3"/>
  <c r="W300" i="3" s="1"/>
  <c r="X300" i="3" s="1"/>
  <c r="AH318" i="2"/>
  <c r="AH284" i="2"/>
  <c r="AH319" i="2"/>
  <c r="AH353" i="2" s="1"/>
  <c r="AH387" i="2" s="1"/>
  <c r="AH285" i="2"/>
  <c r="AH311" i="2"/>
  <c r="AH277" i="2"/>
  <c r="AH314" i="2"/>
  <c r="AH348" i="2" s="1"/>
  <c r="AH382" i="2" s="1"/>
  <c r="AH280" i="2"/>
  <c r="AH114" i="2"/>
  <c r="AB302" i="3" s="1"/>
  <c r="AC302" i="3" s="1"/>
  <c r="AD302" i="3" s="1"/>
  <c r="AE302" i="3" s="1"/>
  <c r="AH325" i="2"/>
  <c r="AH291" i="2"/>
  <c r="AH322" i="2"/>
  <c r="AH288" i="2"/>
  <c r="AB300" i="3"/>
  <c r="T305" i="3"/>
  <c r="W305" i="3" s="1"/>
  <c r="X305" i="3" s="1"/>
  <c r="J305" i="3"/>
  <c r="T303" i="3"/>
  <c r="W303" i="3" s="1"/>
  <c r="X303" i="3" s="1"/>
  <c r="AH316" i="2"/>
  <c r="AH282" i="2"/>
  <c r="AH317" i="2"/>
  <c r="AH283" i="2"/>
  <c r="AH320" i="2"/>
  <c r="AH286" i="2"/>
  <c r="AH312" i="2"/>
  <c r="AH278" i="2"/>
  <c r="AH309" i="2"/>
  <c r="AH275" i="2"/>
  <c r="AH310" i="2"/>
  <c r="AH276" i="2"/>
  <c r="AA301" i="3"/>
  <c r="AC301" i="3" s="1"/>
  <c r="AD301" i="3" s="1"/>
  <c r="AE301" i="3" s="1"/>
  <c r="T301" i="3"/>
  <c r="W301" i="3" s="1"/>
  <c r="X301" i="3" s="1"/>
  <c r="J301" i="3"/>
  <c r="F301" i="3" s="1"/>
  <c r="AI2" i="2" s="1"/>
  <c r="AH116" i="2"/>
  <c r="AB308" i="3" s="1"/>
  <c r="AA307" i="3"/>
  <c r="T307" i="3"/>
  <c r="W307" i="3" s="1"/>
  <c r="X307" i="3" s="1"/>
  <c r="J307" i="3"/>
  <c r="F307" i="3" s="1"/>
  <c r="AI10" i="2" s="1"/>
  <c r="AH120" i="2"/>
  <c r="AB303" i="3" s="1"/>
  <c r="AC303" i="3" s="1"/>
  <c r="AD303" i="3" s="1"/>
  <c r="AE303" i="3" s="1"/>
  <c r="AH110" i="2"/>
  <c r="AA305" i="3" s="1"/>
  <c r="AC305" i="3" s="1"/>
  <c r="AD305" i="3" s="1"/>
  <c r="AE305" i="3" s="1"/>
  <c r="J304" i="3"/>
  <c r="F304" i="3" s="1"/>
  <c r="AI7" i="2" s="1"/>
  <c r="T304" i="3"/>
  <c r="W304" i="3" s="1"/>
  <c r="X304" i="3" s="1"/>
  <c r="AA304" i="3"/>
  <c r="AC304" i="3" s="1"/>
  <c r="AD304" i="3" s="1"/>
  <c r="AE304" i="3" s="1"/>
  <c r="J303" i="3"/>
  <c r="AB306" i="3"/>
  <c r="AH105" i="2"/>
  <c r="AA300" i="3" s="1"/>
  <c r="AC300" i="3" s="1"/>
  <c r="AD300" i="3" s="1"/>
  <c r="AE300" i="3" s="1"/>
  <c r="AH342" i="2" l="1"/>
  <c r="AH376" i="2" s="1"/>
  <c r="AH355" i="2"/>
  <c r="AH389" i="2" s="1"/>
  <c r="AH347" i="2"/>
  <c r="AH381" i="2" s="1"/>
  <c r="AC306" i="3"/>
  <c r="AD306" i="3" s="1"/>
  <c r="AE306" i="3" s="1"/>
  <c r="AC307" i="3"/>
  <c r="AD307" i="3" s="1"/>
  <c r="AE307" i="3" s="1"/>
  <c r="AH343" i="2"/>
  <c r="AH377" i="2" s="1"/>
  <c r="AH354" i="2"/>
  <c r="AH388" i="2" s="1"/>
  <c r="AH350" i="2"/>
  <c r="AH384" i="2" s="1"/>
  <c r="AH356" i="2"/>
  <c r="AH390" i="2" s="1"/>
  <c r="AI179" i="2"/>
  <c r="AI43" i="2"/>
  <c r="AI77" i="2"/>
  <c r="AI247" i="2" s="1"/>
  <c r="AI177" i="2"/>
  <c r="AI41" i="2"/>
  <c r="AI75" i="2"/>
  <c r="AI245" i="2" s="1"/>
  <c r="P301" i="3"/>
  <c r="L301" i="3" s="1"/>
  <c r="AI15" i="2" s="1"/>
  <c r="AH344" i="2"/>
  <c r="AH378" i="2" s="1"/>
  <c r="AH346" i="2"/>
  <c r="AH380" i="2" s="1"/>
  <c r="AH351" i="2"/>
  <c r="AH385" i="2" s="1"/>
  <c r="AH345" i="2"/>
  <c r="AH379" i="2" s="1"/>
  <c r="AH352" i="2"/>
  <c r="AH386" i="2" s="1"/>
  <c r="W308" i="3"/>
  <c r="AH349" i="2"/>
  <c r="AH383" i="2" s="1"/>
  <c r="AH358" i="2"/>
  <c r="AH392" i="2" s="1"/>
  <c r="AI162" i="2"/>
  <c r="AI332" i="2" s="1"/>
  <c r="AI366" i="2" s="1"/>
  <c r="AI400" i="2" s="1"/>
  <c r="AI223" i="2"/>
  <c r="AI234" i="2"/>
  <c r="AI215" i="2"/>
  <c r="AI224" i="2"/>
  <c r="AI213" i="2"/>
  <c r="AI221" i="2"/>
  <c r="AI210" i="2"/>
  <c r="AI219" i="2"/>
  <c r="AI217" i="2"/>
  <c r="AI163" i="2"/>
  <c r="AI333" i="2" s="1"/>
  <c r="AI367" i="2" s="1"/>
  <c r="AI401" i="2" s="1"/>
  <c r="AI165" i="2"/>
  <c r="AI335" i="2" s="1"/>
  <c r="AI369" i="2" s="1"/>
  <c r="AI403" i="2" s="1"/>
  <c r="AI157" i="2"/>
  <c r="AI327" i="2" s="1"/>
  <c r="AI361" i="2" s="1"/>
  <c r="AI395" i="2" s="1"/>
  <c r="AI161" i="2"/>
  <c r="AI331" i="2" s="1"/>
  <c r="AI365" i="2" s="1"/>
  <c r="AI399" i="2" s="1"/>
  <c r="AI155" i="2"/>
  <c r="AI151" i="2"/>
  <c r="AI154" i="2"/>
  <c r="AI222" i="2"/>
  <c r="AI228" i="2"/>
  <c r="AI220" i="2"/>
  <c r="AI208" i="2"/>
  <c r="AI209" i="2"/>
  <c r="AI214" i="2"/>
  <c r="AI235" i="2"/>
  <c r="AI233" i="2"/>
  <c r="AI164" i="2"/>
  <c r="AI334" i="2" s="1"/>
  <c r="AI368" i="2" s="1"/>
  <c r="AI402" i="2" s="1"/>
  <c r="AI147" i="2"/>
  <c r="AI146" i="2"/>
  <c r="AI167" i="2"/>
  <c r="AI337" i="2" s="1"/>
  <c r="AI371" i="2" s="1"/>
  <c r="AI405" i="2" s="1"/>
  <c r="AI143" i="2"/>
  <c r="AI169" i="2"/>
  <c r="AI339" i="2" s="1"/>
  <c r="AI373" i="2" s="1"/>
  <c r="AI407" i="2" s="1"/>
  <c r="AI156" i="2"/>
  <c r="AI326" i="2" s="1"/>
  <c r="AI360" i="2" s="1"/>
  <c r="AI394" i="2" s="1"/>
  <c r="AI207" i="2"/>
  <c r="AI216" i="2"/>
  <c r="AI230" i="2"/>
  <c r="AI211" i="2"/>
  <c r="AI225" i="2"/>
  <c r="AI226" i="2"/>
  <c r="AI172" i="2"/>
  <c r="AI218" i="2"/>
  <c r="AI144" i="2"/>
  <c r="AI142" i="2"/>
  <c r="AI150" i="2"/>
  <c r="AI160" i="2"/>
  <c r="AI330" i="2" s="1"/>
  <c r="AI364" i="2" s="1"/>
  <c r="AI398" i="2" s="1"/>
  <c r="AI140" i="2"/>
  <c r="AI138" i="2"/>
  <c r="AI148" i="2"/>
  <c r="AI139" i="2"/>
  <c r="AI231" i="2"/>
  <c r="AI206" i="2"/>
  <c r="AI227" i="2"/>
  <c r="AI236" i="2"/>
  <c r="AI229" i="2"/>
  <c r="AI237" i="2"/>
  <c r="AI212" i="2"/>
  <c r="AI232" i="2"/>
  <c r="AI153" i="2"/>
  <c r="AI149" i="2"/>
  <c r="AI141" i="2"/>
  <c r="AI159" i="2"/>
  <c r="AI329" i="2" s="1"/>
  <c r="AI363" i="2" s="1"/>
  <c r="AI397" i="2" s="1"/>
  <c r="AI158" i="2"/>
  <c r="AI328" i="2" s="1"/>
  <c r="AI362" i="2" s="1"/>
  <c r="AI396" i="2" s="1"/>
  <c r="AI166" i="2"/>
  <c r="AI336" i="2" s="1"/>
  <c r="AI370" i="2" s="1"/>
  <c r="AI404" i="2" s="1"/>
  <c r="AI145" i="2"/>
  <c r="AI168" i="2"/>
  <c r="AI338" i="2" s="1"/>
  <c r="AI372" i="2" s="1"/>
  <c r="AI406" i="2" s="1"/>
  <c r="AI152" i="2"/>
  <c r="AI36" i="2"/>
  <c r="AI70" i="2"/>
  <c r="AI240" i="2" s="1"/>
  <c r="F305" i="3"/>
  <c r="AI8" i="2" s="1"/>
  <c r="P305" i="3"/>
  <c r="L305" i="3" s="1"/>
  <c r="AI16" i="2" s="1"/>
  <c r="V305" i="3"/>
  <c r="AH357" i="2"/>
  <c r="AH391" i="2" s="1"/>
  <c r="P302" i="3"/>
  <c r="L302" i="3" s="1"/>
  <c r="AI12" i="2" s="1"/>
  <c r="AH359" i="2"/>
  <c r="AH393" i="2" s="1"/>
  <c r="F308" i="3"/>
  <c r="AI17" i="2" s="1"/>
  <c r="P308" i="3"/>
  <c r="L308" i="3" s="1"/>
  <c r="AI14" i="2" s="1"/>
  <c r="AI180" i="2"/>
  <c r="AI78" i="2"/>
  <c r="AI248" i="2" s="1"/>
  <c r="AI44" i="2"/>
  <c r="F303" i="3"/>
  <c r="AI6" i="2" s="1"/>
  <c r="P303" i="3"/>
  <c r="L303" i="3" s="1"/>
  <c r="AI18" i="2" s="1"/>
  <c r="V303" i="3"/>
  <c r="P304" i="3"/>
  <c r="L304" i="3" s="1"/>
  <c r="AI4" i="2" s="1"/>
  <c r="P307" i="3"/>
  <c r="L307" i="3" s="1"/>
  <c r="AI19" i="2" s="1"/>
  <c r="V307" i="3"/>
  <c r="F300" i="3"/>
  <c r="AI3" i="2" s="1"/>
  <c r="P300" i="3"/>
  <c r="L300" i="3" s="1"/>
  <c r="AI11" i="2" s="1"/>
  <c r="AC308" i="3"/>
  <c r="AI175" i="2"/>
  <c r="AI73" i="2"/>
  <c r="AI243" i="2" s="1"/>
  <c r="AI39" i="2"/>
  <c r="P306" i="3"/>
  <c r="L306" i="3" s="1"/>
  <c r="AI13" i="2" s="1"/>
  <c r="V306" i="3"/>
  <c r="AI104" i="2" l="1"/>
  <c r="AI112" i="2"/>
  <c r="V304" i="3"/>
  <c r="V308" i="3"/>
  <c r="V302" i="3"/>
  <c r="AI181" i="2"/>
  <c r="AI45" i="2"/>
  <c r="AI79" i="2"/>
  <c r="AI249" i="2" s="1"/>
  <c r="AI176" i="2"/>
  <c r="AI74" i="2"/>
  <c r="AI244" i="2" s="1"/>
  <c r="AI40" i="2"/>
  <c r="AI173" i="2"/>
  <c r="AI71" i="2"/>
  <c r="AI241" i="2" s="1"/>
  <c r="AI37" i="2"/>
  <c r="AH23" i="17"/>
  <c r="AI174" i="2"/>
  <c r="AI72" i="2"/>
  <c r="AI242" i="2" s="1"/>
  <c r="AI38" i="2"/>
  <c r="AH27" i="17"/>
  <c r="AI27" i="17" s="1"/>
  <c r="M41" i="17" s="1"/>
  <c r="AI184" i="2"/>
  <c r="AI48" i="2"/>
  <c r="AI82" i="2"/>
  <c r="AI252" i="2" s="1"/>
  <c r="AI182" i="2"/>
  <c r="AI46" i="2"/>
  <c r="AI80" i="2"/>
  <c r="AI250" i="2" s="1"/>
  <c r="AI183" i="2"/>
  <c r="AI47" i="2"/>
  <c r="AI81" i="2"/>
  <c r="AI251" i="2" s="1"/>
  <c r="AD308" i="3"/>
  <c r="AE308" i="3" s="1"/>
  <c r="AI187" i="2"/>
  <c r="AI51" i="2"/>
  <c r="AI85" i="2"/>
  <c r="AI255" i="2" s="1"/>
  <c r="AI107" i="2"/>
  <c r="V300" i="3"/>
  <c r="AI189" i="2"/>
  <c r="AI87" i="2"/>
  <c r="AI257" i="2" s="1"/>
  <c r="AI53" i="2"/>
  <c r="AI188" i="2"/>
  <c r="AI86" i="2"/>
  <c r="AI256" i="2" s="1"/>
  <c r="AI52" i="2"/>
  <c r="AI319" i="2"/>
  <c r="AI285" i="2"/>
  <c r="AI308" i="2"/>
  <c r="AI274" i="2"/>
  <c r="AI312" i="2"/>
  <c r="AI278" i="2"/>
  <c r="AI313" i="2"/>
  <c r="AI279" i="2"/>
  <c r="V301" i="3"/>
  <c r="AI186" i="2"/>
  <c r="AI50" i="2"/>
  <c r="AI84" i="2"/>
  <c r="AI254" i="2" s="1"/>
  <c r="AI322" i="2"/>
  <c r="AI288" i="2"/>
  <c r="AI323" i="2"/>
  <c r="AI289" i="2"/>
  <c r="AI310" i="2"/>
  <c r="AI276" i="2"/>
  <c r="AI314" i="2"/>
  <c r="AI280" i="2"/>
  <c r="AI324" i="2"/>
  <c r="AI290" i="2"/>
  <c r="X308" i="3"/>
  <c r="AI185" i="2"/>
  <c r="AI49" i="2"/>
  <c r="AI83" i="2"/>
  <c r="AI253" i="2" s="1"/>
  <c r="AI178" i="2"/>
  <c r="AI42" i="2"/>
  <c r="AI76" i="2"/>
  <c r="AI246" i="2" s="1"/>
  <c r="AI309" i="2"/>
  <c r="AI275" i="2"/>
  <c r="AI316" i="2"/>
  <c r="AI282" i="2"/>
  <c r="AI321" i="2"/>
  <c r="AI287" i="2"/>
  <c r="AI111" i="2"/>
  <c r="AI315" i="2"/>
  <c r="AI281" i="2"/>
  <c r="AI311" i="2"/>
  <c r="AI277" i="2"/>
  <c r="AI318" i="2"/>
  <c r="AI284" i="2"/>
  <c r="AI320" i="2"/>
  <c r="AI286" i="2"/>
  <c r="AI317" i="2"/>
  <c r="AI283" i="2"/>
  <c r="AI325" i="2"/>
  <c r="AI291" i="2"/>
  <c r="AI109" i="2"/>
  <c r="AI106" i="2" l="1"/>
  <c r="AI105" i="2"/>
  <c r="AI119" i="2"/>
  <c r="AI121" i="2"/>
  <c r="AI110" i="2"/>
  <c r="AI114" i="2"/>
  <c r="AI351" i="2"/>
  <c r="AI385" i="2" s="1"/>
  <c r="AI352" i="2"/>
  <c r="AI386" i="2" s="1"/>
  <c r="AI349" i="2"/>
  <c r="AI383" i="2" s="1"/>
  <c r="AI350" i="2"/>
  <c r="AI384" i="2" s="1"/>
  <c r="AI108" i="2"/>
  <c r="AI113" i="2"/>
  <c r="AI359" i="2"/>
  <c r="AI393" i="2" s="1"/>
  <c r="AI354" i="2"/>
  <c r="AI388" i="2" s="1"/>
  <c r="AI345" i="2"/>
  <c r="AI379" i="2" s="1"/>
  <c r="AI355" i="2"/>
  <c r="AI389" i="2" s="1"/>
  <c r="AI343" i="2"/>
  <c r="AI377" i="2" s="1"/>
  <c r="AI117" i="2"/>
  <c r="AI358" i="2"/>
  <c r="AI392" i="2" s="1"/>
  <c r="AI344" i="2"/>
  <c r="AI378" i="2" s="1"/>
  <c r="AI356" i="2"/>
  <c r="AI390" i="2" s="1"/>
  <c r="AI346" i="2"/>
  <c r="AI380" i="2" s="1"/>
  <c r="AI353" i="2"/>
  <c r="AI387" i="2" s="1"/>
  <c r="AI116" i="2"/>
  <c r="AH31" i="17" s="1"/>
  <c r="AI31" i="17" s="1"/>
  <c r="M42" i="17" s="1"/>
  <c r="AI348" i="2"/>
  <c r="AI382" i="2" s="1"/>
  <c r="AI357" i="2"/>
  <c r="AI391" i="2" s="1"/>
  <c r="AI118" i="2"/>
  <c r="AI347" i="2"/>
  <c r="AI381" i="2" s="1"/>
  <c r="AI342" i="2"/>
  <c r="AI376" i="2" s="1"/>
  <c r="AI120" i="2"/>
  <c r="AI115" i="2"/>
  <c r="AI23" i="17"/>
  <c r="AJ23" i="17" s="1"/>
  <c r="M40" i="17" s="1"/>
  <c r="G16" i="3" l="1"/>
  <c r="B15" i="2"/>
  <c r="M16" i="3" s="1"/>
  <c r="B9" i="2"/>
  <c r="G10" i="3" s="1"/>
  <c r="B10" i="2"/>
  <c r="G11" i="3" s="1"/>
  <c r="C8" i="2"/>
  <c r="M18" i="3" s="1"/>
  <c r="G14" i="3"/>
  <c r="J14" i="3" s="1"/>
  <c r="P14" i="3" s="1"/>
  <c r="L14" i="3" s="1"/>
  <c r="C12" i="2"/>
  <c r="G23" i="3" s="1"/>
  <c r="C4" i="2"/>
  <c r="M22" i="3" s="1"/>
  <c r="C7" i="2"/>
  <c r="G22" i="3" s="1"/>
  <c r="J22" i="3" s="1"/>
  <c r="P22" i="3" s="1"/>
  <c r="C3" i="2"/>
  <c r="G20" i="3" s="1"/>
  <c r="B13" i="2"/>
  <c r="G13" i="3" s="1"/>
  <c r="M13" i="3"/>
  <c r="B77" i="2"/>
  <c r="C42" i="2"/>
  <c r="C76" i="2"/>
  <c r="B49" i="2"/>
  <c r="B83" i="2"/>
  <c r="B44" i="2"/>
  <c r="B78" i="2"/>
  <c r="AC185" i="3"/>
  <c r="AC188" i="3"/>
  <c r="AC193" i="3"/>
  <c r="AC201" i="3"/>
  <c r="AC203" i="3"/>
  <c r="AC204" i="3"/>
  <c r="AC214" i="3"/>
  <c r="AC218" i="3"/>
  <c r="AC219" i="3"/>
  <c r="AC226" i="3"/>
  <c r="AC241" i="3"/>
  <c r="AC242" i="3"/>
  <c r="U203" i="3"/>
  <c r="U241" i="3"/>
  <c r="Y241" i="3" s="1"/>
  <c r="V14" i="3"/>
  <c r="AB242" i="3"/>
  <c r="AD242" i="3"/>
  <c r="AE242" i="3"/>
  <c r="AA244" i="3"/>
  <c r="AB241" i="3"/>
  <c r="AD241" i="3"/>
  <c r="AE241" i="3"/>
  <c r="AA237" i="3"/>
  <c r="U17" i="2"/>
  <c r="AB237" i="3"/>
  <c r="U18" i="2"/>
  <c r="U52" i="2" s="1"/>
  <c r="Z241" i="3"/>
  <c r="AA242" i="3"/>
  <c r="U16" i="2"/>
  <c r="U84" i="2" s="1"/>
  <c r="U254" i="2" s="1"/>
  <c r="U19" i="2"/>
  <c r="U189" i="2" s="1"/>
  <c r="AA228" i="3"/>
  <c r="T17" i="2"/>
  <c r="T51" i="2" s="1"/>
  <c r="T19" i="2"/>
  <c r="T87" i="2" s="1"/>
  <c r="T257" i="2" s="1"/>
  <c r="AB219" i="3"/>
  <c r="AD219" i="3"/>
  <c r="AE219" i="3"/>
  <c r="AA226" i="3"/>
  <c r="AD226" i="3"/>
  <c r="AE226" i="3"/>
  <c r="T16" i="2"/>
  <c r="T84" i="2" s="1"/>
  <c r="T18" i="2"/>
  <c r="T52" i="2" s="1"/>
  <c r="AA214" i="3"/>
  <c r="AD214" i="3"/>
  <c r="AE214" i="3"/>
  <c r="AA218" i="3"/>
  <c r="AD218" i="3"/>
  <c r="AE218" i="3"/>
  <c r="AB214" i="3"/>
  <c r="S19" i="2"/>
  <c r="S53" i="2" s="1"/>
  <c r="S16" i="2"/>
  <c r="S50" i="2" s="1"/>
  <c r="S17" i="2"/>
  <c r="S187" i="2" s="1"/>
  <c r="AB215" i="3"/>
  <c r="AB210" i="3"/>
  <c r="AA201" i="3"/>
  <c r="AD201" i="3"/>
  <c r="AE201" i="3"/>
  <c r="AB206" i="3"/>
  <c r="AB203" i="3"/>
  <c r="AD203" i="3"/>
  <c r="AE203" i="3"/>
  <c r="AB204" i="3"/>
  <c r="AD204" i="3"/>
  <c r="AE204" i="3"/>
  <c r="AB202" i="3"/>
  <c r="AB208" i="3"/>
  <c r="AB207" i="3"/>
  <c r="AA202" i="3"/>
  <c r="R16" i="2"/>
  <c r="R50" i="2" s="1"/>
  <c r="R17" i="2"/>
  <c r="R85" i="2" s="1"/>
  <c r="R255" i="2" s="1"/>
  <c r="R19" i="2"/>
  <c r="R87" i="2" s="1"/>
  <c r="R257" i="2" s="1"/>
  <c r="S18" i="2"/>
  <c r="AA199" i="3"/>
  <c r="AA193" i="3"/>
  <c r="AD193" i="3"/>
  <c r="AE193" i="3"/>
  <c r="AB198" i="3"/>
  <c r="Q17" i="2"/>
  <c r="Q51" i="2" s="1"/>
  <c r="AB200" i="3"/>
  <c r="AB186" i="3"/>
  <c r="AA188" i="3"/>
  <c r="AD188" i="3"/>
  <c r="AE188" i="3"/>
  <c r="R18" i="2"/>
  <c r="R52" i="2" s="1"/>
  <c r="AA185" i="3"/>
  <c r="AD185" i="3"/>
  <c r="AE185" i="3"/>
  <c r="U50" i="2"/>
  <c r="AE184" i="3"/>
  <c r="X184" i="3"/>
  <c r="AE183" i="3"/>
  <c r="X183" i="3"/>
  <c r="Z184" i="3"/>
  <c r="U85" i="2"/>
  <c r="U255" i="2" s="1"/>
  <c r="U51" i="2"/>
  <c r="Z183" i="3"/>
  <c r="AB188" i="3"/>
  <c r="X175" i="3"/>
  <c r="AE177" i="3"/>
  <c r="AE175" i="3"/>
  <c r="X177" i="3"/>
  <c r="AE179" i="3"/>
  <c r="X179" i="3"/>
  <c r="AE174" i="3"/>
  <c r="X174" i="3"/>
  <c r="AE176" i="3"/>
  <c r="U187" i="2"/>
  <c r="T85" i="2"/>
  <c r="T255" i="2" s="1"/>
  <c r="T53" i="2"/>
  <c r="AE182" i="3"/>
  <c r="Z177" i="3"/>
  <c r="Z179" i="3"/>
  <c r="AE181" i="3"/>
  <c r="AE180" i="3"/>
  <c r="X180" i="3"/>
  <c r="T188" i="2"/>
  <c r="X176" i="3"/>
  <c r="Z175" i="3"/>
  <c r="X182" i="3"/>
  <c r="AE178" i="3"/>
  <c r="X178" i="3"/>
  <c r="Z174" i="3"/>
  <c r="Z178" i="3"/>
  <c r="X181" i="3"/>
  <c r="T189" i="2"/>
  <c r="Z180" i="3"/>
  <c r="Z182" i="3"/>
  <c r="S52" i="2"/>
  <c r="S86" i="2"/>
  <c r="S256" i="2" s="1"/>
  <c r="Z181" i="3"/>
  <c r="X172" i="3"/>
  <c r="AE172" i="3"/>
  <c r="S289" i="2"/>
  <c r="AE173" i="3"/>
  <c r="X173" i="3"/>
  <c r="Z172" i="3"/>
  <c r="S85" i="2"/>
  <c r="S255" i="2" s="1"/>
  <c r="S51" i="2"/>
  <c r="AE171" i="3"/>
  <c r="X171" i="3"/>
  <c r="S188" i="2"/>
  <c r="Z173" i="3"/>
  <c r="Z171" i="3"/>
  <c r="R84" i="2"/>
  <c r="R254" i="2" s="1"/>
  <c r="R51" i="2"/>
  <c r="Y203" i="3"/>
  <c r="Z203" i="3"/>
  <c r="R187" i="2"/>
  <c r="Q19" i="2"/>
  <c r="Q189" i="2" s="1"/>
  <c r="Q16" i="2"/>
  <c r="Q84" i="2" s="1"/>
  <c r="Q254" i="2" s="1"/>
  <c r="Q18" i="2"/>
  <c r="Q52" i="2" s="1"/>
  <c r="Q86" i="2"/>
  <c r="Q256" i="2" s="1"/>
  <c r="P17" i="2"/>
  <c r="P187" i="2" s="1"/>
  <c r="P16" i="2"/>
  <c r="P186" i="2" s="1"/>
  <c r="P50" i="2"/>
  <c r="P84" i="2"/>
  <c r="P254" i="2" s="1"/>
  <c r="P18" i="2"/>
  <c r="P188" i="2" s="1"/>
  <c r="P19" i="2"/>
  <c r="P87" i="2" s="1"/>
  <c r="P257" i="2" s="1"/>
  <c r="O17" i="2"/>
  <c r="O85" i="2" s="1"/>
  <c r="O255" i="2" s="1"/>
  <c r="O16" i="2"/>
  <c r="O84" i="2" s="1"/>
  <c r="O254" i="2" s="1"/>
  <c r="O19" i="2"/>
  <c r="O87" i="2" s="1"/>
  <c r="O257" i="2" s="1"/>
  <c r="Z176" i="3"/>
  <c r="O18" i="2"/>
  <c r="O52" i="2" s="1"/>
  <c r="N17" i="2"/>
  <c r="N51" i="2" s="1"/>
  <c r="N19" i="2"/>
  <c r="N53" i="2" s="1"/>
  <c r="N18" i="2"/>
  <c r="N52" i="2" s="1"/>
  <c r="N16" i="2"/>
  <c r="N50" i="2" s="1"/>
  <c r="M18" i="2"/>
  <c r="M52" i="2" s="1"/>
  <c r="M19" i="2"/>
  <c r="M87" i="2" s="1"/>
  <c r="M257" i="2" s="1"/>
  <c r="M17" i="2"/>
  <c r="M187" i="2" s="1"/>
  <c r="M16" i="2"/>
  <c r="M84" i="2" s="1"/>
  <c r="L18" i="2"/>
  <c r="L86" i="2" s="1"/>
  <c r="L256" i="2" s="1"/>
  <c r="L17" i="2"/>
  <c r="L85" i="2" s="1"/>
  <c r="L255" i="2" s="1"/>
  <c r="L19" i="2"/>
  <c r="L53" i="2" s="1"/>
  <c r="L16" i="2"/>
  <c r="L84" i="2" s="1"/>
  <c r="L254" i="2" s="1"/>
  <c r="K19" i="2"/>
  <c r="K87" i="2" s="1"/>
  <c r="K53" i="2"/>
  <c r="K18" i="2"/>
  <c r="K52" i="2" s="1"/>
  <c r="K16" i="2"/>
  <c r="K50" i="2" s="1"/>
  <c r="K17" i="2"/>
  <c r="K51" i="2" s="1"/>
  <c r="J19" i="2"/>
  <c r="J87" i="2" s="1"/>
  <c r="J257" i="2" s="1"/>
  <c r="J16" i="2"/>
  <c r="J84" i="2" s="1"/>
  <c r="J254" i="2" s="1"/>
  <c r="J50" i="2"/>
  <c r="J18" i="2"/>
  <c r="J52" i="2" s="1"/>
  <c r="J186" i="2"/>
  <c r="J189" i="2"/>
  <c r="J17" i="2"/>
  <c r="J51" i="2" s="1"/>
  <c r="I18" i="2"/>
  <c r="I86" i="2" s="1"/>
  <c r="I256" i="2" s="1"/>
  <c r="I16" i="2"/>
  <c r="I50" i="2" s="1"/>
  <c r="I17" i="2"/>
  <c r="I51" i="2" s="1"/>
  <c r="I19" i="2"/>
  <c r="I53" i="2" s="1"/>
  <c r="I87" i="2"/>
  <c r="I257" i="2" s="1"/>
  <c r="H18" i="2"/>
  <c r="H52" i="2" s="1"/>
  <c r="I189" i="2"/>
  <c r="H17" i="2"/>
  <c r="H85" i="2" s="1"/>
  <c r="H255" i="2" s="1"/>
  <c r="H19" i="2"/>
  <c r="H87" i="2" s="1"/>
  <c r="H257" i="2" s="1"/>
  <c r="H16" i="2"/>
  <c r="H84" i="2" s="1"/>
  <c r="H254" i="2" s="1"/>
  <c r="H187" i="2"/>
  <c r="G16" i="2"/>
  <c r="G50" i="2" s="1"/>
  <c r="G18" i="2"/>
  <c r="G86" i="2" s="1"/>
  <c r="G19" i="2"/>
  <c r="G87" i="2" s="1"/>
  <c r="G257" i="2" s="1"/>
  <c r="G17" i="2"/>
  <c r="G85" i="2" s="1"/>
  <c r="G255" i="2" s="1"/>
  <c r="F19" i="2"/>
  <c r="F87" i="2" s="1"/>
  <c r="F16" i="2"/>
  <c r="F50" i="2" s="1"/>
  <c r="F18" i="2"/>
  <c r="F86" i="2" s="1"/>
  <c r="F256" i="2" s="1"/>
  <c r="F17" i="2"/>
  <c r="F85" i="2" s="1"/>
  <c r="F255" i="2" s="1"/>
  <c r="E19" i="2"/>
  <c r="E53" i="2" s="1"/>
  <c r="E18" i="2"/>
  <c r="E86" i="2" s="1"/>
  <c r="E256" i="2" s="1"/>
  <c r="E17" i="2"/>
  <c r="E187" i="2" s="1"/>
  <c r="D19" i="2"/>
  <c r="D87" i="2" s="1"/>
  <c r="D257" i="2" s="1"/>
  <c r="E16" i="2"/>
  <c r="E50" i="2" s="1"/>
  <c r="D16" i="2"/>
  <c r="D84" i="2" s="1"/>
  <c r="D254" i="2" s="1"/>
  <c r="D18" i="2"/>
  <c r="D86" i="2" s="1"/>
  <c r="D256" i="2" s="1"/>
  <c r="T22" i="3"/>
  <c r="D17" i="2"/>
  <c r="D85" i="2" s="1"/>
  <c r="C17" i="2"/>
  <c r="C85" i="2" s="1"/>
  <c r="C255" i="2" s="1"/>
  <c r="C18" i="2"/>
  <c r="C86" i="2" s="1"/>
  <c r="C256" i="2" s="1"/>
  <c r="C19" i="2"/>
  <c r="C87" i="2" s="1"/>
  <c r="C257" i="2" s="1"/>
  <c r="C16" i="2"/>
  <c r="C84" i="2" s="1"/>
  <c r="C254" i="2" s="1"/>
  <c r="C174" i="2"/>
  <c r="C246" i="2"/>
  <c r="C178" i="2"/>
  <c r="C177" i="2"/>
  <c r="C182" i="2"/>
  <c r="C189" i="2"/>
  <c r="T16" i="3"/>
  <c r="C173" i="2"/>
  <c r="T14" i="3"/>
  <c r="B183" i="2"/>
  <c r="B185" i="2"/>
  <c r="B253" i="2"/>
  <c r="T13" i="3"/>
  <c r="T11" i="3"/>
  <c r="T10" i="3"/>
  <c r="B248" i="2"/>
  <c r="B180" i="2"/>
  <c r="B179" i="2"/>
  <c r="B247" i="2"/>
  <c r="B112" i="2" l="1"/>
  <c r="P118" i="2"/>
  <c r="K188" i="2"/>
  <c r="L186" i="2"/>
  <c r="T86" i="2"/>
  <c r="T256" i="2" s="1"/>
  <c r="U87" i="2"/>
  <c r="U257" i="2" s="1"/>
  <c r="V22" i="3"/>
  <c r="C80" i="2"/>
  <c r="C250" i="2" s="1"/>
  <c r="J118" i="2"/>
  <c r="L188" i="2"/>
  <c r="P189" i="2"/>
  <c r="T186" i="2"/>
  <c r="U119" i="2"/>
  <c r="B117" i="2"/>
  <c r="J53" i="2"/>
  <c r="J121" i="2" s="1"/>
  <c r="N189" i="2"/>
  <c r="N85" i="2"/>
  <c r="N255" i="2" s="1"/>
  <c r="P85" i="2"/>
  <c r="P255" i="2" s="1"/>
  <c r="T50" i="2"/>
  <c r="L50" i="2"/>
  <c r="L118" i="2" s="1"/>
  <c r="P53" i="2"/>
  <c r="C75" i="2"/>
  <c r="C245" i="2" s="1"/>
  <c r="C188" i="2"/>
  <c r="M50" i="2"/>
  <c r="Q120" i="2"/>
  <c r="S119" i="2"/>
  <c r="S120" i="2"/>
  <c r="U188" i="2"/>
  <c r="U86" i="2"/>
  <c r="U120" i="2" s="1"/>
  <c r="R118" i="2"/>
  <c r="T119" i="2"/>
  <c r="D187" i="2"/>
  <c r="G187" i="2"/>
  <c r="F53" i="2"/>
  <c r="G52" i="2"/>
  <c r="J85" i="2"/>
  <c r="J255" i="2" s="1"/>
  <c r="P52" i="2"/>
  <c r="Q188" i="2"/>
  <c r="S87" i="2"/>
  <c r="S257" i="2" s="1"/>
  <c r="U186" i="2"/>
  <c r="C37" i="2"/>
  <c r="C52" i="2"/>
  <c r="C120" i="2" s="1"/>
  <c r="D51" i="2"/>
  <c r="F186" i="2"/>
  <c r="H53" i="2"/>
  <c r="H121" i="2" s="1"/>
  <c r="H86" i="2"/>
  <c r="H256" i="2" s="1"/>
  <c r="K189" i="2"/>
  <c r="M186" i="2"/>
  <c r="M188" i="2"/>
  <c r="N87" i="2"/>
  <c r="N257" i="2" s="1"/>
  <c r="Q85" i="2"/>
  <c r="Q255" i="2" s="1"/>
  <c r="B81" i="2"/>
  <c r="B251" i="2" s="1"/>
  <c r="R119" i="2"/>
  <c r="T121" i="2"/>
  <c r="U118" i="2"/>
  <c r="Q119" i="2"/>
  <c r="S121" i="2"/>
  <c r="T118" i="2"/>
  <c r="T254" i="2"/>
  <c r="C53" i="2"/>
  <c r="C121" i="2" s="1"/>
  <c r="D53" i="2"/>
  <c r="D121" i="2" s="1"/>
  <c r="F52" i="2"/>
  <c r="G53" i="2"/>
  <c r="G121" i="2" s="1"/>
  <c r="H50" i="2"/>
  <c r="H118" i="2" s="1"/>
  <c r="I188" i="2"/>
  <c r="K86" i="2"/>
  <c r="K256" i="2" s="1"/>
  <c r="L87" i="2"/>
  <c r="L257" i="2" s="1"/>
  <c r="M189" i="2"/>
  <c r="N86" i="2"/>
  <c r="N256" i="2" s="1"/>
  <c r="N119" i="2"/>
  <c r="P51" i="2"/>
  <c r="P119" i="2" s="1"/>
  <c r="Q53" i="2"/>
  <c r="R186" i="2"/>
  <c r="S186" i="2"/>
  <c r="T120" i="2"/>
  <c r="U53" i="2"/>
  <c r="U121" i="2" s="1"/>
  <c r="U256" i="2"/>
  <c r="B47" i="2"/>
  <c r="F22" i="3"/>
  <c r="D7" i="2" s="1"/>
  <c r="D177" i="2" s="1"/>
  <c r="B43" i="2"/>
  <c r="C72" i="2"/>
  <c r="C242" i="2" s="1"/>
  <c r="E189" i="2"/>
  <c r="E87" i="2"/>
  <c r="E257" i="2" s="1"/>
  <c r="N84" i="2"/>
  <c r="N254" i="2" s="1"/>
  <c r="O86" i="2"/>
  <c r="O256" i="2" s="1"/>
  <c r="R53" i="2"/>
  <c r="R121" i="2" s="1"/>
  <c r="E84" i="2"/>
  <c r="E254" i="2" s="1"/>
  <c r="K186" i="2"/>
  <c r="E186" i="2"/>
  <c r="E85" i="2"/>
  <c r="E255" i="2" s="1"/>
  <c r="E52" i="2"/>
  <c r="E120" i="2" s="1"/>
  <c r="F189" i="2"/>
  <c r="G189" i="2"/>
  <c r="G188" i="2"/>
  <c r="H189" i="2"/>
  <c r="H188" i="2"/>
  <c r="I121" i="2"/>
  <c r="I52" i="2"/>
  <c r="K187" i="2"/>
  <c r="K84" i="2"/>
  <c r="K254" i="2" s="1"/>
  <c r="N186" i="2"/>
  <c r="O188" i="2"/>
  <c r="O50" i="2"/>
  <c r="Q187" i="2"/>
  <c r="Q50" i="2"/>
  <c r="S189" i="2"/>
  <c r="T187" i="2"/>
  <c r="C46" i="2"/>
  <c r="C114" i="2" s="1"/>
  <c r="C41" i="2"/>
  <c r="C109" i="2" s="1"/>
  <c r="C71" i="2"/>
  <c r="C241" i="2" s="1"/>
  <c r="K118" i="2"/>
  <c r="P121" i="2"/>
  <c r="F120" i="2"/>
  <c r="F121" i="2"/>
  <c r="F257" i="2"/>
  <c r="G120" i="2"/>
  <c r="G256" i="2"/>
  <c r="K257" i="2"/>
  <c r="K121" i="2"/>
  <c r="D255" i="2"/>
  <c r="D119" i="2"/>
  <c r="I120" i="2"/>
  <c r="M254" i="2"/>
  <c r="M118" i="2"/>
  <c r="O118" i="2"/>
  <c r="Q118" i="2"/>
  <c r="C187" i="2"/>
  <c r="C50" i="2"/>
  <c r="C118" i="2" s="1"/>
  <c r="C51" i="2"/>
  <c r="C119" i="2" s="1"/>
  <c r="D52" i="2"/>
  <c r="D120" i="2" s="1"/>
  <c r="D50" i="2"/>
  <c r="D118" i="2" s="1"/>
  <c r="E51" i="2"/>
  <c r="G51" i="2"/>
  <c r="G119" i="2" s="1"/>
  <c r="H186" i="2"/>
  <c r="H51" i="2"/>
  <c r="H119" i="2" s="1"/>
  <c r="J187" i="2"/>
  <c r="L189" i="2"/>
  <c r="L187" i="2"/>
  <c r="L51" i="2"/>
  <c r="L119" i="2" s="1"/>
  <c r="L52" i="2"/>
  <c r="L120" i="2" s="1"/>
  <c r="M51" i="2"/>
  <c r="M85" i="2"/>
  <c r="M255" i="2" s="1"/>
  <c r="M53" i="2"/>
  <c r="M121" i="2" s="1"/>
  <c r="O186" i="2"/>
  <c r="O189" i="2"/>
  <c r="O53" i="2"/>
  <c r="O121" i="2" s="1"/>
  <c r="O51" i="2"/>
  <c r="O119" i="2" s="1"/>
  <c r="P86" i="2"/>
  <c r="P256" i="2" s="1"/>
  <c r="Q186" i="2"/>
  <c r="Q87" i="2"/>
  <c r="Q257" i="2" s="1"/>
  <c r="R189" i="2"/>
  <c r="F187" i="2"/>
  <c r="F84" i="2"/>
  <c r="F254" i="2" s="1"/>
  <c r="G186" i="2"/>
  <c r="G84" i="2"/>
  <c r="G254" i="2" s="1"/>
  <c r="I85" i="2"/>
  <c r="I255" i="2" s="1"/>
  <c r="I84" i="2"/>
  <c r="I254" i="2" s="1"/>
  <c r="J188" i="2"/>
  <c r="J86" i="2"/>
  <c r="J256" i="2" s="1"/>
  <c r="K85" i="2"/>
  <c r="K255" i="2" s="1"/>
  <c r="M86" i="2"/>
  <c r="M256" i="2" s="1"/>
  <c r="C186" i="2"/>
  <c r="D186" i="2"/>
  <c r="D189" i="2"/>
  <c r="E188" i="2"/>
  <c r="F188" i="2"/>
  <c r="F51" i="2"/>
  <c r="F119" i="2" s="1"/>
  <c r="I187" i="2"/>
  <c r="I186" i="2"/>
  <c r="N188" i="2"/>
  <c r="N187" i="2"/>
  <c r="R188" i="2"/>
  <c r="R86" i="2"/>
  <c r="R256" i="2" s="1"/>
  <c r="S84" i="2"/>
  <c r="S254" i="2" s="1"/>
  <c r="D188" i="2"/>
  <c r="O187" i="2"/>
  <c r="B111" i="2"/>
  <c r="C110" i="2"/>
  <c r="L22" i="3"/>
  <c r="D4" i="2" s="1"/>
  <c r="J11" i="3"/>
  <c r="F11" i="3" s="1"/>
  <c r="C10" i="2" s="1"/>
  <c r="J10" i="3"/>
  <c r="F10" i="3" s="1"/>
  <c r="C9" i="2" s="1"/>
  <c r="C38" i="2"/>
  <c r="C106" i="2" s="1"/>
  <c r="J16" i="3"/>
  <c r="F16" i="3" s="1"/>
  <c r="C6" i="2" s="1"/>
  <c r="J13" i="3"/>
  <c r="F14" i="3"/>
  <c r="C11" i="2" s="1"/>
  <c r="N120" i="2" l="1"/>
  <c r="B115" i="2"/>
  <c r="J119" i="2"/>
  <c r="L121" i="2"/>
  <c r="H120" i="2"/>
  <c r="N121" i="2"/>
  <c r="M29" i="3"/>
  <c r="E119" i="2"/>
  <c r="P16" i="3"/>
  <c r="D41" i="2"/>
  <c r="K120" i="2"/>
  <c r="D75" i="2"/>
  <c r="D245" i="2" s="1"/>
  <c r="N118" i="2"/>
  <c r="E121" i="2"/>
  <c r="C105" i="2"/>
  <c r="E118" i="2"/>
  <c r="F118" i="2"/>
  <c r="I118" i="2"/>
  <c r="O120" i="2"/>
  <c r="C40" i="2"/>
  <c r="M19" i="3"/>
  <c r="C74" i="2"/>
  <c r="C244" i="2" s="1"/>
  <c r="C176" i="2"/>
  <c r="M17" i="3"/>
  <c r="C43" i="2"/>
  <c r="C77" i="2"/>
  <c r="C247" i="2" s="1"/>
  <c r="C179" i="2"/>
  <c r="G26" i="3"/>
  <c r="D38" i="2"/>
  <c r="D72" i="2"/>
  <c r="D242" i="2" s="1"/>
  <c r="D174" i="2"/>
  <c r="M119" i="2"/>
  <c r="R120" i="2"/>
  <c r="K119" i="2"/>
  <c r="M120" i="2"/>
  <c r="M23" i="3"/>
  <c r="C79" i="2"/>
  <c r="C249" i="2" s="1"/>
  <c r="C45" i="2"/>
  <c r="C113" i="2" s="1"/>
  <c r="C181" i="2"/>
  <c r="J120" i="2"/>
  <c r="M21" i="3"/>
  <c r="C78" i="2"/>
  <c r="C248" i="2" s="1"/>
  <c r="C44" i="2"/>
  <c r="C180" i="2"/>
  <c r="G118" i="2"/>
  <c r="P10" i="3"/>
  <c r="L10" i="3" s="1"/>
  <c r="C2" i="2" s="1"/>
  <c r="P11" i="3"/>
  <c r="L11" i="3" s="1"/>
  <c r="C14" i="2" s="1"/>
  <c r="S118" i="2"/>
  <c r="P120" i="2"/>
  <c r="Q121" i="2"/>
  <c r="I119" i="2"/>
  <c r="F13" i="3"/>
  <c r="C13" i="2" s="1"/>
  <c r="P13" i="3"/>
  <c r="L13" i="3" s="1"/>
  <c r="C5" i="2" s="1"/>
  <c r="L16" i="3"/>
  <c r="C15" i="2" s="1"/>
  <c r="V16" i="3"/>
  <c r="D109" i="2" l="1"/>
  <c r="V11" i="3"/>
  <c r="C39" i="2"/>
  <c r="G21" i="3"/>
  <c r="C73" i="2"/>
  <c r="C243" i="2" s="1"/>
  <c r="C175" i="2"/>
  <c r="G18" i="3"/>
  <c r="C83" i="2"/>
  <c r="C253" i="2" s="1"/>
  <c r="C49" i="2"/>
  <c r="C117" i="2" s="1"/>
  <c r="C185" i="2"/>
  <c r="V13" i="3"/>
  <c r="V10" i="3"/>
  <c r="C112" i="2"/>
  <c r="G19" i="3"/>
  <c r="C70" i="2"/>
  <c r="C240" i="2" s="1"/>
  <c r="C36" i="2"/>
  <c r="C104" i="2" s="1"/>
  <c r="C166" i="2"/>
  <c r="C336" i="2" s="1"/>
  <c r="C159" i="2"/>
  <c r="C329" i="2" s="1"/>
  <c r="C164" i="2"/>
  <c r="C334" i="2" s="1"/>
  <c r="C165" i="2"/>
  <c r="C335" i="2" s="1"/>
  <c r="C168" i="2"/>
  <c r="C338" i="2" s="1"/>
  <c r="C169" i="2"/>
  <c r="C339" i="2" s="1"/>
  <c r="C162" i="2"/>
  <c r="C332" i="2" s="1"/>
  <c r="C144" i="2"/>
  <c r="C139" i="2"/>
  <c r="C146" i="2"/>
  <c r="C217" i="2"/>
  <c r="C210" i="2"/>
  <c r="C213" i="2"/>
  <c r="C167" i="2"/>
  <c r="C337" i="2" s="1"/>
  <c r="C163" i="2"/>
  <c r="C333" i="2" s="1"/>
  <c r="C157" i="2"/>
  <c r="C327" i="2" s="1"/>
  <c r="C154" i="2"/>
  <c r="C324" i="2" s="1"/>
  <c r="C147" i="2"/>
  <c r="C140" i="2"/>
  <c r="C212" i="2"/>
  <c r="C138" i="2"/>
  <c r="C214" i="2"/>
  <c r="C152" i="2"/>
  <c r="C322" i="2" s="1"/>
  <c r="C224" i="2"/>
  <c r="C222" i="2"/>
  <c r="C236" i="2"/>
  <c r="C216" i="2"/>
  <c r="C235" i="2"/>
  <c r="C229" i="2"/>
  <c r="C206" i="2"/>
  <c r="C227" i="2"/>
  <c r="C232" i="2"/>
  <c r="C221" i="2"/>
  <c r="C219" i="2"/>
  <c r="C211" i="2"/>
  <c r="C158" i="2"/>
  <c r="C328" i="2" s="1"/>
  <c r="C153" i="2"/>
  <c r="C323" i="2" s="1"/>
  <c r="C143" i="2"/>
  <c r="C215" i="2"/>
  <c r="C208" i="2"/>
  <c r="C151" i="2"/>
  <c r="C141" i="2"/>
  <c r="C225" i="2"/>
  <c r="C220" i="2"/>
  <c r="C218" i="2"/>
  <c r="C231" i="2"/>
  <c r="C237" i="2"/>
  <c r="C172" i="2"/>
  <c r="C230" i="2"/>
  <c r="C161" i="2"/>
  <c r="C331" i="2" s="1"/>
  <c r="C156" i="2"/>
  <c r="C326" i="2" s="1"/>
  <c r="C160" i="2"/>
  <c r="C330" i="2" s="1"/>
  <c r="C150" i="2"/>
  <c r="C155" i="2"/>
  <c r="C325" i="2" s="1"/>
  <c r="C148" i="2"/>
  <c r="C149" i="2"/>
  <c r="C142" i="2"/>
  <c r="C145" i="2"/>
  <c r="C226" i="2"/>
  <c r="C233" i="2"/>
  <c r="C223" i="2"/>
  <c r="C207" i="2"/>
  <c r="C228" i="2"/>
  <c r="C209" i="2"/>
  <c r="C234" i="2"/>
  <c r="M20" i="3"/>
  <c r="C47" i="2"/>
  <c r="C81" i="2"/>
  <c r="C251" i="2" s="1"/>
  <c r="C183" i="2"/>
  <c r="D106" i="2"/>
  <c r="C111" i="2"/>
  <c r="G17" i="3"/>
  <c r="C48" i="2"/>
  <c r="C82" i="2"/>
  <c r="C252" i="2" s="1"/>
  <c r="C184" i="2"/>
  <c r="T23" i="3"/>
  <c r="J23" i="3"/>
  <c r="C108" i="2"/>
  <c r="C319" i="2" l="1"/>
  <c r="C285" i="2"/>
  <c r="C364" i="2"/>
  <c r="C398" i="2" s="1"/>
  <c r="F23" i="3"/>
  <c r="D12" i="2" s="1"/>
  <c r="P23" i="3"/>
  <c r="L23" i="3" s="1"/>
  <c r="D11" i="2" s="1"/>
  <c r="C115" i="2"/>
  <c r="J17" i="3"/>
  <c r="T17" i="3"/>
  <c r="J20" i="3"/>
  <c r="T20" i="3"/>
  <c r="C315" i="2"/>
  <c r="C281" i="2"/>
  <c r="C359" i="2"/>
  <c r="C393" i="2" s="1"/>
  <c r="C365" i="2"/>
  <c r="C399" i="2" s="1"/>
  <c r="C277" i="2"/>
  <c r="C311" i="2"/>
  <c r="C279" i="2"/>
  <c r="C313" i="2"/>
  <c r="C283" i="2"/>
  <c r="C317" i="2"/>
  <c r="C371" i="2"/>
  <c r="C405" i="2" s="1"/>
  <c r="C316" i="2"/>
  <c r="C282" i="2"/>
  <c r="C373" i="2"/>
  <c r="C407" i="2" s="1"/>
  <c r="C363" i="2"/>
  <c r="C397" i="2" s="1"/>
  <c r="J19" i="3"/>
  <c r="F19" i="3" s="1"/>
  <c r="D2" i="2" s="1"/>
  <c r="T19" i="3"/>
  <c r="C312" i="2"/>
  <c r="C278" i="2"/>
  <c r="C287" i="2"/>
  <c r="C321" i="2"/>
  <c r="C357" i="2"/>
  <c r="C391" i="2" s="1"/>
  <c r="C308" i="2"/>
  <c r="C274" i="2"/>
  <c r="C358" i="2"/>
  <c r="C392" i="2" s="1"/>
  <c r="C309" i="2"/>
  <c r="C275" i="2"/>
  <c r="C372" i="2"/>
  <c r="C406" i="2" s="1"/>
  <c r="C370" i="2"/>
  <c r="C404" i="2" s="1"/>
  <c r="C362" i="2"/>
  <c r="C396" i="2" s="1"/>
  <c r="C361" i="2"/>
  <c r="C395" i="2" s="1"/>
  <c r="C314" i="2"/>
  <c r="C280" i="2"/>
  <c r="C369" i="2"/>
  <c r="C403" i="2" s="1"/>
  <c r="F21" i="3"/>
  <c r="D5" i="2" s="1"/>
  <c r="J21" i="3"/>
  <c r="T21" i="3"/>
  <c r="C320" i="2"/>
  <c r="C286" i="2"/>
  <c r="C116" i="2"/>
  <c r="C318" i="2"/>
  <c r="C284" i="2"/>
  <c r="C360" i="2"/>
  <c r="C394" i="2" s="1"/>
  <c r="C356" i="2"/>
  <c r="C390" i="2" s="1"/>
  <c r="C276" i="2"/>
  <c r="C310" i="2"/>
  <c r="C367" i="2"/>
  <c r="C401" i="2" s="1"/>
  <c r="C366" i="2"/>
  <c r="C400" i="2" s="1"/>
  <c r="C368" i="2"/>
  <c r="C402" i="2" s="1"/>
  <c r="J18" i="3"/>
  <c r="F18" i="3" s="1"/>
  <c r="D15" i="2" s="1"/>
  <c r="T18" i="3"/>
  <c r="C107" i="2"/>
  <c r="M28" i="3" l="1"/>
  <c r="D49" i="2"/>
  <c r="D83" i="2"/>
  <c r="D253" i="2" s="1"/>
  <c r="D185" i="2"/>
  <c r="M27" i="3"/>
  <c r="D70" i="2"/>
  <c r="D240" i="2" s="1"/>
  <c r="D36" i="2"/>
  <c r="D104" i="2" s="1"/>
  <c r="D156" i="2"/>
  <c r="D326" i="2" s="1"/>
  <c r="D167" i="2"/>
  <c r="D337" i="2" s="1"/>
  <c r="D158" i="2"/>
  <c r="D328" i="2" s="1"/>
  <c r="D163" i="2"/>
  <c r="D333" i="2" s="1"/>
  <c r="D164" i="2"/>
  <c r="D334" i="2" s="1"/>
  <c r="D159" i="2"/>
  <c r="D329" i="2" s="1"/>
  <c r="D153" i="2"/>
  <c r="D323" i="2" s="1"/>
  <c r="D143" i="2"/>
  <c r="D207" i="2"/>
  <c r="D140" i="2"/>
  <c r="D138" i="2"/>
  <c r="D147" i="2"/>
  <c r="D145" i="2"/>
  <c r="D216" i="2"/>
  <c r="D149" i="2"/>
  <c r="D224" i="2"/>
  <c r="D231" i="2"/>
  <c r="D213" i="2"/>
  <c r="D212" i="2"/>
  <c r="D214" i="2"/>
  <c r="D208" i="2"/>
  <c r="D236" i="2"/>
  <c r="D168" i="2"/>
  <c r="D338" i="2" s="1"/>
  <c r="D161" i="2"/>
  <c r="D331" i="2" s="1"/>
  <c r="D162" i="2"/>
  <c r="D332" i="2" s="1"/>
  <c r="D166" i="2"/>
  <c r="D336" i="2" s="1"/>
  <c r="D160" i="2"/>
  <c r="D330" i="2" s="1"/>
  <c r="D211" i="2"/>
  <c r="D152" i="2"/>
  <c r="D322" i="2" s="1"/>
  <c r="D150" i="2"/>
  <c r="D206" i="2"/>
  <c r="D142" i="2"/>
  <c r="D221" i="2"/>
  <c r="D234" i="2"/>
  <c r="D227" i="2"/>
  <c r="D210" i="2"/>
  <c r="D225" i="2"/>
  <c r="D223" i="2"/>
  <c r="D229" i="2"/>
  <c r="D230" i="2"/>
  <c r="D215" i="2"/>
  <c r="D226" i="2"/>
  <c r="D228" i="2"/>
  <c r="D237" i="2"/>
  <c r="D165" i="2"/>
  <c r="D335" i="2" s="1"/>
  <c r="D169" i="2"/>
  <c r="D339" i="2" s="1"/>
  <c r="D151" i="2"/>
  <c r="D141" i="2"/>
  <c r="D218" i="2"/>
  <c r="D155" i="2"/>
  <c r="D325" i="2" s="1"/>
  <c r="D146" i="2"/>
  <c r="D157" i="2"/>
  <c r="D327" i="2" s="1"/>
  <c r="D154" i="2"/>
  <c r="D324" i="2" s="1"/>
  <c r="D219" i="2"/>
  <c r="D139" i="2"/>
  <c r="D209" i="2"/>
  <c r="D144" i="2"/>
  <c r="D148" i="2"/>
  <c r="D233" i="2"/>
  <c r="D232" i="2"/>
  <c r="D220" i="2"/>
  <c r="D172" i="2"/>
  <c r="D222" i="2"/>
  <c r="D235" i="2"/>
  <c r="D217" i="2"/>
  <c r="C351" i="2"/>
  <c r="C385" i="2" s="1"/>
  <c r="C349" i="2"/>
  <c r="C383" i="2" s="1"/>
  <c r="P17" i="3"/>
  <c r="L17" i="3" s="1"/>
  <c r="D9" i="2" s="1"/>
  <c r="M26" i="3"/>
  <c r="D46" i="2"/>
  <c r="D80" i="2"/>
  <c r="D250" i="2" s="1"/>
  <c r="D182" i="2"/>
  <c r="C354" i="2"/>
  <c r="C388" i="2" s="1"/>
  <c r="C352" i="2"/>
  <c r="C386" i="2" s="1"/>
  <c r="C347" i="2"/>
  <c r="C381" i="2" s="1"/>
  <c r="F20" i="3"/>
  <c r="D3" i="2" s="1"/>
  <c r="P20" i="3"/>
  <c r="L20" i="3" s="1"/>
  <c r="D13" i="2" s="1"/>
  <c r="C353" i="2"/>
  <c r="C387" i="2" s="1"/>
  <c r="P18" i="3"/>
  <c r="L18" i="3" s="1"/>
  <c r="D8" i="2" s="1"/>
  <c r="C342" i="2"/>
  <c r="C376" i="2" s="1"/>
  <c r="C355" i="2"/>
  <c r="C389" i="2" s="1"/>
  <c r="C350" i="2"/>
  <c r="C384" i="2" s="1"/>
  <c r="C344" i="2"/>
  <c r="C378" i="2" s="1"/>
  <c r="P21" i="3"/>
  <c r="L21" i="3" s="1"/>
  <c r="D10" i="2" s="1"/>
  <c r="C348" i="2"/>
  <c r="C382" i="2" s="1"/>
  <c r="C343" i="2"/>
  <c r="C377" i="2" s="1"/>
  <c r="C346" i="2"/>
  <c r="C380" i="2" s="1"/>
  <c r="F17" i="3"/>
  <c r="D14" i="2" s="1"/>
  <c r="V23" i="3"/>
  <c r="M25" i="3"/>
  <c r="D73" i="2"/>
  <c r="D243" i="2" s="1"/>
  <c r="D39" i="2"/>
  <c r="D175" i="2"/>
  <c r="P19" i="3"/>
  <c r="L19" i="3" s="1"/>
  <c r="D6" i="2" s="1"/>
  <c r="V19" i="3"/>
  <c r="C345" i="2"/>
  <c r="C379" i="2" s="1"/>
  <c r="G28" i="3"/>
  <c r="D45" i="2"/>
  <c r="D79" i="2"/>
  <c r="D249" i="2" s="1"/>
  <c r="D181" i="2"/>
  <c r="D107" i="2" l="1"/>
  <c r="V21" i="3"/>
  <c r="V20" i="3"/>
  <c r="G25" i="3"/>
  <c r="D82" i="2"/>
  <c r="D252" i="2" s="1"/>
  <c r="D48" i="2"/>
  <c r="D184" i="2"/>
  <c r="J28" i="3"/>
  <c r="F28" i="3"/>
  <c r="E11" i="2" s="1"/>
  <c r="T28" i="3"/>
  <c r="G27" i="3"/>
  <c r="D76" i="2"/>
  <c r="D246" i="2" s="1"/>
  <c r="D42" i="2"/>
  <c r="D110" i="2" s="1"/>
  <c r="D178" i="2"/>
  <c r="M24" i="3"/>
  <c r="D37" i="2"/>
  <c r="D71" i="2"/>
  <c r="D241" i="2" s="1"/>
  <c r="D173" i="2"/>
  <c r="V17" i="3"/>
  <c r="D314" i="2"/>
  <c r="D280" i="2"/>
  <c r="D358" i="2"/>
  <c r="D392" i="2" s="1"/>
  <c r="D369" i="2"/>
  <c r="D403" i="2" s="1"/>
  <c r="D356" i="2"/>
  <c r="D390" i="2" s="1"/>
  <c r="D366" i="2"/>
  <c r="D400" i="2" s="1"/>
  <c r="D315" i="2"/>
  <c r="D281" i="2"/>
  <c r="D368" i="2"/>
  <c r="D402" i="2" s="1"/>
  <c r="D360" i="2"/>
  <c r="D394" i="2" s="1"/>
  <c r="G30" i="3"/>
  <c r="D43" i="2"/>
  <c r="D77" i="2"/>
  <c r="D247" i="2" s="1"/>
  <c r="D179" i="2"/>
  <c r="D361" i="2"/>
  <c r="D395" i="2" s="1"/>
  <c r="D311" i="2"/>
  <c r="D277" i="2"/>
  <c r="D312" i="2"/>
  <c r="D278" i="2"/>
  <c r="D365" i="2"/>
  <c r="D399" i="2" s="1"/>
  <c r="D317" i="2"/>
  <c r="D283" i="2"/>
  <c r="D313" i="2"/>
  <c r="D279" i="2"/>
  <c r="D367" i="2"/>
  <c r="D401" i="2" s="1"/>
  <c r="G24" i="3"/>
  <c r="D44" i="2"/>
  <c r="D78" i="2"/>
  <c r="D248" i="2" s="1"/>
  <c r="D180" i="2"/>
  <c r="D114" i="2"/>
  <c r="D309" i="2"/>
  <c r="D275" i="2"/>
  <c r="D316" i="2"/>
  <c r="D282" i="2"/>
  <c r="D321" i="2"/>
  <c r="D287" i="2"/>
  <c r="D364" i="2"/>
  <c r="D398" i="2" s="1"/>
  <c r="D372" i="2"/>
  <c r="D406" i="2" s="1"/>
  <c r="D319" i="2"/>
  <c r="D285" i="2"/>
  <c r="D308" i="2"/>
  <c r="D274" i="2"/>
  <c r="D357" i="2"/>
  <c r="D391" i="2" s="1"/>
  <c r="D362" i="2"/>
  <c r="D396" i="2" s="1"/>
  <c r="D117" i="2"/>
  <c r="D113" i="2"/>
  <c r="D40" i="2"/>
  <c r="M30" i="3"/>
  <c r="D74" i="2"/>
  <c r="D244" i="2" s="1"/>
  <c r="D176" i="2"/>
  <c r="V18" i="3"/>
  <c r="D81" i="2"/>
  <c r="D251" i="2" s="1"/>
  <c r="G29" i="3"/>
  <c r="D47" i="2"/>
  <c r="D115" i="2" s="1"/>
  <c r="D183" i="2"/>
  <c r="T26" i="3"/>
  <c r="J26" i="3"/>
  <c r="D318" i="2"/>
  <c r="D284" i="2"/>
  <c r="D359" i="2"/>
  <c r="D393" i="2" s="1"/>
  <c r="D373" i="2"/>
  <c r="D407" i="2" s="1"/>
  <c r="D320" i="2"/>
  <c r="D286" i="2"/>
  <c r="D370" i="2"/>
  <c r="D404" i="2" s="1"/>
  <c r="D310" i="2"/>
  <c r="D276" i="2"/>
  <c r="D363" i="2"/>
  <c r="D397" i="2" s="1"/>
  <c r="D371" i="2"/>
  <c r="D405" i="2" s="1"/>
  <c r="D116" i="2" l="1"/>
  <c r="D352" i="2"/>
  <c r="D386" i="2" s="1"/>
  <c r="P26" i="3"/>
  <c r="L26" i="3" s="1"/>
  <c r="E12" i="2" s="1"/>
  <c r="F26" i="3"/>
  <c r="E4" i="2" s="1"/>
  <c r="J29" i="3"/>
  <c r="T29" i="3"/>
  <c r="D342" i="2"/>
  <c r="D376" i="2" s="1"/>
  <c r="D343" i="2"/>
  <c r="D377" i="2" s="1"/>
  <c r="D112" i="2"/>
  <c r="D346" i="2"/>
  <c r="D380" i="2" s="1"/>
  <c r="D111" i="2"/>
  <c r="F27" i="3"/>
  <c r="E8" i="2" s="1"/>
  <c r="J27" i="3"/>
  <c r="T27" i="3"/>
  <c r="D350" i="2"/>
  <c r="D384" i="2" s="1"/>
  <c r="D344" i="2"/>
  <c r="D378" i="2" s="1"/>
  <c r="D354" i="2"/>
  <c r="D388" i="2" s="1"/>
  <c r="D108" i="2"/>
  <c r="D353" i="2"/>
  <c r="D387" i="2" s="1"/>
  <c r="J24" i="3"/>
  <c r="F24" i="3" s="1"/>
  <c r="E10" i="2" s="1"/>
  <c r="T24" i="3"/>
  <c r="D345" i="2"/>
  <c r="D379" i="2" s="1"/>
  <c r="J30" i="3"/>
  <c r="F30" i="3"/>
  <c r="E9" i="2" s="1"/>
  <c r="T30" i="3"/>
  <c r="D355" i="2"/>
  <c r="D389" i="2" s="1"/>
  <c r="D347" i="2"/>
  <c r="D381" i="2" s="1"/>
  <c r="D349" i="2"/>
  <c r="D383" i="2" s="1"/>
  <c r="E79" i="2"/>
  <c r="E249" i="2" s="1"/>
  <c r="M33" i="3"/>
  <c r="E45" i="2"/>
  <c r="E113" i="2" s="1"/>
  <c r="E181" i="2"/>
  <c r="D351" i="2"/>
  <c r="D385" i="2" s="1"/>
  <c r="D348" i="2"/>
  <c r="D382" i="2" s="1"/>
  <c r="D105" i="2"/>
  <c r="P28" i="3"/>
  <c r="L28" i="3" s="1"/>
  <c r="E15" i="2" s="1"/>
  <c r="T25" i="3"/>
  <c r="J25" i="3"/>
  <c r="F25" i="3" s="1"/>
  <c r="E14" i="2" s="1"/>
  <c r="V28" i="3" l="1"/>
  <c r="M31" i="3"/>
  <c r="E44" i="2"/>
  <c r="E78" i="2"/>
  <c r="E248" i="2" s="1"/>
  <c r="E180" i="2"/>
  <c r="M35" i="3"/>
  <c r="E48" i="2"/>
  <c r="E82" i="2"/>
  <c r="E252" i="2" s="1"/>
  <c r="E184" i="2"/>
  <c r="P29" i="3"/>
  <c r="L29" i="3" s="1"/>
  <c r="E7" i="2" s="1"/>
  <c r="V29" i="3"/>
  <c r="P27" i="3"/>
  <c r="L27" i="3" s="1"/>
  <c r="E2" i="2" s="1"/>
  <c r="F29" i="3"/>
  <c r="E13" i="2" s="1"/>
  <c r="P24" i="3"/>
  <c r="L24" i="3" s="1"/>
  <c r="E3" i="2" s="1"/>
  <c r="M34" i="3"/>
  <c r="E42" i="2"/>
  <c r="E76" i="2"/>
  <c r="E246" i="2" s="1"/>
  <c r="E178" i="2"/>
  <c r="E38" i="2"/>
  <c r="E72" i="2"/>
  <c r="E242" i="2" s="1"/>
  <c r="M36" i="3"/>
  <c r="E174" i="2"/>
  <c r="G36" i="3"/>
  <c r="E49" i="2"/>
  <c r="E83" i="2"/>
  <c r="E253" i="2" s="1"/>
  <c r="E185" i="2"/>
  <c r="P30" i="3"/>
  <c r="L30" i="3" s="1"/>
  <c r="E6" i="2" s="1"/>
  <c r="V30" i="3"/>
  <c r="V26" i="3"/>
  <c r="M37" i="3"/>
  <c r="E77" i="2"/>
  <c r="E247" i="2" s="1"/>
  <c r="E43" i="2"/>
  <c r="E111" i="2" s="1"/>
  <c r="E179" i="2"/>
  <c r="P25" i="3"/>
  <c r="L25" i="3" s="1"/>
  <c r="E5" i="2" s="1"/>
  <c r="E46" i="2"/>
  <c r="E80" i="2"/>
  <c r="E250" i="2" s="1"/>
  <c r="G32" i="3"/>
  <c r="E182" i="2"/>
  <c r="V25" i="3" l="1"/>
  <c r="V24" i="3"/>
  <c r="E117" i="2"/>
  <c r="E110" i="2"/>
  <c r="G37" i="3"/>
  <c r="E39" i="2"/>
  <c r="E73" i="2"/>
  <c r="E243" i="2" s="1"/>
  <c r="E175" i="2"/>
  <c r="J36" i="3"/>
  <c r="F36" i="3"/>
  <c r="F15" i="2" s="1"/>
  <c r="T36" i="3"/>
  <c r="E106" i="2"/>
  <c r="V27" i="3"/>
  <c r="G33" i="3"/>
  <c r="E36" i="2"/>
  <c r="E70" i="2"/>
  <c r="E240" i="2" s="1"/>
  <c r="E166" i="2"/>
  <c r="E336" i="2" s="1"/>
  <c r="E159" i="2"/>
  <c r="E329" i="2" s="1"/>
  <c r="E164" i="2"/>
  <c r="E334" i="2" s="1"/>
  <c r="E165" i="2"/>
  <c r="E335" i="2" s="1"/>
  <c r="E213" i="2"/>
  <c r="E208" i="2"/>
  <c r="E146" i="2"/>
  <c r="E233" i="2"/>
  <c r="E229" i="2"/>
  <c r="E207" i="2"/>
  <c r="E232" i="2"/>
  <c r="E235" i="2"/>
  <c r="E157" i="2"/>
  <c r="E327" i="2" s="1"/>
  <c r="E154" i="2"/>
  <c r="E324" i="2" s="1"/>
  <c r="E150" i="2"/>
  <c r="E148" i="2"/>
  <c r="E139" i="2"/>
  <c r="E152" i="2"/>
  <c r="E322" i="2" s="1"/>
  <c r="E214" i="2"/>
  <c r="E220" i="2"/>
  <c r="E223" i="2"/>
  <c r="E221" i="2"/>
  <c r="E211" i="2"/>
  <c r="E206" i="2"/>
  <c r="E230" i="2"/>
  <c r="E228" i="2"/>
  <c r="E167" i="2"/>
  <c r="E337" i="2" s="1"/>
  <c r="E163" i="2"/>
  <c r="E333" i="2" s="1"/>
  <c r="E161" i="2"/>
  <c r="E331" i="2" s="1"/>
  <c r="E156" i="2"/>
  <c r="E326" i="2" s="1"/>
  <c r="E153" i="2"/>
  <c r="E323" i="2" s="1"/>
  <c r="E218" i="2"/>
  <c r="E147" i="2"/>
  <c r="E142" i="2"/>
  <c r="E149" i="2"/>
  <c r="E144" i="2"/>
  <c r="E155" i="2"/>
  <c r="E325" i="2" s="1"/>
  <c r="E236" i="2"/>
  <c r="E237" i="2"/>
  <c r="E234" i="2"/>
  <c r="E219" i="2"/>
  <c r="E172" i="2"/>
  <c r="E227" i="2"/>
  <c r="E210" i="2"/>
  <c r="E158" i="2"/>
  <c r="E328" i="2" s="1"/>
  <c r="E168" i="2"/>
  <c r="E338" i="2" s="1"/>
  <c r="E169" i="2"/>
  <c r="E339" i="2" s="1"/>
  <c r="E162" i="2"/>
  <c r="E332" i="2" s="1"/>
  <c r="E160" i="2"/>
  <c r="E330" i="2" s="1"/>
  <c r="E143" i="2"/>
  <c r="E151" i="2"/>
  <c r="E141" i="2"/>
  <c r="E215" i="2"/>
  <c r="E145" i="2"/>
  <c r="E217" i="2"/>
  <c r="E212" i="2"/>
  <c r="E138" i="2"/>
  <c r="E140" i="2"/>
  <c r="E222" i="2"/>
  <c r="E231" i="2"/>
  <c r="E216" i="2"/>
  <c r="E225" i="2"/>
  <c r="E224" i="2"/>
  <c r="E209" i="2"/>
  <c r="E226" i="2"/>
  <c r="E114" i="2"/>
  <c r="G35" i="3"/>
  <c r="E71" i="2"/>
  <c r="E241" i="2" s="1"/>
  <c r="E37" i="2"/>
  <c r="E173" i="2"/>
  <c r="E116" i="2"/>
  <c r="E112" i="2"/>
  <c r="E74" i="2"/>
  <c r="E244" i="2" s="1"/>
  <c r="G34" i="3"/>
  <c r="E40" i="2"/>
  <c r="E176" i="2"/>
  <c r="M32" i="3"/>
  <c r="J32" i="3" s="1"/>
  <c r="E47" i="2"/>
  <c r="E81" i="2"/>
  <c r="E251" i="2" s="1"/>
  <c r="E183" i="2"/>
  <c r="E75" i="2"/>
  <c r="E245" i="2" s="1"/>
  <c r="G31" i="3"/>
  <c r="E41" i="2"/>
  <c r="E177" i="2"/>
  <c r="P32" i="3" l="1"/>
  <c r="L32" i="3" s="1"/>
  <c r="F13" i="2" s="1"/>
  <c r="F32" i="3"/>
  <c r="F12" i="2" s="1"/>
  <c r="E109" i="2"/>
  <c r="E108" i="2"/>
  <c r="J35" i="3"/>
  <c r="F35" i="3" s="1"/>
  <c r="F3" i="2" s="1"/>
  <c r="T35" i="3"/>
  <c r="J31" i="3"/>
  <c r="F31" i="3" s="1"/>
  <c r="F7" i="2" s="1"/>
  <c r="T31" i="3"/>
  <c r="E115" i="2"/>
  <c r="J34" i="3"/>
  <c r="T34" i="3"/>
  <c r="E321" i="2"/>
  <c r="E287" i="2"/>
  <c r="E373" i="2"/>
  <c r="E407" i="2" s="1"/>
  <c r="E319" i="2"/>
  <c r="E285" i="2"/>
  <c r="E357" i="2"/>
  <c r="E391" i="2" s="1"/>
  <c r="E371" i="2"/>
  <c r="E405" i="2" s="1"/>
  <c r="E320" i="2"/>
  <c r="E286" i="2"/>
  <c r="E316" i="2"/>
  <c r="E282" i="2"/>
  <c r="E368" i="2"/>
  <c r="E402" i="2" s="1"/>
  <c r="E104" i="2"/>
  <c r="J37" i="3"/>
  <c r="T37" i="3"/>
  <c r="E105" i="2"/>
  <c r="E310" i="2"/>
  <c r="E276" i="2"/>
  <c r="E315" i="2"/>
  <c r="E281" i="2"/>
  <c r="E313" i="2"/>
  <c r="E279" i="2"/>
  <c r="E372" i="2"/>
  <c r="E406" i="2" s="1"/>
  <c r="E312" i="2"/>
  <c r="E278" i="2"/>
  <c r="E360" i="2"/>
  <c r="E394" i="2" s="1"/>
  <c r="E356" i="2"/>
  <c r="E390" i="2" s="1"/>
  <c r="E358" i="2"/>
  <c r="E392" i="2" s="1"/>
  <c r="E363" i="2"/>
  <c r="E397" i="2" s="1"/>
  <c r="J33" i="3"/>
  <c r="F33" i="3" s="1"/>
  <c r="F2" i="2" s="1"/>
  <c r="T33" i="3"/>
  <c r="T32" i="3"/>
  <c r="E308" i="2"/>
  <c r="E274" i="2"/>
  <c r="E364" i="2"/>
  <c r="E398" i="2" s="1"/>
  <c r="E362" i="2"/>
  <c r="E396" i="2" s="1"/>
  <c r="E359" i="2"/>
  <c r="E393" i="2" s="1"/>
  <c r="E317" i="2"/>
  <c r="E283" i="2"/>
  <c r="E365" i="2"/>
  <c r="E399" i="2" s="1"/>
  <c r="E309" i="2"/>
  <c r="E275" i="2"/>
  <c r="E361" i="2"/>
  <c r="E395" i="2" s="1"/>
  <c r="E370" i="2"/>
  <c r="E404" i="2" s="1"/>
  <c r="F83" i="2"/>
  <c r="F253" i="2" s="1"/>
  <c r="M38" i="3"/>
  <c r="F49" i="2"/>
  <c r="F185" i="2"/>
  <c r="E311" i="2"/>
  <c r="E277" i="2"/>
  <c r="E366" i="2"/>
  <c r="E400" i="2" s="1"/>
  <c r="E314" i="2"/>
  <c r="E280" i="2"/>
  <c r="E367" i="2"/>
  <c r="E401" i="2" s="1"/>
  <c r="E318" i="2"/>
  <c r="E284" i="2"/>
  <c r="E369" i="2"/>
  <c r="E403" i="2" s="1"/>
  <c r="P36" i="3"/>
  <c r="L36" i="3" s="1"/>
  <c r="F4" i="2" s="1"/>
  <c r="E107" i="2"/>
  <c r="V36" i="3" l="1"/>
  <c r="M42" i="3"/>
  <c r="F36" i="2"/>
  <c r="F70" i="2"/>
  <c r="F240" i="2" s="1"/>
  <c r="F156" i="2"/>
  <c r="F326" i="2" s="1"/>
  <c r="F167" i="2"/>
  <c r="F337" i="2" s="1"/>
  <c r="F158" i="2"/>
  <c r="F328" i="2" s="1"/>
  <c r="F163" i="2"/>
  <c r="F333" i="2" s="1"/>
  <c r="F165" i="2"/>
  <c r="F335" i="2" s="1"/>
  <c r="F168" i="2"/>
  <c r="F338" i="2" s="1"/>
  <c r="F161" i="2"/>
  <c r="F331" i="2" s="1"/>
  <c r="F162" i="2"/>
  <c r="F332" i="2" s="1"/>
  <c r="F166" i="2"/>
  <c r="F336" i="2" s="1"/>
  <c r="F153" i="2"/>
  <c r="F323" i="2" s="1"/>
  <c r="F148" i="2"/>
  <c r="F210" i="2"/>
  <c r="F151" i="2"/>
  <c r="F207" i="2"/>
  <c r="F141" i="2"/>
  <c r="F138" i="2"/>
  <c r="F224" i="2"/>
  <c r="F215" i="2"/>
  <c r="F172" i="2"/>
  <c r="F222" i="2"/>
  <c r="F214" i="2"/>
  <c r="F218" i="2"/>
  <c r="F233" i="2"/>
  <c r="F164" i="2"/>
  <c r="F334" i="2" s="1"/>
  <c r="F169" i="2"/>
  <c r="F339" i="2" s="1"/>
  <c r="F160" i="2"/>
  <c r="F330" i="2" s="1"/>
  <c r="F143" i="2"/>
  <c r="F216" i="2"/>
  <c r="F146" i="2"/>
  <c r="F145" i="2"/>
  <c r="F219" i="2"/>
  <c r="F209" i="2"/>
  <c r="F149" i="2"/>
  <c r="F206" i="2"/>
  <c r="F237" i="2"/>
  <c r="F208" i="2"/>
  <c r="F231" i="2"/>
  <c r="F234" i="2"/>
  <c r="F226" i="2"/>
  <c r="F235" i="2"/>
  <c r="F230" i="2"/>
  <c r="F211" i="2"/>
  <c r="F155" i="2"/>
  <c r="F325" i="2" s="1"/>
  <c r="F144" i="2"/>
  <c r="F152" i="2"/>
  <c r="F322" i="2" s="1"/>
  <c r="F229" i="2"/>
  <c r="F232" i="2"/>
  <c r="F227" i="2"/>
  <c r="F212" i="2"/>
  <c r="F223" i="2"/>
  <c r="F221" i="2"/>
  <c r="F159" i="2"/>
  <c r="F329" i="2" s="1"/>
  <c r="F157" i="2"/>
  <c r="F327" i="2" s="1"/>
  <c r="F154" i="2"/>
  <c r="F324" i="2" s="1"/>
  <c r="F150" i="2"/>
  <c r="F140" i="2"/>
  <c r="F142" i="2"/>
  <c r="F139" i="2"/>
  <c r="F147" i="2"/>
  <c r="F217" i="2"/>
  <c r="F236" i="2"/>
  <c r="F220" i="2"/>
  <c r="F225" i="2"/>
  <c r="F228" i="2"/>
  <c r="F213" i="2"/>
  <c r="M39" i="3"/>
  <c r="F41" i="2"/>
  <c r="F75" i="2"/>
  <c r="F245" i="2" s="1"/>
  <c r="F177" i="2"/>
  <c r="F37" i="2"/>
  <c r="M41" i="3"/>
  <c r="F71" i="2"/>
  <c r="F241" i="2" s="1"/>
  <c r="F173" i="2"/>
  <c r="P37" i="3"/>
  <c r="L37" i="3" s="1"/>
  <c r="F9" i="2" s="1"/>
  <c r="E348" i="2"/>
  <c r="E382" i="2" s="1"/>
  <c r="E351" i="2"/>
  <c r="E385" i="2" s="1"/>
  <c r="E347" i="2"/>
  <c r="E381" i="2" s="1"/>
  <c r="E349" i="2"/>
  <c r="E383" i="2" s="1"/>
  <c r="E344" i="2"/>
  <c r="E378" i="2" s="1"/>
  <c r="F37" i="3"/>
  <c r="F5" i="2" s="1"/>
  <c r="E350" i="2"/>
  <c r="E384" i="2" s="1"/>
  <c r="E354" i="2"/>
  <c r="E388" i="2" s="1"/>
  <c r="F117" i="2"/>
  <c r="E343" i="2"/>
  <c r="E377" i="2" s="1"/>
  <c r="E342" i="2"/>
  <c r="E376" i="2" s="1"/>
  <c r="P33" i="3"/>
  <c r="L33" i="3" s="1"/>
  <c r="F11" i="2" s="1"/>
  <c r="E346" i="2"/>
  <c r="E380" i="2" s="1"/>
  <c r="E355" i="2"/>
  <c r="E389" i="2" s="1"/>
  <c r="M43" i="3"/>
  <c r="F80" i="2"/>
  <c r="F250" i="2" s="1"/>
  <c r="F46" i="2"/>
  <c r="F182" i="2"/>
  <c r="F72" i="2"/>
  <c r="F242" i="2" s="1"/>
  <c r="G42" i="3"/>
  <c r="F38" i="2"/>
  <c r="F174" i="2"/>
  <c r="E353" i="2"/>
  <c r="E387" i="2" s="1"/>
  <c r="P35" i="3"/>
  <c r="L35" i="3" s="1"/>
  <c r="F14" i="2" s="1"/>
  <c r="V32" i="3"/>
  <c r="E352" i="2"/>
  <c r="E386" i="2" s="1"/>
  <c r="E345" i="2"/>
  <c r="E379" i="2" s="1"/>
  <c r="F34" i="3"/>
  <c r="F6" i="2" s="1"/>
  <c r="P34" i="3"/>
  <c r="L34" i="3" s="1"/>
  <c r="F8" i="2" s="1"/>
  <c r="P31" i="3"/>
  <c r="L31" i="3" s="1"/>
  <c r="F10" i="2" s="1"/>
  <c r="G38" i="3"/>
  <c r="F81" i="2"/>
  <c r="F251" i="2" s="1"/>
  <c r="F47" i="2"/>
  <c r="F183" i="2"/>
  <c r="V33" i="3" l="1"/>
  <c r="F115" i="2"/>
  <c r="V34" i="3"/>
  <c r="G44" i="3"/>
  <c r="F45" i="2"/>
  <c r="F79" i="2"/>
  <c r="F249" i="2" s="1"/>
  <c r="F181" i="2"/>
  <c r="F312" i="2"/>
  <c r="F278" i="2"/>
  <c r="F361" i="2"/>
  <c r="F395" i="2" s="1"/>
  <c r="F356" i="2"/>
  <c r="F390" i="2" s="1"/>
  <c r="F319" i="2"/>
  <c r="F285" i="2"/>
  <c r="F316" i="2"/>
  <c r="F282" i="2"/>
  <c r="F373" i="2"/>
  <c r="F407" i="2" s="1"/>
  <c r="F321" i="2"/>
  <c r="F287" i="2"/>
  <c r="F370" i="2"/>
  <c r="F404" i="2" s="1"/>
  <c r="F369" i="2"/>
  <c r="F403" i="2" s="1"/>
  <c r="F360" i="2"/>
  <c r="F394" i="2" s="1"/>
  <c r="F310" i="2"/>
  <c r="F276" i="2"/>
  <c r="F363" i="2"/>
  <c r="F397" i="2" s="1"/>
  <c r="F314" i="2"/>
  <c r="F280" i="2"/>
  <c r="F368" i="2"/>
  <c r="F402" i="2" s="1"/>
  <c r="F308" i="2"/>
  <c r="F274" i="2"/>
  <c r="F366" i="2"/>
  <c r="F400" i="2" s="1"/>
  <c r="F367" i="2"/>
  <c r="F401" i="2" s="1"/>
  <c r="G39" i="3"/>
  <c r="F48" i="2"/>
  <c r="F82" i="2"/>
  <c r="F252" i="2" s="1"/>
  <c r="F184" i="2"/>
  <c r="J38" i="3"/>
  <c r="T38" i="3"/>
  <c r="M40" i="3"/>
  <c r="F76" i="2"/>
  <c r="F246" i="2" s="1"/>
  <c r="F42" i="2"/>
  <c r="F178" i="2"/>
  <c r="F106" i="2"/>
  <c r="F114" i="2"/>
  <c r="G41" i="3"/>
  <c r="F73" i="2"/>
  <c r="F243" i="2" s="1"/>
  <c r="F39" i="2"/>
  <c r="F175" i="2"/>
  <c r="V37" i="3"/>
  <c r="F109" i="2"/>
  <c r="F317" i="2"/>
  <c r="F283" i="2"/>
  <c r="F320" i="2"/>
  <c r="F286" i="2"/>
  <c r="F359" i="2"/>
  <c r="F393" i="2" s="1"/>
  <c r="F313" i="2"/>
  <c r="F279" i="2"/>
  <c r="F311" i="2"/>
  <c r="F277" i="2"/>
  <c r="F318" i="2"/>
  <c r="F284" i="2"/>
  <c r="F365" i="2"/>
  <c r="F399" i="2" s="1"/>
  <c r="F362" i="2"/>
  <c r="F396" i="2" s="1"/>
  <c r="F104" i="2"/>
  <c r="F44" i="2"/>
  <c r="G43" i="3"/>
  <c r="F78" i="2"/>
  <c r="F248" i="2" s="1"/>
  <c r="F180" i="2"/>
  <c r="V31" i="3"/>
  <c r="M44" i="3"/>
  <c r="F40" i="2"/>
  <c r="F74" i="2"/>
  <c r="F244" i="2" s="1"/>
  <c r="F176" i="2"/>
  <c r="V35" i="3"/>
  <c r="J42" i="3"/>
  <c r="F42" i="3" s="1"/>
  <c r="G4" i="2" s="1"/>
  <c r="T42" i="3"/>
  <c r="F77" i="2"/>
  <c r="F247" i="2" s="1"/>
  <c r="G40" i="3"/>
  <c r="F43" i="2"/>
  <c r="F111" i="2" s="1"/>
  <c r="F179" i="2"/>
  <c r="F105" i="2"/>
  <c r="F309" i="2"/>
  <c r="F275" i="2"/>
  <c r="F358" i="2"/>
  <c r="F392" i="2" s="1"/>
  <c r="F315" i="2"/>
  <c r="F281" i="2"/>
  <c r="F364" i="2"/>
  <c r="F398" i="2" s="1"/>
  <c r="F357" i="2"/>
  <c r="F391" i="2" s="1"/>
  <c r="F372" i="2"/>
  <c r="F406" i="2" s="1"/>
  <c r="F371" i="2"/>
  <c r="F405" i="2" s="1"/>
  <c r="F112" i="2" l="1"/>
  <c r="F110" i="2"/>
  <c r="F108" i="2"/>
  <c r="F116" i="2"/>
  <c r="M45" i="3"/>
  <c r="G38" i="2"/>
  <c r="G72" i="2"/>
  <c r="G242" i="2" s="1"/>
  <c r="G174" i="2"/>
  <c r="F349" i="2"/>
  <c r="F383" i="2" s="1"/>
  <c r="J43" i="3"/>
  <c r="F43" i="3" s="1"/>
  <c r="G10" i="2" s="1"/>
  <c r="T43" i="3"/>
  <c r="F345" i="2"/>
  <c r="F379" i="2" s="1"/>
  <c r="F354" i="2"/>
  <c r="F388" i="2" s="1"/>
  <c r="F107" i="2"/>
  <c r="F355" i="2"/>
  <c r="F389" i="2" s="1"/>
  <c r="F353" i="2"/>
  <c r="F387" i="2" s="1"/>
  <c r="F352" i="2"/>
  <c r="F386" i="2" s="1"/>
  <c r="F342" i="2"/>
  <c r="F376" i="2" s="1"/>
  <c r="F350" i="2"/>
  <c r="F384" i="2" s="1"/>
  <c r="F343" i="2"/>
  <c r="F377" i="2" s="1"/>
  <c r="J41" i="3"/>
  <c r="F41" i="3"/>
  <c r="G5" i="2" s="1"/>
  <c r="T41" i="3"/>
  <c r="F38" i="3"/>
  <c r="G13" i="2" s="1"/>
  <c r="P38" i="3"/>
  <c r="J39" i="3"/>
  <c r="T39" i="3"/>
  <c r="F348" i="2"/>
  <c r="F382" i="2" s="1"/>
  <c r="F113" i="2"/>
  <c r="J40" i="3"/>
  <c r="T40" i="3"/>
  <c r="P42" i="3"/>
  <c r="L42" i="3" s="1"/>
  <c r="G2" i="2" s="1"/>
  <c r="F347" i="2"/>
  <c r="F381" i="2" s="1"/>
  <c r="F351" i="2"/>
  <c r="F385" i="2" s="1"/>
  <c r="F344" i="2"/>
  <c r="F378" i="2" s="1"/>
  <c r="F346" i="2"/>
  <c r="F380" i="2" s="1"/>
  <c r="J44" i="3"/>
  <c r="T44" i="3"/>
  <c r="V42" i="3" l="1"/>
  <c r="M51" i="3"/>
  <c r="G47" i="2"/>
  <c r="G81" i="2"/>
  <c r="G251" i="2" s="1"/>
  <c r="G183" i="2"/>
  <c r="G78" i="2"/>
  <c r="G248" i="2" s="1"/>
  <c r="M49" i="3"/>
  <c r="G44" i="2"/>
  <c r="G112" i="2" s="1"/>
  <c r="G180" i="2"/>
  <c r="P40" i="3"/>
  <c r="L40" i="3" s="1"/>
  <c r="G8" i="2" s="1"/>
  <c r="P44" i="3"/>
  <c r="L44" i="3" s="1"/>
  <c r="G6" i="2" s="1"/>
  <c r="V44" i="3"/>
  <c r="G39" i="2"/>
  <c r="M48" i="3"/>
  <c r="G73" i="2"/>
  <c r="G243" i="2" s="1"/>
  <c r="G175" i="2"/>
  <c r="G106" i="2"/>
  <c r="G70" i="2"/>
  <c r="G240" i="2" s="1"/>
  <c r="G51" i="3"/>
  <c r="G36" i="2"/>
  <c r="U51" i="3"/>
  <c r="Y51" i="3" s="1"/>
  <c r="Z51" i="3" s="1"/>
  <c r="G166" i="2"/>
  <c r="G336" i="2" s="1"/>
  <c r="G159" i="2"/>
  <c r="G329" i="2" s="1"/>
  <c r="G164" i="2"/>
  <c r="G334" i="2" s="1"/>
  <c r="G158" i="2"/>
  <c r="G328" i="2" s="1"/>
  <c r="G143" i="2"/>
  <c r="G208" i="2"/>
  <c r="G151" i="2"/>
  <c r="G146" i="2"/>
  <c r="G139" i="2"/>
  <c r="G141" i="2"/>
  <c r="G217" i="2"/>
  <c r="G145" i="2"/>
  <c r="G218" i="2"/>
  <c r="G220" i="2"/>
  <c r="G216" i="2"/>
  <c r="G227" i="2"/>
  <c r="G221" i="2"/>
  <c r="G206" i="2"/>
  <c r="G211" i="2"/>
  <c r="G234" i="2"/>
  <c r="G165" i="2"/>
  <c r="G335" i="2" s="1"/>
  <c r="G161" i="2"/>
  <c r="G331" i="2" s="1"/>
  <c r="G156" i="2"/>
  <c r="G326" i="2" s="1"/>
  <c r="G157" i="2"/>
  <c r="G327" i="2" s="1"/>
  <c r="G154" i="2"/>
  <c r="G324" i="2" s="1"/>
  <c r="G214" i="2"/>
  <c r="G148" i="2"/>
  <c r="G209" i="2"/>
  <c r="G213" i="2"/>
  <c r="G231" i="2"/>
  <c r="G222" i="2"/>
  <c r="G219" i="2"/>
  <c r="G207" i="2"/>
  <c r="G224" i="2"/>
  <c r="G232" i="2"/>
  <c r="G172" i="2"/>
  <c r="G233" i="2"/>
  <c r="G228" i="2"/>
  <c r="G226" i="2"/>
  <c r="G236" i="2"/>
  <c r="G210" i="2"/>
  <c r="G168" i="2"/>
  <c r="G338" i="2" s="1"/>
  <c r="G169" i="2"/>
  <c r="G339" i="2" s="1"/>
  <c r="G162" i="2"/>
  <c r="G332" i="2" s="1"/>
  <c r="G153" i="2"/>
  <c r="G323" i="2" s="1"/>
  <c r="G147" i="2"/>
  <c r="G142" i="2"/>
  <c r="G155" i="2"/>
  <c r="G325" i="2" s="1"/>
  <c r="G138" i="2"/>
  <c r="G144" i="2"/>
  <c r="G167" i="2"/>
  <c r="G337" i="2" s="1"/>
  <c r="G163" i="2"/>
  <c r="G333" i="2" s="1"/>
  <c r="G160" i="2"/>
  <c r="G330" i="2" s="1"/>
  <c r="G215" i="2"/>
  <c r="G140" i="2"/>
  <c r="G152" i="2"/>
  <c r="G322" i="2" s="1"/>
  <c r="G149" i="2"/>
  <c r="G150" i="2"/>
  <c r="G223" i="2"/>
  <c r="G229" i="2"/>
  <c r="G235" i="2"/>
  <c r="G230" i="2"/>
  <c r="G225" i="2"/>
  <c r="G212" i="2"/>
  <c r="G237" i="2"/>
  <c r="F39" i="3"/>
  <c r="G14" i="2" s="1"/>
  <c r="P39" i="3"/>
  <c r="F44" i="3"/>
  <c r="G11" i="2" s="1"/>
  <c r="F40" i="3"/>
  <c r="G9" i="2" s="1"/>
  <c r="V38" i="3"/>
  <c r="L38" i="3"/>
  <c r="G15" i="2" s="1"/>
  <c r="P41" i="3"/>
  <c r="L41" i="3" s="1"/>
  <c r="G3" i="2" s="1"/>
  <c r="V41" i="3"/>
  <c r="P43" i="3"/>
  <c r="L43" i="3" s="1"/>
  <c r="G12" i="2" s="1"/>
  <c r="AB45" i="3"/>
  <c r="G115" i="2" l="1"/>
  <c r="G104" i="2"/>
  <c r="G50" i="3"/>
  <c r="G46" i="2"/>
  <c r="G80" i="2"/>
  <c r="G250" i="2" s="1"/>
  <c r="U50" i="3"/>
  <c r="Y50" i="3" s="1"/>
  <c r="Z50" i="3" s="1"/>
  <c r="G182" i="2"/>
  <c r="V43" i="3"/>
  <c r="G49" i="2"/>
  <c r="G117" i="2" s="1"/>
  <c r="G83" i="2"/>
  <c r="G253" i="2" s="1"/>
  <c r="G49" i="3"/>
  <c r="U49" i="3"/>
  <c r="Y49" i="3" s="1"/>
  <c r="Z49" i="3" s="1"/>
  <c r="G185" i="2"/>
  <c r="V39" i="3"/>
  <c r="L39" i="3"/>
  <c r="G7" i="2" s="1"/>
  <c r="G310" i="2"/>
  <c r="G276" i="2"/>
  <c r="G371" i="2"/>
  <c r="G405" i="2" s="1"/>
  <c r="G312" i="2"/>
  <c r="G278" i="2"/>
  <c r="G373" i="2"/>
  <c r="G407" i="2" s="1"/>
  <c r="G318" i="2"/>
  <c r="G284" i="2"/>
  <c r="G360" i="2"/>
  <c r="G394" i="2" s="1"/>
  <c r="G321" i="2"/>
  <c r="G287" i="2"/>
  <c r="G368" i="2"/>
  <c r="G402" i="2" s="1"/>
  <c r="G48" i="2"/>
  <c r="G82" i="2"/>
  <c r="G252" i="2" s="1"/>
  <c r="M50" i="3"/>
  <c r="G184" i="2"/>
  <c r="G314" i="2"/>
  <c r="G280" i="2"/>
  <c r="G365" i="2"/>
  <c r="G399" i="2" s="1"/>
  <c r="G311" i="2"/>
  <c r="G277" i="2"/>
  <c r="G363" i="2"/>
  <c r="G397" i="2" s="1"/>
  <c r="AA51" i="3"/>
  <c r="T51" i="3"/>
  <c r="W51" i="3" s="1"/>
  <c r="X51" i="3" s="1"/>
  <c r="J51" i="3"/>
  <c r="F51" i="3"/>
  <c r="H2" i="2" s="1"/>
  <c r="G45" i="3"/>
  <c r="G40" i="2"/>
  <c r="G108" i="2" s="1"/>
  <c r="G74" i="2"/>
  <c r="G244" i="2" s="1"/>
  <c r="U45" i="3"/>
  <c r="G176" i="2"/>
  <c r="G320" i="2"/>
  <c r="G286" i="2"/>
  <c r="G317" i="2"/>
  <c r="G283" i="2"/>
  <c r="G372" i="2"/>
  <c r="G406" i="2" s="1"/>
  <c r="M46" i="3"/>
  <c r="G43" i="2"/>
  <c r="G111" i="2" s="1"/>
  <c r="G77" i="2"/>
  <c r="G247" i="2" s="1"/>
  <c r="G179" i="2"/>
  <c r="G319" i="2"/>
  <c r="G285" i="2"/>
  <c r="G364" i="2"/>
  <c r="G398" i="2" s="1"/>
  <c r="G308" i="2"/>
  <c r="G274" i="2"/>
  <c r="G357" i="2"/>
  <c r="G391" i="2" s="1"/>
  <c r="G358" i="2"/>
  <c r="G392" i="2" s="1"/>
  <c r="G369" i="2"/>
  <c r="G403" i="2" s="1"/>
  <c r="G309" i="2"/>
  <c r="G275" i="2"/>
  <c r="G313" i="2"/>
  <c r="G279" i="2"/>
  <c r="G370" i="2"/>
  <c r="G404" i="2" s="1"/>
  <c r="V40" i="3"/>
  <c r="AB49" i="3"/>
  <c r="G71" i="2"/>
  <c r="G241" i="2" s="1"/>
  <c r="G46" i="3"/>
  <c r="G37" i="2"/>
  <c r="U46" i="3"/>
  <c r="Y46" i="3" s="1"/>
  <c r="Z46" i="3" s="1"/>
  <c r="G173" i="2"/>
  <c r="M47" i="3"/>
  <c r="G45" i="2"/>
  <c r="G79" i="2"/>
  <c r="G249" i="2" s="1"/>
  <c r="G181" i="2"/>
  <c r="G356" i="2"/>
  <c r="G390" i="2" s="1"/>
  <c r="G367" i="2"/>
  <c r="G401" i="2" s="1"/>
  <c r="G359" i="2"/>
  <c r="G393" i="2" s="1"/>
  <c r="G366" i="2"/>
  <c r="G400" i="2" s="1"/>
  <c r="G361" i="2"/>
  <c r="G395" i="2" s="1"/>
  <c r="G315" i="2"/>
  <c r="G281" i="2"/>
  <c r="G316" i="2"/>
  <c r="G282" i="2"/>
  <c r="G362" i="2"/>
  <c r="G396" i="2" s="1"/>
  <c r="G107" i="2"/>
  <c r="AB48" i="3" s="1"/>
  <c r="G47" i="3"/>
  <c r="G42" i="2"/>
  <c r="G76" i="2"/>
  <c r="G246" i="2" s="1"/>
  <c r="U47" i="3"/>
  <c r="Y47" i="3" s="1"/>
  <c r="Z47" i="3" s="1"/>
  <c r="G178" i="2"/>
  <c r="AB51" i="3"/>
  <c r="AC51" i="3" s="1"/>
  <c r="AD51" i="3" s="1"/>
  <c r="AE51" i="3" s="1"/>
  <c r="G114" i="2" l="1"/>
  <c r="G113" i="2"/>
  <c r="AB47" i="3" s="1"/>
  <c r="G349" i="2"/>
  <c r="G383" i="2" s="1"/>
  <c r="G110" i="2"/>
  <c r="J46" i="3"/>
  <c r="F46" i="3" s="1"/>
  <c r="H3" i="2" s="1"/>
  <c r="T46" i="3"/>
  <c r="W46" i="3" s="1"/>
  <c r="X46" i="3" s="1"/>
  <c r="G347" i="2"/>
  <c r="G381" i="2" s="1"/>
  <c r="AA45" i="3"/>
  <c r="AC45" i="3" s="1"/>
  <c r="J45" i="3"/>
  <c r="F45" i="3" s="1"/>
  <c r="H6" i="2" s="1"/>
  <c r="T45" i="3"/>
  <c r="G352" i="2"/>
  <c r="G386" i="2" s="1"/>
  <c r="G351" i="2"/>
  <c r="G385" i="2" s="1"/>
  <c r="Y45" i="3"/>
  <c r="Z45" i="3" s="1"/>
  <c r="H36" i="2"/>
  <c r="M56" i="3"/>
  <c r="H70" i="2"/>
  <c r="H240" i="2" s="1"/>
  <c r="H156" i="2"/>
  <c r="H326" i="2" s="1"/>
  <c r="H360" i="2" s="1"/>
  <c r="H394" i="2" s="1"/>
  <c r="H167" i="2"/>
  <c r="H337" i="2" s="1"/>
  <c r="H371" i="2" s="1"/>
  <c r="H405" i="2" s="1"/>
  <c r="H158" i="2"/>
  <c r="H328" i="2" s="1"/>
  <c r="H362" i="2" s="1"/>
  <c r="H396" i="2" s="1"/>
  <c r="H163" i="2"/>
  <c r="H333" i="2" s="1"/>
  <c r="H367" i="2" s="1"/>
  <c r="H401" i="2" s="1"/>
  <c r="H169" i="2"/>
  <c r="H339" i="2" s="1"/>
  <c r="H373" i="2" s="1"/>
  <c r="H407" i="2" s="1"/>
  <c r="H153" i="2"/>
  <c r="H323" i="2" s="1"/>
  <c r="H357" i="2" s="1"/>
  <c r="H391" i="2" s="1"/>
  <c r="H216" i="2"/>
  <c r="H152" i="2"/>
  <c r="H322" i="2" s="1"/>
  <c r="H356" i="2" s="1"/>
  <c r="H390" i="2" s="1"/>
  <c r="H151" i="2"/>
  <c r="H146" i="2"/>
  <c r="H138" i="2"/>
  <c r="H232" i="2"/>
  <c r="H237" i="2"/>
  <c r="H225" i="2"/>
  <c r="H208" i="2"/>
  <c r="H227" i="2"/>
  <c r="H231" i="2"/>
  <c r="H213" i="2"/>
  <c r="H160" i="2"/>
  <c r="H330" i="2" s="1"/>
  <c r="H364" i="2" s="1"/>
  <c r="H398" i="2" s="1"/>
  <c r="H147" i="2"/>
  <c r="H142" i="2"/>
  <c r="H219" i="2"/>
  <c r="H139" i="2"/>
  <c r="H145" i="2"/>
  <c r="H155" i="2"/>
  <c r="H325" i="2" s="1"/>
  <c r="H359" i="2" s="1"/>
  <c r="H393" i="2" s="1"/>
  <c r="H206" i="2"/>
  <c r="H141" i="2"/>
  <c r="H217" i="2"/>
  <c r="H223" i="2"/>
  <c r="H228" i="2"/>
  <c r="H209" i="2"/>
  <c r="H230" i="2"/>
  <c r="H226" i="2"/>
  <c r="H233" i="2"/>
  <c r="H164" i="2"/>
  <c r="H334" i="2" s="1"/>
  <c r="H368" i="2" s="1"/>
  <c r="H402" i="2" s="1"/>
  <c r="H159" i="2"/>
  <c r="H329" i="2" s="1"/>
  <c r="H363" i="2" s="1"/>
  <c r="H397" i="2" s="1"/>
  <c r="H143" i="2"/>
  <c r="H144" i="2"/>
  <c r="H210" i="2"/>
  <c r="H149" i="2"/>
  <c r="H207" i="2"/>
  <c r="H218" i="2"/>
  <c r="H234" i="2"/>
  <c r="H229" i="2"/>
  <c r="H236" i="2"/>
  <c r="H214" i="2"/>
  <c r="H172" i="2"/>
  <c r="H220" i="2"/>
  <c r="H165" i="2"/>
  <c r="H335" i="2" s="1"/>
  <c r="H369" i="2" s="1"/>
  <c r="H403" i="2" s="1"/>
  <c r="H168" i="2"/>
  <c r="H338" i="2" s="1"/>
  <c r="H372" i="2" s="1"/>
  <c r="H406" i="2" s="1"/>
  <c r="H161" i="2"/>
  <c r="H331" i="2" s="1"/>
  <c r="H365" i="2" s="1"/>
  <c r="H399" i="2" s="1"/>
  <c r="H162" i="2"/>
  <c r="H332" i="2" s="1"/>
  <c r="H366" i="2" s="1"/>
  <c r="H400" i="2" s="1"/>
  <c r="H166" i="2"/>
  <c r="H336" i="2" s="1"/>
  <c r="H370" i="2" s="1"/>
  <c r="H404" i="2" s="1"/>
  <c r="H157" i="2"/>
  <c r="H327" i="2" s="1"/>
  <c r="H361" i="2" s="1"/>
  <c r="H395" i="2" s="1"/>
  <c r="H211" i="2"/>
  <c r="H154" i="2"/>
  <c r="H324" i="2" s="1"/>
  <c r="H358" i="2" s="1"/>
  <c r="H392" i="2" s="1"/>
  <c r="H148" i="2"/>
  <c r="H212" i="2"/>
  <c r="H140" i="2"/>
  <c r="H150" i="2"/>
  <c r="H235" i="2"/>
  <c r="H221" i="2"/>
  <c r="H222" i="2"/>
  <c r="H215" i="2"/>
  <c r="H224" i="2"/>
  <c r="G355" i="2"/>
  <c r="G389" i="2" s="1"/>
  <c r="AA47" i="3"/>
  <c r="J47" i="3"/>
  <c r="T47" i="3"/>
  <c r="W47" i="3" s="1"/>
  <c r="X47" i="3" s="1"/>
  <c r="G350" i="2"/>
  <c r="G384" i="2" s="1"/>
  <c r="G343" i="2"/>
  <c r="G377" i="2" s="1"/>
  <c r="G353" i="2"/>
  <c r="G387" i="2" s="1"/>
  <c r="AB46" i="3"/>
  <c r="P51" i="3"/>
  <c r="L51" i="3" s="1"/>
  <c r="H13" i="2" s="1"/>
  <c r="G348" i="2"/>
  <c r="G382" i="2" s="1"/>
  <c r="G116" i="2"/>
  <c r="AB50" i="3" s="1"/>
  <c r="G344" i="2"/>
  <c r="G378" i="2" s="1"/>
  <c r="G105" i="2"/>
  <c r="AA46" i="3" s="1"/>
  <c r="G342" i="2"/>
  <c r="G376" i="2" s="1"/>
  <c r="G354" i="2"/>
  <c r="G388" i="2" s="1"/>
  <c r="G345" i="2"/>
  <c r="G379" i="2" s="1"/>
  <c r="G346" i="2"/>
  <c r="G380" i="2" s="1"/>
  <c r="G48" i="3"/>
  <c r="G75" i="2"/>
  <c r="G245" i="2" s="1"/>
  <c r="G41" i="2"/>
  <c r="U48" i="3"/>
  <c r="Y48" i="3" s="1"/>
  <c r="Z48" i="3" s="1"/>
  <c r="G177" i="2"/>
  <c r="AA49" i="3"/>
  <c r="AC49" i="3" s="1"/>
  <c r="AD49" i="3" s="1"/>
  <c r="AE49" i="3" s="1"/>
  <c r="J49" i="3"/>
  <c r="T49" i="3"/>
  <c r="W49" i="3" s="1"/>
  <c r="X49" i="3" s="1"/>
  <c r="AA50" i="3"/>
  <c r="AC50" i="3" s="1"/>
  <c r="AD50" i="3" s="1"/>
  <c r="AE50" i="3" s="1"/>
  <c r="T50" i="3"/>
  <c r="W50" i="3" s="1"/>
  <c r="X50" i="3" s="1"/>
  <c r="J50" i="3"/>
  <c r="F50" i="3"/>
  <c r="H12" i="2" s="1"/>
  <c r="AC47" i="3" l="1"/>
  <c r="AD47" i="3" s="1"/>
  <c r="AE47" i="3" s="1"/>
  <c r="G109" i="2"/>
  <c r="H37" i="2"/>
  <c r="G53" i="3"/>
  <c r="H71" i="2"/>
  <c r="H241" i="2" s="1"/>
  <c r="H173" i="2"/>
  <c r="P50" i="3"/>
  <c r="L50" i="3" s="1"/>
  <c r="H14" i="2" s="1"/>
  <c r="V51" i="3"/>
  <c r="H318" i="2"/>
  <c r="H284" i="2"/>
  <c r="H313" i="2"/>
  <c r="H279" i="2"/>
  <c r="H312" i="2"/>
  <c r="H278" i="2"/>
  <c r="H321" i="2"/>
  <c r="H287" i="2"/>
  <c r="W45" i="3"/>
  <c r="X45" i="3" s="1"/>
  <c r="H47" i="2"/>
  <c r="H81" i="2"/>
  <c r="H251" i="2" s="1"/>
  <c r="G58" i="3"/>
  <c r="U58" i="3"/>
  <c r="Y58" i="3" s="1"/>
  <c r="Z58" i="3" s="1"/>
  <c r="H183" i="2"/>
  <c r="P47" i="3"/>
  <c r="L47" i="3" s="1"/>
  <c r="H11" i="2" s="1"/>
  <c r="H320" i="2"/>
  <c r="H286" i="2"/>
  <c r="H319" i="2"/>
  <c r="H285" i="2"/>
  <c r="H315" i="2"/>
  <c r="H281" i="2"/>
  <c r="H317" i="2"/>
  <c r="H283" i="2"/>
  <c r="H74" i="2"/>
  <c r="H244" i="2" s="1"/>
  <c r="M58" i="3"/>
  <c r="H40" i="2"/>
  <c r="H108" i="2" s="1"/>
  <c r="H176" i="2"/>
  <c r="F49" i="3"/>
  <c r="H15" i="2" s="1"/>
  <c r="P49" i="3"/>
  <c r="L49" i="3" s="1"/>
  <c r="H10" i="2" s="1"/>
  <c r="V49" i="3"/>
  <c r="M54" i="3"/>
  <c r="H46" i="2"/>
  <c r="H80" i="2"/>
  <c r="H250" i="2" s="1"/>
  <c r="H182" i="2"/>
  <c r="AC46" i="3"/>
  <c r="AD46" i="3" s="1"/>
  <c r="AE46" i="3" s="1"/>
  <c r="F47" i="3"/>
  <c r="H8" i="2" s="1"/>
  <c r="H311" i="2"/>
  <c r="H277" i="2"/>
  <c r="H309" i="2"/>
  <c r="H275" i="2"/>
  <c r="H308" i="2"/>
  <c r="H274" i="2"/>
  <c r="P45" i="3"/>
  <c r="L45" i="3" s="1"/>
  <c r="H4" i="2" s="1"/>
  <c r="H310" i="2"/>
  <c r="H276" i="2"/>
  <c r="AA48" i="3"/>
  <c r="AC48" i="3" s="1"/>
  <c r="J48" i="3"/>
  <c r="F48" i="3" s="1"/>
  <c r="H7" i="2" s="1"/>
  <c r="U53" i="3" s="1"/>
  <c r="Y53" i="3" s="1"/>
  <c r="Z53" i="3" s="1"/>
  <c r="T48" i="3"/>
  <c r="W48" i="3" s="1"/>
  <c r="X48" i="3" s="1"/>
  <c r="H314" i="2"/>
  <c r="H280" i="2"/>
  <c r="H316" i="2"/>
  <c r="H282" i="2"/>
  <c r="H104" i="2"/>
  <c r="AB56" i="3" s="1"/>
  <c r="AD45" i="3"/>
  <c r="AE45" i="3" s="1"/>
  <c r="P46" i="3"/>
  <c r="L46" i="3" s="1"/>
  <c r="H9" i="2" s="1"/>
  <c r="H355" i="2" l="1"/>
  <c r="H389" i="2" s="1"/>
  <c r="H347" i="2"/>
  <c r="H381" i="2" s="1"/>
  <c r="H346" i="2"/>
  <c r="H380" i="2" s="1"/>
  <c r="H352" i="2"/>
  <c r="H386" i="2" s="1"/>
  <c r="V46" i="3"/>
  <c r="H105" i="2"/>
  <c r="H351" i="2"/>
  <c r="H385" i="2" s="1"/>
  <c r="H353" i="2"/>
  <c r="H387" i="2" s="1"/>
  <c r="AD48" i="3"/>
  <c r="AE48" i="3" s="1"/>
  <c r="H43" i="2"/>
  <c r="G55" i="3"/>
  <c r="H77" i="2"/>
  <c r="H247" i="2" s="1"/>
  <c r="U55" i="3"/>
  <c r="Y55" i="3" s="1"/>
  <c r="Z55" i="3" s="1"/>
  <c r="H179" i="2"/>
  <c r="H350" i="2"/>
  <c r="H384" i="2" s="1"/>
  <c r="H44" i="2"/>
  <c r="H112" i="2" s="1"/>
  <c r="H78" i="2"/>
  <c r="H248" i="2" s="1"/>
  <c r="G56" i="3"/>
  <c r="U56" i="3"/>
  <c r="Y56" i="3" s="1"/>
  <c r="Z56" i="3" s="1"/>
  <c r="H180" i="2"/>
  <c r="AB58" i="3"/>
  <c r="H115" i="2"/>
  <c r="H41" i="2"/>
  <c r="M53" i="3"/>
  <c r="H75" i="2"/>
  <c r="H245" i="2" s="1"/>
  <c r="H177" i="2"/>
  <c r="H342" i="2"/>
  <c r="H376" i="2" s="1"/>
  <c r="H345" i="2"/>
  <c r="H379" i="2" s="1"/>
  <c r="H76" i="2"/>
  <c r="H246" i="2" s="1"/>
  <c r="M57" i="3"/>
  <c r="H42" i="2"/>
  <c r="H178" i="2"/>
  <c r="G52" i="3"/>
  <c r="H48" i="2"/>
  <c r="H116" i="2" s="1"/>
  <c r="H82" i="2"/>
  <c r="H252" i="2" s="1"/>
  <c r="U52" i="3"/>
  <c r="H184" i="2"/>
  <c r="H38" i="2"/>
  <c r="G57" i="3"/>
  <c r="H72" i="2"/>
  <c r="H242" i="2" s="1"/>
  <c r="U57" i="3"/>
  <c r="Y57" i="3" s="1"/>
  <c r="Z57" i="3" s="1"/>
  <c r="H174" i="2"/>
  <c r="P48" i="3"/>
  <c r="L48" i="3" s="1"/>
  <c r="H5" i="2" s="1"/>
  <c r="V48" i="3"/>
  <c r="H344" i="2"/>
  <c r="H378" i="2" s="1"/>
  <c r="H114" i="2"/>
  <c r="H49" i="2"/>
  <c r="M52" i="3"/>
  <c r="H83" i="2"/>
  <c r="H253" i="2" s="1"/>
  <c r="H185" i="2"/>
  <c r="H349" i="2"/>
  <c r="H383" i="2" s="1"/>
  <c r="H354" i="2"/>
  <c r="H388" i="2" s="1"/>
  <c r="H348" i="2"/>
  <c r="H382" i="2" s="1"/>
  <c r="V45" i="3"/>
  <c r="H343" i="2"/>
  <c r="H377" i="2" s="1"/>
  <c r="AB54" i="3"/>
  <c r="V47" i="3"/>
  <c r="AA58" i="3"/>
  <c r="T58" i="3"/>
  <c r="W58" i="3" s="1"/>
  <c r="X58" i="3" s="1"/>
  <c r="J58" i="3"/>
  <c r="F58" i="3" s="1"/>
  <c r="I13" i="2" s="1"/>
  <c r="AC58" i="3"/>
  <c r="AD58" i="3" s="1"/>
  <c r="AE58" i="3" s="1"/>
  <c r="V50" i="3"/>
  <c r="J53" i="3"/>
  <c r="AA53" i="3"/>
  <c r="T53" i="3"/>
  <c r="W53" i="3" s="1"/>
  <c r="X53" i="3" s="1"/>
  <c r="F53" i="3"/>
  <c r="I3" i="2" s="1"/>
  <c r="H79" i="2"/>
  <c r="H249" i="2" s="1"/>
  <c r="M55" i="3"/>
  <c r="H45" i="2"/>
  <c r="H113" i="2" s="1"/>
  <c r="H181" i="2"/>
  <c r="H111" i="2" l="1"/>
  <c r="M65" i="3"/>
  <c r="I47" i="2"/>
  <c r="I81" i="2"/>
  <c r="I251" i="2" s="1"/>
  <c r="I183" i="2"/>
  <c r="Y52" i="3"/>
  <c r="Z52" i="3" s="1"/>
  <c r="H117" i="2"/>
  <c r="AB52" i="3" s="1"/>
  <c r="H73" i="2"/>
  <c r="H243" i="2" s="1"/>
  <c r="H39" i="2"/>
  <c r="G54" i="3"/>
  <c r="U54" i="3"/>
  <c r="Y54" i="3" s="1"/>
  <c r="Z54" i="3" s="1"/>
  <c r="H175" i="2"/>
  <c r="J57" i="3"/>
  <c r="F57" i="3" s="1"/>
  <c r="I4" i="2" s="1"/>
  <c r="T57" i="3"/>
  <c r="W57" i="3" s="1"/>
  <c r="X57" i="3" s="1"/>
  <c r="H110" i="2"/>
  <c r="AB57" i="3" s="1"/>
  <c r="H109" i="2"/>
  <c r="AB53" i="3" s="1"/>
  <c r="AC53" i="3" s="1"/>
  <c r="AD53" i="3" s="1"/>
  <c r="AE53" i="3" s="1"/>
  <c r="AA55" i="3"/>
  <c r="T55" i="3"/>
  <c r="W55" i="3" s="1"/>
  <c r="X55" i="3" s="1"/>
  <c r="J55" i="3"/>
  <c r="F55" i="3" s="1"/>
  <c r="I9" i="2" s="1"/>
  <c r="M60" i="3"/>
  <c r="I37" i="2"/>
  <c r="I71" i="2"/>
  <c r="I241" i="2" s="1"/>
  <c r="I173" i="2"/>
  <c r="P58" i="3"/>
  <c r="L58" i="3" s="1"/>
  <c r="I6" i="2" s="1"/>
  <c r="AB55" i="3"/>
  <c r="P53" i="3"/>
  <c r="L53" i="3" s="1"/>
  <c r="I7" i="2" s="1"/>
  <c r="H106" i="2"/>
  <c r="AA57" i="3" s="1"/>
  <c r="J56" i="3"/>
  <c r="AA56" i="3"/>
  <c r="AC56" i="3" s="1"/>
  <c r="AD56" i="3" s="1"/>
  <c r="AE56" i="3" s="1"/>
  <c r="T56" i="3"/>
  <c r="W56" i="3" s="1"/>
  <c r="X56" i="3" s="1"/>
  <c r="AA52" i="3"/>
  <c r="J52" i="3"/>
  <c r="F52" i="3" s="1"/>
  <c r="I14" i="2" s="1"/>
  <c r="T52" i="3"/>
  <c r="H107" i="2" l="1"/>
  <c r="AC55" i="3"/>
  <c r="AD55" i="3" s="1"/>
  <c r="AE55" i="3" s="1"/>
  <c r="AC57" i="3"/>
  <c r="AD57" i="3" s="1"/>
  <c r="AE57" i="3" s="1"/>
  <c r="V53" i="3"/>
  <c r="I105" i="2"/>
  <c r="AB60" i="3" s="1"/>
  <c r="G59" i="3"/>
  <c r="I41" i="2"/>
  <c r="I109" i="2" s="1"/>
  <c r="I75" i="2"/>
  <c r="I245" i="2" s="1"/>
  <c r="U59" i="3"/>
  <c r="I177" i="2"/>
  <c r="P56" i="3"/>
  <c r="L56" i="3" s="1"/>
  <c r="I2" i="2" s="1"/>
  <c r="V56" i="3"/>
  <c r="I72" i="2"/>
  <c r="I242" i="2" s="1"/>
  <c r="M62" i="3"/>
  <c r="I38" i="2"/>
  <c r="I106" i="2" s="1"/>
  <c r="I174" i="2"/>
  <c r="P57" i="3"/>
  <c r="L57" i="3" s="1"/>
  <c r="I8" i="2" s="1"/>
  <c r="AC52" i="3"/>
  <c r="I43" i="2"/>
  <c r="M59" i="3"/>
  <c r="I77" i="2"/>
  <c r="I247" i="2" s="1"/>
  <c r="I179" i="2"/>
  <c r="I115" i="2"/>
  <c r="I40" i="2"/>
  <c r="G61" i="3"/>
  <c r="I74" i="2"/>
  <c r="I244" i="2" s="1"/>
  <c r="I176" i="2"/>
  <c r="M64" i="3"/>
  <c r="I48" i="2"/>
  <c r="I116" i="2" s="1"/>
  <c r="I82" i="2"/>
  <c r="I252" i="2" s="1"/>
  <c r="I184" i="2"/>
  <c r="F56" i="3"/>
  <c r="I10" i="2" s="1"/>
  <c r="U61" i="3" s="1"/>
  <c r="Y61" i="3" s="1"/>
  <c r="Z61" i="3" s="1"/>
  <c r="W52" i="3"/>
  <c r="X52" i="3" s="1"/>
  <c r="P52" i="3"/>
  <c r="L52" i="3" s="1"/>
  <c r="I15" i="2" s="1"/>
  <c r="V58" i="3"/>
  <c r="P55" i="3"/>
  <c r="L55" i="3" s="1"/>
  <c r="I11" i="2" s="1"/>
  <c r="J54" i="3"/>
  <c r="F54" i="3" s="1"/>
  <c r="I5" i="2" s="1"/>
  <c r="AA54" i="3"/>
  <c r="AC54" i="3" s="1"/>
  <c r="AD54" i="3" s="1"/>
  <c r="AE54" i="3" s="1"/>
  <c r="T54" i="3"/>
  <c r="W54" i="3" s="1"/>
  <c r="X54" i="3" s="1"/>
  <c r="AB65" i="3"/>
  <c r="V55" i="3" l="1"/>
  <c r="V52" i="3"/>
  <c r="I111" i="2"/>
  <c r="G62" i="3"/>
  <c r="I45" i="2"/>
  <c r="I79" i="2"/>
  <c r="I249" i="2" s="1"/>
  <c r="U62" i="3"/>
  <c r="Y62" i="3" s="1"/>
  <c r="Z62" i="3" s="1"/>
  <c r="I181" i="2"/>
  <c r="AB59" i="3"/>
  <c r="I76" i="2"/>
  <c r="I246" i="2" s="1"/>
  <c r="G65" i="3"/>
  <c r="I42" i="2"/>
  <c r="U65" i="3"/>
  <c r="Y65" i="3" s="1"/>
  <c r="Z65" i="3" s="1"/>
  <c r="I178" i="2"/>
  <c r="Y59" i="3"/>
  <c r="Z59" i="3" s="1"/>
  <c r="M63" i="3"/>
  <c r="I39" i="2"/>
  <c r="I73" i="2"/>
  <c r="I243" i="2" s="1"/>
  <c r="I175" i="2"/>
  <c r="P54" i="3"/>
  <c r="L54" i="3" s="1"/>
  <c r="I12" i="2" s="1"/>
  <c r="I78" i="2"/>
  <c r="I248" i="2" s="1"/>
  <c r="M61" i="3"/>
  <c r="I44" i="2"/>
  <c r="I180" i="2"/>
  <c r="AB64" i="3"/>
  <c r="J61" i="3"/>
  <c r="F61" i="3" s="1"/>
  <c r="J6" i="2" s="1"/>
  <c r="AD52" i="3"/>
  <c r="AE52" i="3" s="1"/>
  <c r="I70" i="2"/>
  <c r="I240" i="2" s="1"/>
  <c r="G64" i="3"/>
  <c r="I36" i="2"/>
  <c r="U64" i="3"/>
  <c r="Y64" i="3" s="1"/>
  <c r="Z64" i="3" s="1"/>
  <c r="I166" i="2"/>
  <c r="I336" i="2" s="1"/>
  <c r="I370" i="2" s="1"/>
  <c r="I404" i="2" s="1"/>
  <c r="I159" i="2"/>
  <c r="I329" i="2" s="1"/>
  <c r="I363" i="2" s="1"/>
  <c r="I397" i="2" s="1"/>
  <c r="I164" i="2"/>
  <c r="I334" i="2" s="1"/>
  <c r="I368" i="2" s="1"/>
  <c r="I402" i="2" s="1"/>
  <c r="I167" i="2"/>
  <c r="I337" i="2" s="1"/>
  <c r="I371" i="2" s="1"/>
  <c r="I405" i="2" s="1"/>
  <c r="I163" i="2"/>
  <c r="I333" i="2" s="1"/>
  <c r="I367" i="2" s="1"/>
  <c r="I401" i="2" s="1"/>
  <c r="I165" i="2"/>
  <c r="I335" i="2" s="1"/>
  <c r="I369" i="2" s="1"/>
  <c r="I403" i="2" s="1"/>
  <c r="I161" i="2"/>
  <c r="I331" i="2" s="1"/>
  <c r="I365" i="2" s="1"/>
  <c r="I399" i="2" s="1"/>
  <c r="I156" i="2"/>
  <c r="I326" i="2" s="1"/>
  <c r="I360" i="2" s="1"/>
  <c r="I394" i="2" s="1"/>
  <c r="I144" i="2"/>
  <c r="I217" i="2"/>
  <c r="I141" i="2"/>
  <c r="I208" i="2"/>
  <c r="I220" i="2"/>
  <c r="I230" i="2"/>
  <c r="I225" i="2"/>
  <c r="I158" i="2"/>
  <c r="I328" i="2" s="1"/>
  <c r="I362" i="2" s="1"/>
  <c r="I396" i="2" s="1"/>
  <c r="I168" i="2"/>
  <c r="I338" i="2" s="1"/>
  <c r="I372" i="2" s="1"/>
  <c r="I406" i="2" s="1"/>
  <c r="I169" i="2"/>
  <c r="I339" i="2" s="1"/>
  <c r="I373" i="2" s="1"/>
  <c r="I407" i="2" s="1"/>
  <c r="I162" i="2"/>
  <c r="I332" i="2" s="1"/>
  <c r="I366" i="2" s="1"/>
  <c r="I400" i="2" s="1"/>
  <c r="I157" i="2"/>
  <c r="I327" i="2" s="1"/>
  <c r="I361" i="2" s="1"/>
  <c r="I395" i="2" s="1"/>
  <c r="I143" i="2"/>
  <c r="I154" i="2"/>
  <c r="I324" i="2" s="1"/>
  <c r="I358" i="2" s="1"/>
  <c r="I392" i="2" s="1"/>
  <c r="I148" i="2"/>
  <c r="I146" i="2"/>
  <c r="I209" i="2"/>
  <c r="I151" i="2"/>
  <c r="I155" i="2"/>
  <c r="I325" i="2" s="1"/>
  <c r="I359" i="2" s="1"/>
  <c r="I393" i="2" s="1"/>
  <c r="I216" i="2"/>
  <c r="I235" i="2"/>
  <c r="I228" i="2"/>
  <c r="I222" i="2"/>
  <c r="I219" i="2"/>
  <c r="I236" i="2"/>
  <c r="I221" i="2"/>
  <c r="I233" i="2"/>
  <c r="I237" i="2"/>
  <c r="I234" i="2"/>
  <c r="I153" i="2"/>
  <c r="I323" i="2" s="1"/>
  <c r="I357" i="2" s="1"/>
  <c r="I391" i="2" s="1"/>
  <c r="I139" i="2"/>
  <c r="I152" i="2"/>
  <c r="I322" i="2" s="1"/>
  <c r="I356" i="2" s="1"/>
  <c r="I390" i="2" s="1"/>
  <c r="I214" i="2"/>
  <c r="I150" i="2"/>
  <c r="I145" i="2"/>
  <c r="I210" i="2"/>
  <c r="I231" i="2"/>
  <c r="I211" i="2"/>
  <c r="I229" i="2"/>
  <c r="I232" i="2"/>
  <c r="I227" i="2"/>
  <c r="I172" i="2"/>
  <c r="I224" i="2"/>
  <c r="I223" i="2"/>
  <c r="I206" i="2"/>
  <c r="I160" i="2"/>
  <c r="I330" i="2" s="1"/>
  <c r="I364" i="2" s="1"/>
  <c r="I398" i="2" s="1"/>
  <c r="I207" i="2"/>
  <c r="I138" i="2"/>
  <c r="I149" i="2"/>
  <c r="I142" i="2"/>
  <c r="I218" i="2"/>
  <c r="I140" i="2"/>
  <c r="I213" i="2"/>
  <c r="I147" i="2"/>
  <c r="I215" i="2"/>
  <c r="I212" i="2"/>
  <c r="I226" i="2"/>
  <c r="I83" i="2"/>
  <c r="I253" i="2" s="1"/>
  <c r="G63" i="3"/>
  <c r="I49" i="2"/>
  <c r="U63" i="3"/>
  <c r="Y63" i="3" s="1"/>
  <c r="Z63" i="3" s="1"/>
  <c r="I185" i="2"/>
  <c r="I108" i="2"/>
  <c r="AA61" i="3" s="1"/>
  <c r="V57" i="3"/>
  <c r="J62" i="3"/>
  <c r="P62" i="3" s="1"/>
  <c r="V62" i="3" s="1"/>
  <c r="AB62" i="3"/>
  <c r="AA59" i="3"/>
  <c r="AC59" i="3" s="1"/>
  <c r="AD59" i="3" s="1"/>
  <c r="AE59" i="3" s="1"/>
  <c r="T59" i="3"/>
  <c r="W59" i="3" s="1"/>
  <c r="X59" i="3" s="1"/>
  <c r="J59" i="3"/>
  <c r="I117" i="2" l="1"/>
  <c r="I112" i="2"/>
  <c r="I110" i="2"/>
  <c r="I319" i="2"/>
  <c r="I285" i="2"/>
  <c r="I313" i="2"/>
  <c r="I279" i="2"/>
  <c r="I314" i="2"/>
  <c r="I348" i="2" s="1"/>
  <c r="I382" i="2" s="1"/>
  <c r="I280" i="2"/>
  <c r="I46" i="2"/>
  <c r="G60" i="3"/>
  <c r="I80" i="2"/>
  <c r="I250" i="2" s="1"/>
  <c r="U60" i="3"/>
  <c r="I182" i="2"/>
  <c r="I310" i="2"/>
  <c r="I276" i="2"/>
  <c r="I308" i="2"/>
  <c r="I274" i="2"/>
  <c r="I316" i="2"/>
  <c r="I282" i="2"/>
  <c r="M72" i="3"/>
  <c r="J40" i="2"/>
  <c r="J74" i="2"/>
  <c r="J244" i="2" s="1"/>
  <c r="J176" i="2"/>
  <c r="P61" i="3"/>
  <c r="L61" i="3" s="1"/>
  <c r="J10" i="2" s="1"/>
  <c r="AB61" i="3"/>
  <c r="AC61" i="3" s="1"/>
  <c r="AD61" i="3" s="1"/>
  <c r="AE61" i="3" s="1"/>
  <c r="P59" i="3"/>
  <c r="L59" i="3" s="1"/>
  <c r="J9" i="2" s="1"/>
  <c r="V59" i="3"/>
  <c r="F59" i="3"/>
  <c r="J7" i="2" s="1"/>
  <c r="L62" i="3"/>
  <c r="J4" i="2" s="1"/>
  <c r="AA63" i="3"/>
  <c r="J63" i="3"/>
  <c r="T63" i="3"/>
  <c r="W63" i="3" s="1"/>
  <c r="X63" i="3" s="1"/>
  <c r="I315" i="2"/>
  <c r="I281" i="2"/>
  <c r="I309" i="2"/>
  <c r="I275" i="2"/>
  <c r="I318" i="2"/>
  <c r="I284" i="2"/>
  <c r="I311" i="2"/>
  <c r="I277" i="2"/>
  <c r="I104" i="2"/>
  <c r="AA64" i="3" s="1"/>
  <c r="AC64" i="3" s="1"/>
  <c r="AD64" i="3" s="1"/>
  <c r="AE64" i="3" s="1"/>
  <c r="I113" i="2"/>
  <c r="AA62" i="3" s="1"/>
  <c r="AC62" i="3" s="1"/>
  <c r="AD62" i="3" s="1"/>
  <c r="AE62" i="3" s="1"/>
  <c r="I317" i="2"/>
  <c r="I283" i="2"/>
  <c r="I312" i="2"/>
  <c r="I346" i="2" s="1"/>
  <c r="I380" i="2" s="1"/>
  <c r="I278" i="2"/>
  <c r="I320" i="2"/>
  <c r="I286" i="2"/>
  <c r="I321" i="2"/>
  <c r="I355" i="2" s="1"/>
  <c r="I389" i="2" s="1"/>
  <c r="I287" i="2"/>
  <c r="J64" i="3"/>
  <c r="T64" i="3"/>
  <c r="W64" i="3" s="1"/>
  <c r="X64" i="3" s="1"/>
  <c r="T61" i="3"/>
  <c r="W61" i="3" s="1"/>
  <c r="X61" i="3" s="1"/>
  <c r="V54" i="3"/>
  <c r="I107" i="2"/>
  <c r="AB63" i="3" s="1"/>
  <c r="J65" i="3"/>
  <c r="AA65" i="3"/>
  <c r="AC65" i="3" s="1"/>
  <c r="AD65" i="3" s="1"/>
  <c r="AE65" i="3" s="1"/>
  <c r="T65" i="3"/>
  <c r="W65" i="3" s="1"/>
  <c r="X65" i="3" s="1"/>
  <c r="T62" i="3"/>
  <c r="W62" i="3" s="1"/>
  <c r="X62" i="3" s="1"/>
  <c r="F62" i="3"/>
  <c r="J11" i="2" s="1"/>
  <c r="I354" i="2" l="1"/>
  <c r="I388" i="2" s="1"/>
  <c r="I351" i="2"/>
  <c r="I385" i="2" s="1"/>
  <c r="I345" i="2"/>
  <c r="I379" i="2" s="1"/>
  <c r="I343" i="2"/>
  <c r="I377" i="2" s="1"/>
  <c r="AC63" i="3"/>
  <c r="AD63" i="3" s="1"/>
  <c r="AE63" i="3" s="1"/>
  <c r="I352" i="2"/>
  <c r="I386" i="2" s="1"/>
  <c r="I349" i="2"/>
  <c r="I383" i="2" s="1"/>
  <c r="P65" i="3"/>
  <c r="L65" i="3" s="1"/>
  <c r="J13" i="2" s="1"/>
  <c r="V65" i="3"/>
  <c r="F64" i="3"/>
  <c r="J2" i="2" s="1"/>
  <c r="P64" i="3"/>
  <c r="L64" i="3" s="1"/>
  <c r="J14" i="2" s="1"/>
  <c r="V64" i="3"/>
  <c r="F65" i="3"/>
  <c r="J8" i="2" s="1"/>
  <c r="P63" i="3"/>
  <c r="L63" i="3" s="1"/>
  <c r="J5" i="2" s="1"/>
  <c r="V63" i="3"/>
  <c r="G67" i="3"/>
  <c r="J41" i="2"/>
  <c r="J75" i="2"/>
  <c r="J245" i="2" s="1"/>
  <c r="J177" i="2"/>
  <c r="I342" i="2"/>
  <c r="I376" i="2" s="1"/>
  <c r="Y60" i="3"/>
  <c r="Z60" i="3" s="1"/>
  <c r="M71" i="3"/>
  <c r="J45" i="2"/>
  <c r="J113" i="2" s="1"/>
  <c r="J79" i="2"/>
  <c r="J249" i="2" s="1"/>
  <c r="J181" i="2"/>
  <c r="I353" i="2"/>
  <c r="I387" i="2" s="1"/>
  <c r="F63" i="3"/>
  <c r="J15" i="2" s="1"/>
  <c r="J77" i="2"/>
  <c r="J247" i="2" s="1"/>
  <c r="G70" i="3"/>
  <c r="J43" i="2"/>
  <c r="U70" i="3"/>
  <c r="Y70" i="3" s="1"/>
  <c r="Z70" i="3" s="1"/>
  <c r="J179" i="2"/>
  <c r="V61" i="3"/>
  <c r="J108" i="2"/>
  <c r="I350" i="2"/>
  <c r="I384" i="2" s="1"/>
  <c r="I344" i="2"/>
  <c r="I378" i="2" s="1"/>
  <c r="T60" i="3"/>
  <c r="W60" i="3" s="1"/>
  <c r="X60" i="3" s="1"/>
  <c r="J60" i="3"/>
  <c r="M70" i="3"/>
  <c r="J38" i="2"/>
  <c r="J72" i="2"/>
  <c r="J242" i="2" s="1"/>
  <c r="J174" i="2"/>
  <c r="G68" i="3"/>
  <c r="J44" i="2"/>
  <c r="J78" i="2"/>
  <c r="J248" i="2" s="1"/>
  <c r="U68" i="3"/>
  <c r="Y68" i="3" s="1"/>
  <c r="Z68" i="3" s="1"/>
  <c r="J180" i="2"/>
  <c r="AB72" i="3"/>
  <c r="I114" i="2"/>
  <c r="AA60" i="3" s="1"/>
  <c r="AC60" i="3" s="1"/>
  <c r="I347" i="2"/>
  <c r="I381" i="2" s="1"/>
  <c r="AD60" i="3" l="1"/>
  <c r="AE60" i="3" s="1"/>
  <c r="F60" i="3"/>
  <c r="J12" i="2" s="1"/>
  <c r="P60" i="3"/>
  <c r="L60" i="3" s="1"/>
  <c r="J3" i="2" s="1"/>
  <c r="M66" i="3"/>
  <c r="J49" i="2"/>
  <c r="J83" i="2"/>
  <c r="J253" i="2" s="1"/>
  <c r="J185" i="2"/>
  <c r="J48" i="2"/>
  <c r="J82" i="2"/>
  <c r="J252" i="2" s="1"/>
  <c r="G72" i="3"/>
  <c r="U72" i="3"/>
  <c r="Y72" i="3" s="1"/>
  <c r="Z72" i="3" s="1"/>
  <c r="J184" i="2"/>
  <c r="J111" i="2"/>
  <c r="AB71" i="3"/>
  <c r="J73" i="2"/>
  <c r="J243" i="2" s="1"/>
  <c r="G69" i="3"/>
  <c r="J39" i="2"/>
  <c r="U69" i="3"/>
  <c r="Y69" i="3" s="1"/>
  <c r="Z69" i="3" s="1"/>
  <c r="J175" i="2"/>
  <c r="M69" i="3"/>
  <c r="J36" i="2"/>
  <c r="J104" i="2" s="1"/>
  <c r="J70" i="2"/>
  <c r="J240" i="2" s="1"/>
  <c r="J156" i="2"/>
  <c r="J326" i="2" s="1"/>
  <c r="J360" i="2" s="1"/>
  <c r="J394" i="2" s="1"/>
  <c r="J167" i="2"/>
  <c r="J337" i="2" s="1"/>
  <c r="J371" i="2" s="1"/>
  <c r="J405" i="2" s="1"/>
  <c r="J158" i="2"/>
  <c r="J328" i="2" s="1"/>
  <c r="J362" i="2" s="1"/>
  <c r="J396" i="2" s="1"/>
  <c r="J163" i="2"/>
  <c r="J333" i="2" s="1"/>
  <c r="J367" i="2" s="1"/>
  <c r="J401" i="2" s="1"/>
  <c r="J153" i="2"/>
  <c r="J323" i="2" s="1"/>
  <c r="J357" i="2" s="1"/>
  <c r="J391" i="2" s="1"/>
  <c r="J211" i="2"/>
  <c r="J216" i="2"/>
  <c r="J147" i="2"/>
  <c r="J206" i="2"/>
  <c r="J141" i="2"/>
  <c r="J223" i="2"/>
  <c r="J172" i="2"/>
  <c r="J221" i="2"/>
  <c r="J217" i="2"/>
  <c r="J208" i="2"/>
  <c r="J159" i="2"/>
  <c r="J329" i="2" s="1"/>
  <c r="J363" i="2" s="1"/>
  <c r="J397" i="2" s="1"/>
  <c r="J160" i="2"/>
  <c r="J330" i="2" s="1"/>
  <c r="J364" i="2" s="1"/>
  <c r="J398" i="2" s="1"/>
  <c r="J140" i="2"/>
  <c r="J215" i="2"/>
  <c r="J146" i="2"/>
  <c r="J144" i="2"/>
  <c r="J145" i="2"/>
  <c r="J139" i="2"/>
  <c r="J149" i="2"/>
  <c r="J150" i="2"/>
  <c r="J228" i="2"/>
  <c r="J227" i="2"/>
  <c r="J235" i="2"/>
  <c r="J231" i="2"/>
  <c r="J229" i="2"/>
  <c r="J214" i="2"/>
  <c r="J213" i="2"/>
  <c r="J207" i="2"/>
  <c r="J165" i="2"/>
  <c r="J335" i="2" s="1"/>
  <c r="J369" i="2" s="1"/>
  <c r="J403" i="2" s="1"/>
  <c r="J168" i="2"/>
  <c r="J338" i="2" s="1"/>
  <c r="J372" i="2" s="1"/>
  <c r="J406" i="2" s="1"/>
  <c r="J161" i="2"/>
  <c r="J331" i="2" s="1"/>
  <c r="J365" i="2" s="1"/>
  <c r="J399" i="2" s="1"/>
  <c r="J162" i="2"/>
  <c r="J332" i="2" s="1"/>
  <c r="J366" i="2" s="1"/>
  <c r="J400" i="2" s="1"/>
  <c r="J166" i="2"/>
  <c r="J336" i="2" s="1"/>
  <c r="J370" i="2" s="1"/>
  <c r="J404" i="2" s="1"/>
  <c r="J152" i="2"/>
  <c r="J322" i="2" s="1"/>
  <c r="J356" i="2" s="1"/>
  <c r="J390" i="2" s="1"/>
  <c r="J151" i="2"/>
  <c r="J212" i="2"/>
  <c r="J142" i="2"/>
  <c r="J222" i="2"/>
  <c r="J218" i="2"/>
  <c r="J225" i="2"/>
  <c r="J233" i="2"/>
  <c r="J220" i="2"/>
  <c r="J234" i="2"/>
  <c r="J236" i="2"/>
  <c r="J232" i="2"/>
  <c r="J164" i="2"/>
  <c r="J334" i="2" s="1"/>
  <c r="J368" i="2" s="1"/>
  <c r="J402" i="2" s="1"/>
  <c r="J169" i="2"/>
  <c r="J339" i="2" s="1"/>
  <c r="J373" i="2" s="1"/>
  <c r="J407" i="2" s="1"/>
  <c r="J157" i="2"/>
  <c r="J327" i="2" s="1"/>
  <c r="J361" i="2" s="1"/>
  <c r="J395" i="2" s="1"/>
  <c r="J143" i="2"/>
  <c r="J148" i="2"/>
  <c r="J138" i="2"/>
  <c r="J219" i="2"/>
  <c r="J154" i="2"/>
  <c r="J324" i="2" s="1"/>
  <c r="J358" i="2" s="1"/>
  <c r="J392" i="2" s="1"/>
  <c r="J155" i="2"/>
  <c r="J325" i="2" s="1"/>
  <c r="J359" i="2" s="1"/>
  <c r="J393" i="2" s="1"/>
  <c r="J210" i="2"/>
  <c r="J237" i="2"/>
  <c r="J226" i="2"/>
  <c r="J209" i="2"/>
  <c r="J230" i="2"/>
  <c r="J224" i="2"/>
  <c r="J112" i="2"/>
  <c r="J106" i="2"/>
  <c r="AB70" i="3" s="1"/>
  <c r="AA70" i="3"/>
  <c r="T70" i="3"/>
  <c r="W70" i="3" s="1"/>
  <c r="X70" i="3" s="1"/>
  <c r="J70" i="3"/>
  <c r="F70" i="3"/>
  <c r="K9" i="2" s="1"/>
  <c r="J109" i="2"/>
  <c r="AA67" i="3" s="1"/>
  <c r="J42" i="2"/>
  <c r="J76" i="2"/>
  <c r="J246" i="2" s="1"/>
  <c r="M68" i="3"/>
  <c r="T68" i="3" s="1"/>
  <c r="W68" i="3" s="1"/>
  <c r="X68" i="3" s="1"/>
  <c r="J178" i="2"/>
  <c r="AA68" i="3"/>
  <c r="J81" i="2"/>
  <c r="J251" i="2" s="1"/>
  <c r="G71" i="3"/>
  <c r="J47" i="2"/>
  <c r="J115" i="2" s="1"/>
  <c r="U71" i="3"/>
  <c r="Y71" i="3" s="1"/>
  <c r="Z71" i="3" s="1"/>
  <c r="J183" i="2"/>
  <c r="AC70" i="3" l="1"/>
  <c r="AD70" i="3" s="1"/>
  <c r="AE70" i="3" s="1"/>
  <c r="J107" i="2"/>
  <c r="AA71" i="3"/>
  <c r="AC71" i="3" s="1"/>
  <c r="AD71" i="3" s="1"/>
  <c r="AE71" i="3" s="1"/>
  <c r="T71" i="3"/>
  <c r="W71" i="3" s="1"/>
  <c r="X71" i="3" s="1"/>
  <c r="M74" i="3"/>
  <c r="K43" i="2"/>
  <c r="K77" i="2"/>
  <c r="K247" i="2" s="1"/>
  <c r="K179" i="2"/>
  <c r="J308" i="2"/>
  <c r="J274" i="2"/>
  <c r="J321" i="2"/>
  <c r="J355" i="2" s="1"/>
  <c r="J389" i="2" s="1"/>
  <c r="J287" i="2"/>
  <c r="J319" i="2"/>
  <c r="J285" i="2"/>
  <c r="J316" i="2"/>
  <c r="J350" i="2" s="1"/>
  <c r="J384" i="2" s="1"/>
  <c r="J282" i="2"/>
  <c r="J317" i="2"/>
  <c r="J283" i="2"/>
  <c r="J116" i="2"/>
  <c r="AA72" i="3" s="1"/>
  <c r="AC72" i="3" s="1"/>
  <c r="AD72" i="3" s="1"/>
  <c r="AE72" i="3" s="1"/>
  <c r="J318" i="2"/>
  <c r="J284" i="2"/>
  <c r="J309" i="2"/>
  <c r="J275" i="2"/>
  <c r="V60" i="3"/>
  <c r="J68" i="3"/>
  <c r="J110" i="2"/>
  <c r="AB68" i="3" s="1"/>
  <c r="AC68" i="3" s="1"/>
  <c r="AD68" i="3" s="1"/>
  <c r="AE68" i="3" s="1"/>
  <c r="P70" i="3"/>
  <c r="L70" i="3" s="1"/>
  <c r="K4" i="2" s="1"/>
  <c r="J313" i="2"/>
  <c r="J279" i="2"/>
  <c r="J312" i="2"/>
  <c r="J278" i="2"/>
  <c r="J315" i="2"/>
  <c r="J281" i="2"/>
  <c r="J310" i="2"/>
  <c r="J276" i="2"/>
  <c r="J311" i="2"/>
  <c r="J277" i="2"/>
  <c r="AB69" i="3"/>
  <c r="AA69" i="3"/>
  <c r="T69" i="3"/>
  <c r="W69" i="3" s="1"/>
  <c r="X69" i="3" s="1"/>
  <c r="J69" i="3"/>
  <c r="F69" i="3" s="1"/>
  <c r="K5" i="2" s="1"/>
  <c r="J71" i="3"/>
  <c r="F71" i="3" s="1"/>
  <c r="K13" i="2" s="1"/>
  <c r="J72" i="3"/>
  <c r="P72" i="3" s="1"/>
  <c r="T72" i="3"/>
  <c r="W72" i="3" s="1"/>
  <c r="X72" i="3" s="1"/>
  <c r="J71" i="2"/>
  <c r="J241" i="2" s="1"/>
  <c r="G66" i="3"/>
  <c r="J37" i="2"/>
  <c r="U66" i="3"/>
  <c r="Y66" i="3" s="1"/>
  <c r="Z66" i="3" s="1"/>
  <c r="J173" i="2"/>
  <c r="J320" i="2"/>
  <c r="J286" i="2"/>
  <c r="J314" i="2"/>
  <c r="J280" i="2"/>
  <c r="J117" i="2"/>
  <c r="AB66" i="3" s="1"/>
  <c r="J80" i="2"/>
  <c r="J250" i="2" s="1"/>
  <c r="M67" i="3"/>
  <c r="J46" i="2"/>
  <c r="J182" i="2"/>
  <c r="U67" i="3"/>
  <c r="Y67" i="3" s="1"/>
  <c r="Z67" i="3" s="1"/>
  <c r="J343" i="2" l="1"/>
  <c r="J377" i="2" s="1"/>
  <c r="J114" i="2"/>
  <c r="AC69" i="3"/>
  <c r="AD69" i="3" s="1"/>
  <c r="AE69" i="3" s="1"/>
  <c r="J344" i="2"/>
  <c r="J378" i="2" s="1"/>
  <c r="J346" i="2"/>
  <c r="J380" i="2" s="1"/>
  <c r="F72" i="3"/>
  <c r="K14" i="2" s="1"/>
  <c r="J345" i="2"/>
  <c r="J379" i="2" s="1"/>
  <c r="J349" i="2"/>
  <c r="J383" i="2" s="1"/>
  <c r="J347" i="2"/>
  <c r="J381" i="2" s="1"/>
  <c r="V70" i="3"/>
  <c r="M79" i="3"/>
  <c r="K81" i="2"/>
  <c r="K251" i="2" s="1"/>
  <c r="K47" i="2"/>
  <c r="K183" i="2"/>
  <c r="K73" i="2"/>
  <c r="K243" i="2" s="1"/>
  <c r="M75" i="3"/>
  <c r="K39" i="2"/>
  <c r="K107" i="2" s="1"/>
  <c r="K175" i="2"/>
  <c r="J354" i="2"/>
  <c r="J388" i="2" s="1"/>
  <c r="J66" i="3"/>
  <c r="T66" i="3"/>
  <c r="W66" i="3" s="1"/>
  <c r="X66" i="3" s="1"/>
  <c r="J352" i="2"/>
  <c r="J386" i="2" s="1"/>
  <c r="K111" i="2"/>
  <c r="P69" i="3"/>
  <c r="L69" i="3" s="1"/>
  <c r="K2" i="2" s="1"/>
  <c r="K72" i="2"/>
  <c r="K242" i="2" s="1"/>
  <c r="G79" i="3"/>
  <c r="K38" i="2"/>
  <c r="U79" i="3"/>
  <c r="Y79" i="3" s="1"/>
  <c r="Z79" i="3" s="1"/>
  <c r="K174" i="2"/>
  <c r="J351" i="2"/>
  <c r="J385" i="2" s="1"/>
  <c r="J353" i="2"/>
  <c r="J387" i="2" s="1"/>
  <c r="J342" i="2"/>
  <c r="J376" i="2" s="1"/>
  <c r="AB74" i="3"/>
  <c r="AB67" i="3"/>
  <c r="AC67" i="3" s="1"/>
  <c r="AD67" i="3" s="1"/>
  <c r="AE67" i="3" s="1"/>
  <c r="J67" i="3"/>
  <c r="T67" i="3"/>
  <c r="W67" i="3" s="1"/>
  <c r="X67" i="3" s="1"/>
  <c r="J348" i="2"/>
  <c r="J382" i="2" s="1"/>
  <c r="M78" i="3"/>
  <c r="K82" i="2"/>
  <c r="K252" i="2" s="1"/>
  <c r="K48" i="2"/>
  <c r="K184" i="2"/>
  <c r="V72" i="3"/>
  <c r="L72" i="3"/>
  <c r="K6" i="2" s="1"/>
  <c r="J105" i="2"/>
  <c r="AA66" i="3" s="1"/>
  <c r="AC66" i="3" s="1"/>
  <c r="AD66" i="3" s="1"/>
  <c r="AE66" i="3" s="1"/>
  <c r="P71" i="3"/>
  <c r="L71" i="3" s="1"/>
  <c r="K11" i="2" s="1"/>
  <c r="P68" i="3"/>
  <c r="L68" i="3" s="1"/>
  <c r="K8" i="2" s="1"/>
  <c r="V68" i="3"/>
  <c r="F68" i="3"/>
  <c r="K10" i="2" s="1"/>
  <c r="K106" i="2" l="1"/>
  <c r="K115" i="2"/>
  <c r="K116" i="2"/>
  <c r="V71" i="3"/>
  <c r="K44" i="2"/>
  <c r="K78" i="2"/>
  <c r="K248" i="2" s="1"/>
  <c r="M73" i="3"/>
  <c r="K180" i="2"/>
  <c r="K45" i="2"/>
  <c r="K79" i="2"/>
  <c r="K249" i="2" s="1"/>
  <c r="G73" i="3"/>
  <c r="U73" i="3"/>
  <c r="Y73" i="3" s="1"/>
  <c r="Z73" i="3" s="1"/>
  <c r="K181" i="2"/>
  <c r="J79" i="3"/>
  <c r="AA79" i="3"/>
  <c r="T79" i="3"/>
  <c r="W79" i="3" s="1"/>
  <c r="X79" i="3" s="1"/>
  <c r="P66" i="3"/>
  <c r="L66" i="3" s="1"/>
  <c r="K15" i="2" s="1"/>
  <c r="V66" i="3"/>
  <c r="K76" i="2"/>
  <c r="K246" i="2" s="1"/>
  <c r="G78" i="3"/>
  <c r="K42" i="2"/>
  <c r="U78" i="3"/>
  <c r="Y78" i="3" s="1"/>
  <c r="Z78" i="3" s="1"/>
  <c r="K178" i="2"/>
  <c r="G75" i="3"/>
  <c r="K40" i="2"/>
  <c r="K108" i="2" s="1"/>
  <c r="K74" i="2"/>
  <c r="K244" i="2" s="1"/>
  <c r="U75" i="3"/>
  <c r="Y75" i="3" s="1"/>
  <c r="Z75" i="3" s="1"/>
  <c r="K176" i="2"/>
  <c r="P67" i="3"/>
  <c r="L67" i="3" s="1"/>
  <c r="K12" i="2" s="1"/>
  <c r="F67" i="3"/>
  <c r="K7" i="2" s="1"/>
  <c r="V69" i="3"/>
  <c r="F66" i="3"/>
  <c r="K3" i="2" s="1"/>
  <c r="AB75" i="3"/>
  <c r="AB78" i="3"/>
  <c r="K36" i="2"/>
  <c r="K70" i="2"/>
  <c r="K240" i="2" s="1"/>
  <c r="G77" i="3"/>
  <c r="U77" i="3"/>
  <c r="Y77" i="3" s="1"/>
  <c r="Z77" i="3" s="1"/>
  <c r="K166" i="2"/>
  <c r="K336" i="2" s="1"/>
  <c r="K370" i="2" s="1"/>
  <c r="K404" i="2" s="1"/>
  <c r="K159" i="2"/>
  <c r="K329" i="2" s="1"/>
  <c r="K363" i="2" s="1"/>
  <c r="K397" i="2" s="1"/>
  <c r="K164" i="2"/>
  <c r="K334" i="2" s="1"/>
  <c r="K368" i="2" s="1"/>
  <c r="K402" i="2" s="1"/>
  <c r="K168" i="2"/>
  <c r="K338" i="2" s="1"/>
  <c r="K372" i="2" s="1"/>
  <c r="K406" i="2" s="1"/>
  <c r="K169" i="2"/>
  <c r="K339" i="2" s="1"/>
  <c r="K373" i="2" s="1"/>
  <c r="K407" i="2" s="1"/>
  <c r="K162" i="2"/>
  <c r="K332" i="2" s="1"/>
  <c r="K366" i="2" s="1"/>
  <c r="K400" i="2" s="1"/>
  <c r="K146" i="2"/>
  <c r="K207" i="2"/>
  <c r="K140" i="2"/>
  <c r="K149" i="2"/>
  <c r="K148" i="2"/>
  <c r="K142" i="2"/>
  <c r="K150" i="2"/>
  <c r="K220" i="2"/>
  <c r="K235" i="2"/>
  <c r="K221" i="2"/>
  <c r="K208" i="2"/>
  <c r="K212" i="2"/>
  <c r="K237" i="2"/>
  <c r="K167" i="2"/>
  <c r="K337" i="2" s="1"/>
  <c r="K371" i="2" s="1"/>
  <c r="K405" i="2" s="1"/>
  <c r="K163" i="2"/>
  <c r="K333" i="2" s="1"/>
  <c r="K367" i="2" s="1"/>
  <c r="K401" i="2" s="1"/>
  <c r="K157" i="2"/>
  <c r="K327" i="2" s="1"/>
  <c r="K361" i="2" s="1"/>
  <c r="K395" i="2" s="1"/>
  <c r="K141" i="2"/>
  <c r="K214" i="2"/>
  <c r="K217" i="2"/>
  <c r="K145" i="2"/>
  <c r="K218" i="2"/>
  <c r="K230" i="2"/>
  <c r="K216" i="2"/>
  <c r="K226" i="2"/>
  <c r="K231" i="2"/>
  <c r="K225" i="2"/>
  <c r="K228" i="2"/>
  <c r="K215" i="2"/>
  <c r="K158" i="2"/>
  <c r="K328" i="2" s="1"/>
  <c r="K362" i="2" s="1"/>
  <c r="K396" i="2" s="1"/>
  <c r="K153" i="2"/>
  <c r="K323" i="2" s="1"/>
  <c r="K357" i="2" s="1"/>
  <c r="K391" i="2" s="1"/>
  <c r="K143" i="2"/>
  <c r="K209" i="2"/>
  <c r="K151" i="2"/>
  <c r="K155" i="2"/>
  <c r="K325" i="2" s="1"/>
  <c r="K359" i="2" s="1"/>
  <c r="K393" i="2" s="1"/>
  <c r="K138" i="2"/>
  <c r="K213" i="2"/>
  <c r="K147" i="2"/>
  <c r="K234" i="2"/>
  <c r="K232" i="2"/>
  <c r="K224" i="2"/>
  <c r="K236" i="2"/>
  <c r="K229" i="2"/>
  <c r="K210" i="2"/>
  <c r="K206" i="2"/>
  <c r="K222" i="2"/>
  <c r="K165" i="2"/>
  <c r="K335" i="2" s="1"/>
  <c r="K369" i="2" s="1"/>
  <c r="K403" i="2" s="1"/>
  <c r="K161" i="2"/>
  <c r="K331" i="2" s="1"/>
  <c r="K365" i="2" s="1"/>
  <c r="K399" i="2" s="1"/>
  <c r="K156" i="2"/>
  <c r="K326" i="2" s="1"/>
  <c r="K360" i="2" s="1"/>
  <c r="K394" i="2" s="1"/>
  <c r="K160" i="2"/>
  <c r="K330" i="2" s="1"/>
  <c r="K364" i="2" s="1"/>
  <c r="K398" i="2" s="1"/>
  <c r="K211" i="2"/>
  <c r="K139" i="2"/>
  <c r="K144" i="2"/>
  <c r="K154" i="2"/>
  <c r="K324" i="2" s="1"/>
  <c r="K358" i="2" s="1"/>
  <c r="K392" i="2" s="1"/>
  <c r="K152" i="2"/>
  <c r="K322" i="2" s="1"/>
  <c r="K356" i="2" s="1"/>
  <c r="K390" i="2" s="1"/>
  <c r="K233" i="2"/>
  <c r="K227" i="2"/>
  <c r="K219" i="2"/>
  <c r="K172" i="2"/>
  <c r="K223" i="2"/>
  <c r="AB79" i="3"/>
  <c r="AC79" i="3" s="1"/>
  <c r="AD79" i="3" s="1"/>
  <c r="AE79" i="3" s="1"/>
  <c r="K314" i="2" l="1"/>
  <c r="K280" i="2"/>
  <c r="K309" i="2"/>
  <c r="K275" i="2"/>
  <c r="K308" i="2"/>
  <c r="K342" i="2" s="1"/>
  <c r="K376" i="2" s="1"/>
  <c r="K274" i="2"/>
  <c r="K313" i="2"/>
  <c r="K279" i="2"/>
  <c r="K320" i="2"/>
  <c r="K354" i="2" s="1"/>
  <c r="K388" i="2" s="1"/>
  <c r="K286" i="2"/>
  <c r="K310" i="2"/>
  <c r="K276" i="2"/>
  <c r="K104" i="2"/>
  <c r="V67" i="3"/>
  <c r="K312" i="2"/>
  <c r="K278" i="2"/>
  <c r="K37" i="2"/>
  <c r="M77" i="3"/>
  <c r="K71" i="2"/>
  <c r="K241" i="2" s="1"/>
  <c r="K173" i="2"/>
  <c r="K46" i="2"/>
  <c r="K114" i="2" s="1"/>
  <c r="K80" i="2"/>
  <c r="K250" i="2" s="1"/>
  <c r="G74" i="3"/>
  <c r="U74" i="3"/>
  <c r="Y74" i="3" s="1"/>
  <c r="Z74" i="3" s="1"/>
  <c r="K182" i="2"/>
  <c r="K110" i="2"/>
  <c r="K49" i="2"/>
  <c r="K117" i="2" s="1"/>
  <c r="K83" i="2"/>
  <c r="K253" i="2" s="1"/>
  <c r="G76" i="3"/>
  <c r="U76" i="3"/>
  <c r="Y76" i="3" s="1"/>
  <c r="Z76" i="3" s="1"/>
  <c r="K185" i="2"/>
  <c r="T73" i="3"/>
  <c r="W73" i="3" s="1"/>
  <c r="X73" i="3" s="1"/>
  <c r="J73" i="3"/>
  <c r="F73" i="3" s="1"/>
  <c r="L11" i="2" s="1"/>
  <c r="K317" i="2"/>
  <c r="K283" i="2"/>
  <c r="K321" i="2"/>
  <c r="K287" i="2"/>
  <c r="K311" i="2"/>
  <c r="K277" i="2"/>
  <c r="K318" i="2"/>
  <c r="K284" i="2"/>
  <c r="K316" i="2"/>
  <c r="K282" i="2"/>
  <c r="J77" i="3"/>
  <c r="F77" i="3" s="1"/>
  <c r="L2" i="2" s="1"/>
  <c r="AA77" i="3"/>
  <c r="T77" i="3"/>
  <c r="W77" i="3" s="1"/>
  <c r="X77" i="3" s="1"/>
  <c r="AA75" i="3"/>
  <c r="AC75" i="3" s="1"/>
  <c r="AD75" i="3" s="1"/>
  <c r="AE75" i="3" s="1"/>
  <c r="J75" i="3"/>
  <c r="F75" i="3" s="1"/>
  <c r="L6" i="2" s="1"/>
  <c r="T75" i="3"/>
  <c r="W75" i="3" s="1"/>
  <c r="X75" i="3" s="1"/>
  <c r="J78" i="3"/>
  <c r="F78" i="3" s="1"/>
  <c r="L8" i="2" s="1"/>
  <c r="AA78" i="3"/>
  <c r="AC78" i="3" s="1"/>
  <c r="AD78" i="3" s="1"/>
  <c r="AE78" i="3" s="1"/>
  <c r="T78" i="3"/>
  <c r="W78" i="3" s="1"/>
  <c r="X78" i="3" s="1"/>
  <c r="P79" i="3"/>
  <c r="L79" i="3" s="1"/>
  <c r="L13" i="2" s="1"/>
  <c r="K315" i="2"/>
  <c r="K281" i="2"/>
  <c r="K319" i="2"/>
  <c r="K285" i="2"/>
  <c r="K41" i="2"/>
  <c r="M76" i="3"/>
  <c r="K75" i="2"/>
  <c r="K245" i="2" s="1"/>
  <c r="K177" i="2"/>
  <c r="F79" i="3"/>
  <c r="L4" i="2" s="1"/>
  <c r="K113" i="2"/>
  <c r="AA73" i="3" s="1"/>
  <c r="K112" i="2"/>
  <c r="AB73" i="3" s="1"/>
  <c r="K346" i="2" l="1"/>
  <c r="K380" i="2" s="1"/>
  <c r="V79" i="3"/>
  <c r="K344" i="2"/>
  <c r="K378" i="2" s="1"/>
  <c r="K348" i="2"/>
  <c r="K382" i="2" s="1"/>
  <c r="K347" i="2"/>
  <c r="K381" i="2" s="1"/>
  <c r="K349" i="2"/>
  <c r="K383" i="2" s="1"/>
  <c r="K343" i="2"/>
  <c r="K377" i="2" s="1"/>
  <c r="K352" i="2"/>
  <c r="K386" i="2" s="1"/>
  <c r="K355" i="2"/>
  <c r="K389" i="2" s="1"/>
  <c r="AC73" i="3"/>
  <c r="AD73" i="3" s="1"/>
  <c r="AE73" i="3" s="1"/>
  <c r="L36" i="2"/>
  <c r="M80" i="3"/>
  <c r="L70" i="2"/>
  <c r="L240" i="2" s="1"/>
  <c r="L156" i="2"/>
  <c r="L326" i="2" s="1"/>
  <c r="L360" i="2" s="1"/>
  <c r="L394" i="2" s="1"/>
  <c r="L167" i="2"/>
  <c r="L337" i="2" s="1"/>
  <c r="L371" i="2" s="1"/>
  <c r="L405" i="2" s="1"/>
  <c r="L158" i="2"/>
  <c r="L328" i="2" s="1"/>
  <c r="L362" i="2" s="1"/>
  <c r="L396" i="2" s="1"/>
  <c r="L163" i="2"/>
  <c r="L333" i="2" s="1"/>
  <c r="L367" i="2" s="1"/>
  <c r="L401" i="2" s="1"/>
  <c r="L164" i="2"/>
  <c r="L334" i="2" s="1"/>
  <c r="L368" i="2" s="1"/>
  <c r="L402" i="2" s="1"/>
  <c r="L159" i="2"/>
  <c r="L329" i="2" s="1"/>
  <c r="L363" i="2" s="1"/>
  <c r="L397" i="2" s="1"/>
  <c r="L153" i="2"/>
  <c r="L323" i="2" s="1"/>
  <c r="L357" i="2" s="1"/>
  <c r="L391" i="2" s="1"/>
  <c r="L154" i="2"/>
  <c r="L324" i="2" s="1"/>
  <c r="L358" i="2" s="1"/>
  <c r="L392" i="2" s="1"/>
  <c r="L208" i="2"/>
  <c r="L139" i="2"/>
  <c r="L206" i="2"/>
  <c r="L212" i="2"/>
  <c r="L146" i="2"/>
  <c r="L234" i="2"/>
  <c r="L233" i="2"/>
  <c r="L211" i="2"/>
  <c r="L228" i="2"/>
  <c r="L235" i="2"/>
  <c r="L165" i="2"/>
  <c r="L335" i="2" s="1"/>
  <c r="L369" i="2" s="1"/>
  <c r="L403" i="2" s="1"/>
  <c r="L168" i="2"/>
  <c r="L338" i="2" s="1"/>
  <c r="L372" i="2" s="1"/>
  <c r="L406" i="2" s="1"/>
  <c r="L161" i="2"/>
  <c r="L331" i="2" s="1"/>
  <c r="L365" i="2" s="1"/>
  <c r="L399" i="2" s="1"/>
  <c r="L162" i="2"/>
  <c r="L332" i="2" s="1"/>
  <c r="L366" i="2" s="1"/>
  <c r="L400" i="2" s="1"/>
  <c r="L166" i="2"/>
  <c r="L336" i="2" s="1"/>
  <c r="L370" i="2" s="1"/>
  <c r="L404" i="2" s="1"/>
  <c r="L160" i="2"/>
  <c r="L330" i="2" s="1"/>
  <c r="L364" i="2" s="1"/>
  <c r="L398" i="2" s="1"/>
  <c r="L143" i="2"/>
  <c r="L141" i="2"/>
  <c r="L148" i="2"/>
  <c r="L155" i="2"/>
  <c r="L325" i="2" s="1"/>
  <c r="L359" i="2" s="1"/>
  <c r="L393" i="2" s="1"/>
  <c r="L152" i="2"/>
  <c r="L322" i="2" s="1"/>
  <c r="L356" i="2" s="1"/>
  <c r="L390" i="2" s="1"/>
  <c r="L145" i="2"/>
  <c r="L226" i="2"/>
  <c r="L220" i="2"/>
  <c r="L218" i="2"/>
  <c r="L227" i="2"/>
  <c r="L237" i="2"/>
  <c r="L222" i="2"/>
  <c r="L169" i="2"/>
  <c r="L339" i="2" s="1"/>
  <c r="L373" i="2" s="1"/>
  <c r="L407" i="2" s="1"/>
  <c r="L147" i="2"/>
  <c r="L142" i="2"/>
  <c r="L216" i="2"/>
  <c r="L151" i="2"/>
  <c r="L149" i="2"/>
  <c r="L213" i="2"/>
  <c r="L214" i="2"/>
  <c r="L230" i="2"/>
  <c r="L207" i="2"/>
  <c r="L229" i="2"/>
  <c r="L217" i="2"/>
  <c r="L223" i="2"/>
  <c r="L172" i="2"/>
  <c r="L225" i="2"/>
  <c r="L157" i="2"/>
  <c r="L327" i="2" s="1"/>
  <c r="L361" i="2" s="1"/>
  <c r="L395" i="2" s="1"/>
  <c r="L215" i="2"/>
  <c r="L140" i="2"/>
  <c r="L210" i="2"/>
  <c r="L219" i="2"/>
  <c r="L150" i="2"/>
  <c r="L138" i="2"/>
  <c r="L144" i="2"/>
  <c r="L224" i="2"/>
  <c r="L236" i="2"/>
  <c r="L231" i="2"/>
  <c r="L232" i="2"/>
  <c r="L221" i="2"/>
  <c r="L209" i="2"/>
  <c r="L45" i="2"/>
  <c r="M83" i="3"/>
  <c r="L79" i="2"/>
  <c r="L249" i="2" s="1"/>
  <c r="L181" i="2"/>
  <c r="L47" i="2"/>
  <c r="L115" i="2" s="1"/>
  <c r="L81" i="2"/>
  <c r="L251" i="2" s="1"/>
  <c r="M81" i="3"/>
  <c r="L183" i="2"/>
  <c r="P73" i="3"/>
  <c r="L73" i="3" s="1"/>
  <c r="L10" i="2" s="1"/>
  <c r="AA74" i="3"/>
  <c r="AC74" i="3" s="1"/>
  <c r="AD74" i="3" s="1"/>
  <c r="AE74" i="3" s="1"/>
  <c r="T74" i="3"/>
  <c r="W74" i="3" s="1"/>
  <c r="X74" i="3" s="1"/>
  <c r="J74" i="3"/>
  <c r="F74" i="3" s="1"/>
  <c r="L12" i="2" s="1"/>
  <c r="M85" i="3"/>
  <c r="L42" i="2"/>
  <c r="L76" i="2"/>
  <c r="L246" i="2" s="1"/>
  <c r="L178" i="2"/>
  <c r="K353" i="2"/>
  <c r="K387" i="2" s="1"/>
  <c r="P78" i="3"/>
  <c r="L78" i="3" s="1"/>
  <c r="L14" i="2" s="1"/>
  <c r="P75" i="3"/>
  <c r="L75" i="3" s="1"/>
  <c r="L5" i="2" s="1"/>
  <c r="V75" i="3"/>
  <c r="K350" i="2"/>
  <c r="K384" i="2" s="1"/>
  <c r="K345" i="2"/>
  <c r="K379" i="2" s="1"/>
  <c r="K351" i="2"/>
  <c r="K385" i="2" s="1"/>
  <c r="L77" i="3"/>
  <c r="L3" i="2" s="1"/>
  <c r="L74" i="2"/>
  <c r="L244" i="2" s="1"/>
  <c r="M86" i="3"/>
  <c r="L40" i="2"/>
  <c r="L108" i="2" s="1"/>
  <c r="L176" i="2"/>
  <c r="L38" i="2"/>
  <c r="M84" i="3"/>
  <c r="L72" i="2"/>
  <c r="L242" i="2" s="1"/>
  <c r="L174" i="2"/>
  <c r="K109" i="2"/>
  <c r="AB76" i="3" s="1"/>
  <c r="P77" i="3"/>
  <c r="V77" i="3"/>
  <c r="AA76" i="3"/>
  <c r="AC76" i="3" s="1"/>
  <c r="AD76" i="3" s="1"/>
  <c r="AE76" i="3" s="1"/>
  <c r="T76" i="3"/>
  <c r="W76" i="3" s="1"/>
  <c r="X76" i="3" s="1"/>
  <c r="J76" i="3"/>
  <c r="K105" i="2"/>
  <c r="AB77" i="3" s="1"/>
  <c r="AC77" i="3" s="1"/>
  <c r="AD77" i="3" s="1"/>
  <c r="AE77" i="3" s="1"/>
  <c r="V73" i="3" l="1"/>
  <c r="L113" i="2"/>
  <c r="L46" i="2"/>
  <c r="G82" i="3"/>
  <c r="L80" i="2"/>
  <c r="L250" i="2" s="1"/>
  <c r="L182" i="2"/>
  <c r="G86" i="3"/>
  <c r="L37" i="2"/>
  <c r="L71" i="2"/>
  <c r="L241" i="2" s="1"/>
  <c r="U86" i="3"/>
  <c r="Y86" i="3" s="1"/>
  <c r="Z86" i="3" s="1"/>
  <c r="L173" i="2"/>
  <c r="L106" i="2"/>
  <c r="V78" i="3"/>
  <c r="AB81" i="3"/>
  <c r="G83" i="3"/>
  <c r="L48" i="2"/>
  <c r="L82" i="2"/>
  <c r="L252" i="2" s="1"/>
  <c r="U83" i="3"/>
  <c r="Y83" i="3" s="1"/>
  <c r="Z83" i="3" s="1"/>
  <c r="L184" i="2"/>
  <c r="G84" i="3"/>
  <c r="L44" i="2"/>
  <c r="L112" i="2" s="1"/>
  <c r="L78" i="2"/>
  <c r="L248" i="2" s="1"/>
  <c r="U84" i="3"/>
  <c r="Y84" i="3" s="1"/>
  <c r="Z84" i="3" s="1"/>
  <c r="L180" i="2"/>
  <c r="AB83" i="3"/>
  <c r="L314" i="2"/>
  <c r="L280" i="2"/>
  <c r="L312" i="2"/>
  <c r="L278" i="2"/>
  <c r="L318" i="2"/>
  <c r="L284" i="2"/>
  <c r="P74" i="3"/>
  <c r="L74" i="3" s="1"/>
  <c r="L9" i="2" s="1"/>
  <c r="L308" i="2"/>
  <c r="L274" i="2"/>
  <c r="L310" i="2"/>
  <c r="L276" i="2"/>
  <c r="L319" i="2"/>
  <c r="L285" i="2"/>
  <c r="L317" i="2"/>
  <c r="L283" i="2"/>
  <c r="L315" i="2"/>
  <c r="L281" i="2"/>
  <c r="L311" i="2"/>
  <c r="L277" i="2"/>
  <c r="L309" i="2"/>
  <c r="L275" i="2"/>
  <c r="L104" i="2"/>
  <c r="AB80" i="3" s="1"/>
  <c r="L110" i="2"/>
  <c r="F76" i="3"/>
  <c r="L15" i="2" s="1"/>
  <c r="U82" i="3" s="1"/>
  <c r="Y82" i="3" s="1"/>
  <c r="Z82" i="3" s="1"/>
  <c r="P76" i="3"/>
  <c r="L76" i="3" s="1"/>
  <c r="L7" i="2" s="1"/>
  <c r="AB84" i="3"/>
  <c r="AB86" i="3"/>
  <c r="L73" i="2"/>
  <c r="L243" i="2" s="1"/>
  <c r="L39" i="2"/>
  <c r="G85" i="3"/>
  <c r="U85" i="3"/>
  <c r="Y85" i="3" s="1"/>
  <c r="Z85" i="3" s="1"/>
  <c r="L175" i="2"/>
  <c r="AB85" i="3"/>
  <c r="L320" i="2"/>
  <c r="L286" i="2"/>
  <c r="L321" i="2"/>
  <c r="L287" i="2"/>
  <c r="L313" i="2"/>
  <c r="L279" i="2"/>
  <c r="L316" i="2"/>
  <c r="L282" i="2"/>
  <c r="L345" i="2" l="1"/>
  <c r="L379" i="2" s="1"/>
  <c r="L351" i="2"/>
  <c r="L385" i="2" s="1"/>
  <c r="L344" i="2"/>
  <c r="L378" i="2" s="1"/>
  <c r="V74" i="3"/>
  <c r="L346" i="2"/>
  <c r="L380" i="2" s="1"/>
  <c r="L116" i="2"/>
  <c r="L105" i="2"/>
  <c r="L350" i="2"/>
  <c r="L384" i="2" s="1"/>
  <c r="L355" i="2"/>
  <c r="L389" i="2" s="1"/>
  <c r="L114" i="2"/>
  <c r="L75" i="2"/>
  <c r="L245" i="2" s="1"/>
  <c r="G80" i="3"/>
  <c r="L41" i="2"/>
  <c r="U80" i="3"/>
  <c r="Y80" i="3" s="1"/>
  <c r="Z80" i="3" s="1"/>
  <c r="L177" i="2"/>
  <c r="L347" i="2"/>
  <c r="L381" i="2" s="1"/>
  <c r="L354" i="2"/>
  <c r="L388" i="2" s="1"/>
  <c r="J85" i="3"/>
  <c r="F85" i="3"/>
  <c r="M5" i="2" s="1"/>
  <c r="T85" i="3"/>
  <c r="W85" i="3" s="1"/>
  <c r="X85" i="3" s="1"/>
  <c r="L83" i="2"/>
  <c r="L253" i="2" s="1"/>
  <c r="M82" i="3"/>
  <c r="L49" i="2"/>
  <c r="L185" i="2"/>
  <c r="L343" i="2"/>
  <c r="L377" i="2" s="1"/>
  <c r="L349" i="2"/>
  <c r="L383" i="2" s="1"/>
  <c r="L353" i="2"/>
  <c r="L387" i="2" s="1"/>
  <c r="L342" i="2"/>
  <c r="L376" i="2" s="1"/>
  <c r="AA84" i="3"/>
  <c r="AC84" i="3" s="1"/>
  <c r="AD84" i="3" s="1"/>
  <c r="AE84" i="3" s="1"/>
  <c r="J84" i="3"/>
  <c r="T84" i="3"/>
  <c r="W84" i="3" s="1"/>
  <c r="X84" i="3" s="1"/>
  <c r="L107" i="2"/>
  <c r="AA85" i="3" s="1"/>
  <c r="AC85" i="3" s="1"/>
  <c r="AD85" i="3" s="1"/>
  <c r="AE85" i="3" s="1"/>
  <c r="L43" i="2"/>
  <c r="G81" i="3"/>
  <c r="L77" i="2"/>
  <c r="L247" i="2" s="1"/>
  <c r="U81" i="3"/>
  <c r="Y81" i="3" s="1"/>
  <c r="Z81" i="3" s="1"/>
  <c r="L179" i="2"/>
  <c r="L352" i="2"/>
  <c r="L386" i="2" s="1"/>
  <c r="L348" i="2"/>
  <c r="L382" i="2" s="1"/>
  <c r="J83" i="3"/>
  <c r="F83" i="3" s="1"/>
  <c r="M14" i="2" s="1"/>
  <c r="AA83" i="3"/>
  <c r="AC83" i="3" s="1"/>
  <c r="AD83" i="3" s="1"/>
  <c r="AE83" i="3" s="1"/>
  <c r="T83" i="3"/>
  <c r="W83" i="3" s="1"/>
  <c r="X83" i="3" s="1"/>
  <c r="AA86" i="3"/>
  <c r="AC86" i="3" s="1"/>
  <c r="AD86" i="3" s="1"/>
  <c r="AE86" i="3" s="1"/>
  <c r="J86" i="3"/>
  <c r="F86" i="3" s="1"/>
  <c r="M3" i="2" s="1"/>
  <c r="T86" i="3"/>
  <c r="W86" i="3" s="1"/>
  <c r="X86" i="3" s="1"/>
  <c r="J82" i="3"/>
  <c r="F82" i="3" s="1"/>
  <c r="M12" i="2" s="1"/>
  <c r="AA82" i="3"/>
  <c r="V76" i="3"/>
  <c r="L109" i="2" l="1"/>
  <c r="M37" i="2"/>
  <c r="M88" i="3"/>
  <c r="M71" i="2"/>
  <c r="M241" i="2" s="1"/>
  <c r="M173" i="2"/>
  <c r="M93" i="3"/>
  <c r="M46" i="2"/>
  <c r="M80" i="2"/>
  <c r="M250" i="2" s="1"/>
  <c r="M182" i="2"/>
  <c r="P85" i="3"/>
  <c r="L85" i="3" s="1"/>
  <c r="M8" i="2" s="1"/>
  <c r="M82" i="2"/>
  <c r="M252" i="2" s="1"/>
  <c r="M92" i="3"/>
  <c r="M48" i="2"/>
  <c r="M184" i="2"/>
  <c r="P84" i="3"/>
  <c r="L84" i="3" s="1"/>
  <c r="M4" i="2" s="1"/>
  <c r="T82" i="3"/>
  <c r="W82" i="3" s="1"/>
  <c r="X82" i="3" s="1"/>
  <c r="T81" i="3"/>
  <c r="W81" i="3" s="1"/>
  <c r="X81" i="3" s="1"/>
  <c r="J81" i="3"/>
  <c r="F81" i="3" s="1"/>
  <c r="M9" i="2" s="1"/>
  <c r="P82" i="3"/>
  <c r="L82" i="3" s="1"/>
  <c r="M15" i="2" s="1"/>
  <c r="P86" i="3"/>
  <c r="L86" i="3" s="1"/>
  <c r="M6" i="2" s="1"/>
  <c r="P83" i="3"/>
  <c r="L83" i="3" s="1"/>
  <c r="M11" i="2" s="1"/>
  <c r="L111" i="2"/>
  <c r="AA81" i="3" s="1"/>
  <c r="AC81" i="3" s="1"/>
  <c r="AD81" i="3" s="1"/>
  <c r="AE81" i="3" s="1"/>
  <c r="F84" i="3"/>
  <c r="M10" i="2" s="1"/>
  <c r="L117" i="2"/>
  <c r="AB82" i="3" s="1"/>
  <c r="AC82" i="3" s="1"/>
  <c r="AD82" i="3" s="1"/>
  <c r="AE82" i="3" s="1"/>
  <c r="J80" i="3"/>
  <c r="AA80" i="3"/>
  <c r="AC80" i="3" s="1"/>
  <c r="AD80" i="3" s="1"/>
  <c r="AE80" i="3" s="1"/>
  <c r="F80" i="3"/>
  <c r="M7" i="2" s="1"/>
  <c r="T80" i="3"/>
  <c r="W80" i="3" s="1"/>
  <c r="X80" i="3" s="1"/>
  <c r="M87" i="3"/>
  <c r="M39" i="2"/>
  <c r="M73" i="2"/>
  <c r="M243" i="2" s="1"/>
  <c r="M175" i="2"/>
  <c r="V85" i="3" l="1"/>
  <c r="V86" i="3"/>
  <c r="V82" i="3"/>
  <c r="M79" i="2"/>
  <c r="M249" i="2" s="1"/>
  <c r="G87" i="3"/>
  <c r="M45" i="2"/>
  <c r="U87" i="3"/>
  <c r="Y87" i="3" s="1"/>
  <c r="Z87" i="3" s="1"/>
  <c r="M181" i="2"/>
  <c r="M49" i="2"/>
  <c r="G90" i="3"/>
  <c r="M83" i="2"/>
  <c r="M253" i="2" s="1"/>
  <c r="U90" i="3"/>
  <c r="Y90" i="3" s="1"/>
  <c r="Z90" i="3" s="1"/>
  <c r="M185" i="2"/>
  <c r="V84" i="3"/>
  <c r="M107" i="2"/>
  <c r="M91" i="3"/>
  <c r="M44" i="2"/>
  <c r="M78" i="2"/>
  <c r="M248" i="2" s="1"/>
  <c r="M180" i="2"/>
  <c r="M41" i="2"/>
  <c r="M89" i="3"/>
  <c r="M75" i="2"/>
  <c r="M245" i="2" s="1"/>
  <c r="M177" i="2"/>
  <c r="M77" i="2"/>
  <c r="M247" i="2" s="1"/>
  <c r="M90" i="3"/>
  <c r="M43" i="2"/>
  <c r="M179" i="2"/>
  <c r="AB87" i="3"/>
  <c r="M40" i="2"/>
  <c r="G89" i="3"/>
  <c r="M74" i="2"/>
  <c r="M244" i="2" s="1"/>
  <c r="U89" i="3"/>
  <c r="Y89" i="3" s="1"/>
  <c r="Z89" i="3" s="1"/>
  <c r="M176" i="2"/>
  <c r="P81" i="3"/>
  <c r="L81" i="3" s="1"/>
  <c r="M13" i="2" s="1"/>
  <c r="M114" i="2"/>
  <c r="AB93" i="3" s="1"/>
  <c r="M38" i="2"/>
  <c r="M72" i="2"/>
  <c r="M242" i="2" s="1"/>
  <c r="G92" i="3"/>
  <c r="U92" i="3"/>
  <c r="Y92" i="3" s="1"/>
  <c r="Z92" i="3" s="1"/>
  <c r="M174" i="2"/>
  <c r="P80" i="3"/>
  <c r="L80" i="3" s="1"/>
  <c r="M2" i="2" s="1"/>
  <c r="V83" i="3"/>
  <c r="M116" i="2"/>
  <c r="AB92" i="3" s="1"/>
  <c r="M42" i="2"/>
  <c r="M110" i="2" s="1"/>
  <c r="G88" i="3"/>
  <c r="M76" i="2"/>
  <c r="M246" i="2" s="1"/>
  <c r="U88" i="3"/>
  <c r="Y88" i="3" s="1"/>
  <c r="Z88" i="3" s="1"/>
  <c r="M178" i="2"/>
  <c r="M105" i="2"/>
  <c r="AB88" i="3" s="1"/>
  <c r="M111" i="2" l="1"/>
  <c r="M106" i="2"/>
  <c r="M113" i="2"/>
  <c r="V81" i="3"/>
  <c r="J89" i="3"/>
  <c r="F89" i="3" s="1"/>
  <c r="N6" i="2" s="1"/>
  <c r="T89" i="3"/>
  <c r="W89" i="3" s="1"/>
  <c r="X89" i="3" s="1"/>
  <c r="J88" i="3"/>
  <c r="AA88" i="3"/>
  <c r="AC88" i="3" s="1"/>
  <c r="AD88" i="3" s="1"/>
  <c r="AE88" i="3" s="1"/>
  <c r="F88" i="3"/>
  <c r="N8" i="2" s="1"/>
  <c r="T88" i="3"/>
  <c r="W88" i="3" s="1"/>
  <c r="X88" i="3" s="1"/>
  <c r="V80" i="3"/>
  <c r="J92" i="3"/>
  <c r="AA92" i="3"/>
  <c r="AC92" i="3" s="1"/>
  <c r="AD92" i="3" s="1"/>
  <c r="AE92" i="3" s="1"/>
  <c r="T92" i="3"/>
  <c r="W92" i="3" s="1"/>
  <c r="X92" i="3" s="1"/>
  <c r="M108" i="2"/>
  <c r="AA89" i="3" s="1"/>
  <c r="AB90" i="3"/>
  <c r="M112" i="2"/>
  <c r="J90" i="3"/>
  <c r="F90" i="3" s="1"/>
  <c r="N15" i="2" s="1"/>
  <c r="T90" i="3"/>
  <c r="W90" i="3" s="1"/>
  <c r="X90" i="3" s="1"/>
  <c r="G93" i="3"/>
  <c r="M36" i="2"/>
  <c r="M104" i="2" s="1"/>
  <c r="M70" i="2"/>
  <c r="M240" i="2" s="1"/>
  <c r="U93" i="3"/>
  <c r="Y93" i="3" s="1"/>
  <c r="Z93" i="3" s="1"/>
  <c r="M166" i="2"/>
  <c r="M336" i="2" s="1"/>
  <c r="M370" i="2" s="1"/>
  <c r="M404" i="2" s="1"/>
  <c r="M159" i="2"/>
  <c r="M329" i="2" s="1"/>
  <c r="M363" i="2" s="1"/>
  <c r="M397" i="2" s="1"/>
  <c r="M164" i="2"/>
  <c r="M334" i="2" s="1"/>
  <c r="M368" i="2" s="1"/>
  <c r="M402" i="2" s="1"/>
  <c r="M211" i="2"/>
  <c r="M150" i="2"/>
  <c r="M213" i="2"/>
  <c r="M144" i="2"/>
  <c r="M138" i="2"/>
  <c r="M207" i="2"/>
  <c r="M155" i="2"/>
  <c r="M325" i="2" s="1"/>
  <c r="M359" i="2" s="1"/>
  <c r="M393" i="2" s="1"/>
  <c r="M227" i="2"/>
  <c r="M206" i="2"/>
  <c r="M220" i="2"/>
  <c r="M222" i="2"/>
  <c r="M224" i="2"/>
  <c r="M157" i="2"/>
  <c r="M327" i="2" s="1"/>
  <c r="M361" i="2" s="1"/>
  <c r="M395" i="2" s="1"/>
  <c r="M146" i="2"/>
  <c r="M218" i="2"/>
  <c r="M149" i="2"/>
  <c r="M141" i="2"/>
  <c r="M148" i="2"/>
  <c r="M215" i="2"/>
  <c r="M210" i="2"/>
  <c r="M237" i="2"/>
  <c r="M233" i="2"/>
  <c r="M221" i="2"/>
  <c r="M230" i="2"/>
  <c r="M167" i="2"/>
  <c r="M337" i="2" s="1"/>
  <c r="M371" i="2" s="1"/>
  <c r="M405" i="2" s="1"/>
  <c r="M163" i="2"/>
  <c r="M333" i="2" s="1"/>
  <c r="M367" i="2" s="1"/>
  <c r="M401" i="2" s="1"/>
  <c r="M165" i="2"/>
  <c r="M335" i="2" s="1"/>
  <c r="M369" i="2" s="1"/>
  <c r="M403" i="2" s="1"/>
  <c r="M161" i="2"/>
  <c r="M331" i="2" s="1"/>
  <c r="M365" i="2" s="1"/>
  <c r="M399" i="2" s="1"/>
  <c r="M156" i="2"/>
  <c r="M326" i="2" s="1"/>
  <c r="M360" i="2" s="1"/>
  <c r="M394" i="2" s="1"/>
  <c r="M153" i="2"/>
  <c r="M323" i="2" s="1"/>
  <c r="M357" i="2" s="1"/>
  <c r="M391" i="2" s="1"/>
  <c r="M214" i="2"/>
  <c r="M142" i="2"/>
  <c r="M209" i="2"/>
  <c r="M152" i="2"/>
  <c r="M322" i="2" s="1"/>
  <c r="M356" i="2" s="1"/>
  <c r="M390" i="2" s="1"/>
  <c r="M154" i="2"/>
  <c r="M324" i="2" s="1"/>
  <c r="M358" i="2" s="1"/>
  <c r="M392" i="2" s="1"/>
  <c r="M151" i="2"/>
  <c r="M216" i="2"/>
  <c r="M172" i="2"/>
  <c r="M219" i="2"/>
  <c r="M236" i="2"/>
  <c r="M231" i="2"/>
  <c r="M234" i="2"/>
  <c r="M235" i="2"/>
  <c r="M229" i="2"/>
  <c r="M208" i="2"/>
  <c r="M228" i="2"/>
  <c r="M158" i="2"/>
  <c r="M328" i="2" s="1"/>
  <c r="M362" i="2" s="1"/>
  <c r="M396" i="2" s="1"/>
  <c r="M168" i="2"/>
  <c r="M338" i="2" s="1"/>
  <c r="M372" i="2" s="1"/>
  <c r="M406" i="2" s="1"/>
  <c r="M169" i="2"/>
  <c r="M339" i="2" s="1"/>
  <c r="M373" i="2" s="1"/>
  <c r="M407" i="2" s="1"/>
  <c r="M162" i="2"/>
  <c r="M332" i="2" s="1"/>
  <c r="M366" i="2" s="1"/>
  <c r="M400" i="2" s="1"/>
  <c r="M160" i="2"/>
  <c r="M330" i="2" s="1"/>
  <c r="M364" i="2" s="1"/>
  <c r="M398" i="2" s="1"/>
  <c r="M143" i="2"/>
  <c r="M147" i="2"/>
  <c r="M145" i="2"/>
  <c r="M139" i="2"/>
  <c r="M140" i="2"/>
  <c r="M223" i="2"/>
  <c r="M226" i="2"/>
  <c r="M232" i="2"/>
  <c r="M225" i="2"/>
  <c r="M212" i="2"/>
  <c r="M217" i="2"/>
  <c r="M109" i="2"/>
  <c r="AB89" i="3" s="1"/>
  <c r="AB91" i="3"/>
  <c r="M117" i="2"/>
  <c r="AA90" i="3" s="1"/>
  <c r="AC90" i="3" s="1"/>
  <c r="AD90" i="3" s="1"/>
  <c r="AE90" i="3" s="1"/>
  <c r="J87" i="3"/>
  <c r="F87" i="3" s="1"/>
  <c r="N11" i="2" s="1"/>
  <c r="AA87" i="3"/>
  <c r="AC87" i="3" s="1"/>
  <c r="AD87" i="3" s="1"/>
  <c r="AE87" i="3" s="1"/>
  <c r="T87" i="3"/>
  <c r="W87" i="3" s="1"/>
  <c r="X87" i="3" s="1"/>
  <c r="G91" i="3"/>
  <c r="M47" i="2"/>
  <c r="M81" i="2"/>
  <c r="M251" i="2" s="1"/>
  <c r="U91" i="3"/>
  <c r="Y91" i="3" s="1"/>
  <c r="Z91" i="3" s="1"/>
  <c r="M183" i="2"/>
  <c r="M115" i="2" l="1"/>
  <c r="AC89" i="3"/>
  <c r="AD89" i="3" s="1"/>
  <c r="AE89" i="3" s="1"/>
  <c r="J91" i="3"/>
  <c r="AA91" i="3"/>
  <c r="AC91" i="3" s="1"/>
  <c r="AD91" i="3" s="1"/>
  <c r="AE91" i="3" s="1"/>
  <c r="T91" i="3"/>
  <c r="W91" i="3" s="1"/>
  <c r="X91" i="3" s="1"/>
  <c r="F91" i="3"/>
  <c r="N13" i="2" s="1"/>
  <c r="M315" i="2"/>
  <c r="M281" i="2"/>
  <c r="M318" i="2"/>
  <c r="M284" i="2"/>
  <c r="M316" i="2"/>
  <c r="M282" i="2"/>
  <c r="M320" i="2"/>
  <c r="M286" i="2"/>
  <c r="AA93" i="3"/>
  <c r="AC93" i="3" s="1"/>
  <c r="AD93" i="3" s="1"/>
  <c r="AE93" i="3" s="1"/>
  <c r="J93" i="3"/>
  <c r="F93" i="3" s="1"/>
  <c r="N2" i="2" s="1"/>
  <c r="T93" i="3"/>
  <c r="W93" i="3" s="1"/>
  <c r="X93" i="3" s="1"/>
  <c r="P90" i="3"/>
  <c r="L90" i="3" s="1"/>
  <c r="N9" i="2" s="1"/>
  <c r="P88" i="3"/>
  <c r="L88" i="3" s="1"/>
  <c r="N3" i="2" s="1"/>
  <c r="M317" i="2"/>
  <c r="M351" i="2" s="1"/>
  <c r="M385" i="2" s="1"/>
  <c r="M283" i="2"/>
  <c r="M311" i="2"/>
  <c r="M277" i="2"/>
  <c r="M308" i="2"/>
  <c r="M342" i="2" s="1"/>
  <c r="M376" i="2" s="1"/>
  <c r="M274" i="2"/>
  <c r="N40" i="2"/>
  <c r="N74" i="2"/>
  <c r="N244" i="2" s="1"/>
  <c r="G100" i="3"/>
  <c r="N176" i="2"/>
  <c r="P89" i="3"/>
  <c r="L89" i="3" s="1"/>
  <c r="N7" i="2" s="1"/>
  <c r="G98" i="3"/>
  <c r="N45" i="2"/>
  <c r="N79" i="2"/>
  <c r="N249" i="2" s="1"/>
  <c r="U98" i="3"/>
  <c r="Y98" i="3" s="1"/>
  <c r="Z98" i="3" s="1"/>
  <c r="N181" i="2"/>
  <c r="M313" i="2"/>
  <c r="M279" i="2"/>
  <c r="M321" i="2"/>
  <c r="M355" i="2" s="1"/>
  <c r="M389" i="2" s="1"/>
  <c r="M287" i="2"/>
  <c r="M312" i="2"/>
  <c r="M278" i="2"/>
  <c r="M319" i="2"/>
  <c r="M353" i="2" s="1"/>
  <c r="M387" i="2" s="1"/>
  <c r="M285" i="2"/>
  <c r="M314" i="2"/>
  <c r="M280" i="2"/>
  <c r="P92" i="3"/>
  <c r="L92" i="3" s="1"/>
  <c r="N14" i="2" s="1"/>
  <c r="N42" i="2"/>
  <c r="N76" i="2"/>
  <c r="N246" i="2" s="1"/>
  <c r="G97" i="3"/>
  <c r="N178" i="2"/>
  <c r="M310" i="2"/>
  <c r="M276" i="2"/>
  <c r="P87" i="3"/>
  <c r="L87" i="3" s="1"/>
  <c r="N5" i="2" s="1"/>
  <c r="V87" i="3"/>
  <c r="M309" i="2"/>
  <c r="M275" i="2"/>
  <c r="M95" i="3"/>
  <c r="N49" i="2"/>
  <c r="N83" i="2"/>
  <c r="N253" i="2" s="1"/>
  <c r="N185" i="2"/>
  <c r="F92" i="3"/>
  <c r="N4" i="2" s="1"/>
  <c r="V90" i="3" l="1"/>
  <c r="M350" i="2"/>
  <c r="M384" i="2" s="1"/>
  <c r="M343" i="2"/>
  <c r="M377" i="2" s="1"/>
  <c r="M344" i="2"/>
  <c r="M378" i="2" s="1"/>
  <c r="V88" i="3"/>
  <c r="M354" i="2"/>
  <c r="M388" i="2" s="1"/>
  <c r="M352" i="2"/>
  <c r="M386" i="2" s="1"/>
  <c r="G95" i="3"/>
  <c r="N36" i="2"/>
  <c r="N70" i="2"/>
  <c r="N240" i="2" s="1"/>
  <c r="U95" i="3"/>
  <c r="Y95" i="3" s="1"/>
  <c r="Z95" i="3" s="1"/>
  <c r="N156" i="2"/>
  <c r="N326" i="2" s="1"/>
  <c r="N360" i="2" s="1"/>
  <c r="N394" i="2" s="1"/>
  <c r="N167" i="2"/>
  <c r="N337" i="2" s="1"/>
  <c r="N371" i="2" s="1"/>
  <c r="N405" i="2" s="1"/>
  <c r="N158" i="2"/>
  <c r="N328" i="2" s="1"/>
  <c r="N362" i="2" s="1"/>
  <c r="N396" i="2" s="1"/>
  <c r="N163" i="2"/>
  <c r="N333" i="2" s="1"/>
  <c r="N367" i="2" s="1"/>
  <c r="N401" i="2" s="1"/>
  <c r="N165" i="2"/>
  <c r="N335" i="2" s="1"/>
  <c r="N369" i="2" s="1"/>
  <c r="N403" i="2" s="1"/>
  <c r="N168" i="2"/>
  <c r="N338" i="2" s="1"/>
  <c r="N372" i="2" s="1"/>
  <c r="N406" i="2" s="1"/>
  <c r="N161" i="2"/>
  <c r="N331" i="2" s="1"/>
  <c r="N365" i="2" s="1"/>
  <c r="N399" i="2" s="1"/>
  <c r="N162" i="2"/>
  <c r="N332" i="2" s="1"/>
  <c r="N366" i="2" s="1"/>
  <c r="N400" i="2" s="1"/>
  <c r="N166" i="2"/>
  <c r="N336" i="2" s="1"/>
  <c r="N370" i="2" s="1"/>
  <c r="N404" i="2" s="1"/>
  <c r="N153" i="2"/>
  <c r="N323" i="2" s="1"/>
  <c r="N357" i="2" s="1"/>
  <c r="N391" i="2" s="1"/>
  <c r="N140" i="2"/>
  <c r="N141" i="2"/>
  <c r="N144" i="2"/>
  <c r="N142" i="2"/>
  <c r="N217" i="2"/>
  <c r="N230" i="2"/>
  <c r="N232" i="2"/>
  <c r="N235" i="2"/>
  <c r="N226" i="2"/>
  <c r="N229" i="2"/>
  <c r="N211" i="2"/>
  <c r="N228" i="2"/>
  <c r="N221" i="2"/>
  <c r="N213" i="2"/>
  <c r="N164" i="2"/>
  <c r="N334" i="2" s="1"/>
  <c r="N368" i="2" s="1"/>
  <c r="N402" i="2" s="1"/>
  <c r="N169" i="2"/>
  <c r="N339" i="2" s="1"/>
  <c r="N373" i="2" s="1"/>
  <c r="N407" i="2" s="1"/>
  <c r="N160" i="2"/>
  <c r="N330" i="2" s="1"/>
  <c r="N364" i="2" s="1"/>
  <c r="N398" i="2" s="1"/>
  <c r="N208" i="2"/>
  <c r="N148" i="2"/>
  <c r="N145" i="2"/>
  <c r="N147" i="2"/>
  <c r="N150" i="2"/>
  <c r="N212" i="2"/>
  <c r="N210" i="2"/>
  <c r="N154" i="2"/>
  <c r="N324" i="2" s="1"/>
  <c r="N358" i="2" s="1"/>
  <c r="N392" i="2" s="1"/>
  <c r="N236" i="2"/>
  <c r="N222" i="2"/>
  <c r="N224" i="2"/>
  <c r="N225" i="2"/>
  <c r="N220" i="2"/>
  <c r="N231" i="2"/>
  <c r="N143" i="2"/>
  <c r="N215" i="2"/>
  <c r="N151" i="2"/>
  <c r="N155" i="2"/>
  <c r="N325" i="2" s="1"/>
  <c r="N359" i="2" s="1"/>
  <c r="N393" i="2" s="1"/>
  <c r="N138" i="2"/>
  <c r="N233" i="2"/>
  <c r="N237" i="2"/>
  <c r="N234" i="2"/>
  <c r="N207" i="2"/>
  <c r="N159" i="2"/>
  <c r="N329" i="2" s="1"/>
  <c r="N363" i="2" s="1"/>
  <c r="N397" i="2" s="1"/>
  <c r="N157" i="2"/>
  <c r="N327" i="2" s="1"/>
  <c r="N361" i="2" s="1"/>
  <c r="N395" i="2" s="1"/>
  <c r="N139" i="2"/>
  <c r="N146" i="2"/>
  <c r="N219" i="2"/>
  <c r="N149" i="2"/>
  <c r="N206" i="2"/>
  <c r="N152" i="2"/>
  <c r="N322" i="2" s="1"/>
  <c r="N356" i="2" s="1"/>
  <c r="N390" i="2" s="1"/>
  <c r="N227" i="2"/>
  <c r="N214" i="2"/>
  <c r="N223" i="2"/>
  <c r="N216" i="2"/>
  <c r="N172" i="2"/>
  <c r="N218" i="2"/>
  <c r="N209" i="2"/>
  <c r="M99" i="3"/>
  <c r="N48" i="2"/>
  <c r="N116" i="2" s="1"/>
  <c r="N82" i="2"/>
  <c r="N252" i="2" s="1"/>
  <c r="N184" i="2"/>
  <c r="V89" i="3"/>
  <c r="G94" i="3"/>
  <c r="N43" i="2"/>
  <c r="N77" i="2"/>
  <c r="N247" i="2" s="1"/>
  <c r="N179" i="2"/>
  <c r="M97" i="3"/>
  <c r="J97" i="3" s="1"/>
  <c r="N41" i="2"/>
  <c r="N75" i="2"/>
  <c r="N245" i="2" s="1"/>
  <c r="N177" i="2"/>
  <c r="M349" i="2"/>
  <c r="M383" i="2" s="1"/>
  <c r="N117" i="2"/>
  <c r="N110" i="2"/>
  <c r="AA97" i="3" s="1"/>
  <c r="M348" i="2"/>
  <c r="M382" i="2" s="1"/>
  <c r="M346" i="2"/>
  <c r="M380" i="2" s="1"/>
  <c r="M347" i="2"/>
  <c r="M381" i="2" s="1"/>
  <c r="N113" i="2"/>
  <c r="N108" i="2"/>
  <c r="AA100" i="3" s="1"/>
  <c r="M345" i="2"/>
  <c r="M379" i="2" s="1"/>
  <c r="M98" i="3"/>
  <c r="N37" i="2"/>
  <c r="N71" i="2"/>
  <c r="N241" i="2" s="1"/>
  <c r="N173" i="2"/>
  <c r="P91" i="3"/>
  <c r="L91" i="3" s="1"/>
  <c r="N10" i="2" s="1"/>
  <c r="U94" i="3" s="1"/>
  <c r="Y94" i="3" s="1"/>
  <c r="Z94" i="3" s="1"/>
  <c r="G96" i="3"/>
  <c r="N38" i="2"/>
  <c r="N72" i="2"/>
  <c r="N242" i="2" s="1"/>
  <c r="U96" i="3"/>
  <c r="Y96" i="3" s="1"/>
  <c r="Z96" i="3" s="1"/>
  <c r="N174" i="2"/>
  <c r="AB95" i="3"/>
  <c r="N39" i="2"/>
  <c r="N73" i="2"/>
  <c r="N243" i="2" s="1"/>
  <c r="M96" i="3"/>
  <c r="N175" i="2"/>
  <c r="U97" i="3"/>
  <c r="Y97" i="3" s="1"/>
  <c r="Z97" i="3" s="1"/>
  <c r="V92" i="3"/>
  <c r="AA98" i="3"/>
  <c r="J98" i="3"/>
  <c r="T98" i="3"/>
  <c r="W98" i="3" s="1"/>
  <c r="X98" i="3" s="1"/>
  <c r="P93" i="3"/>
  <c r="L93" i="3" s="1"/>
  <c r="N12" i="2" s="1"/>
  <c r="N47" i="2"/>
  <c r="N115" i="2" s="1"/>
  <c r="N81" i="2"/>
  <c r="N251" i="2" s="1"/>
  <c r="G99" i="3"/>
  <c r="U99" i="3"/>
  <c r="Y99" i="3" s="1"/>
  <c r="Z99" i="3" s="1"/>
  <c r="N183" i="2"/>
  <c r="N109" i="2" l="1"/>
  <c r="N111" i="2"/>
  <c r="N107" i="2"/>
  <c r="N104" i="2"/>
  <c r="P97" i="3"/>
  <c r="L97" i="3" s="1"/>
  <c r="O7" i="2" s="1"/>
  <c r="F97" i="3"/>
  <c r="O8" i="2" s="1"/>
  <c r="M100" i="3"/>
  <c r="N46" i="2"/>
  <c r="N80" i="2"/>
  <c r="N250" i="2" s="1"/>
  <c r="N182" i="2"/>
  <c r="U100" i="3"/>
  <c r="Y100" i="3" s="1"/>
  <c r="Z100" i="3" s="1"/>
  <c r="AB96" i="3"/>
  <c r="J96" i="3"/>
  <c r="F96" i="3" s="1"/>
  <c r="O4" i="2" s="1"/>
  <c r="T96" i="3"/>
  <c r="W96" i="3" s="1"/>
  <c r="X96" i="3" s="1"/>
  <c r="AA94" i="3"/>
  <c r="N319" i="2"/>
  <c r="N285" i="2"/>
  <c r="N321" i="2"/>
  <c r="N287" i="2"/>
  <c r="N320" i="2"/>
  <c r="N286" i="2"/>
  <c r="N311" i="2"/>
  <c r="N277" i="2"/>
  <c r="V91" i="3"/>
  <c r="N105" i="2"/>
  <c r="AB98" i="3" s="1"/>
  <c r="AC98" i="3" s="1"/>
  <c r="AD98" i="3" s="1"/>
  <c r="AE98" i="3" s="1"/>
  <c r="AB99" i="3"/>
  <c r="N317" i="2"/>
  <c r="N283" i="2"/>
  <c r="N310" i="2"/>
  <c r="N276" i="2"/>
  <c r="N78" i="2"/>
  <c r="N248" i="2" s="1"/>
  <c r="M94" i="3"/>
  <c r="N44" i="2"/>
  <c r="N112" i="2" s="1"/>
  <c r="N180" i="2"/>
  <c r="N316" i="2"/>
  <c r="N350" i="2" s="1"/>
  <c r="N384" i="2" s="1"/>
  <c r="N282" i="2"/>
  <c r="N308" i="2"/>
  <c r="N274" i="2"/>
  <c r="N313" i="2"/>
  <c r="N347" i="2" s="1"/>
  <c r="N381" i="2" s="1"/>
  <c r="N279" i="2"/>
  <c r="N315" i="2"/>
  <c r="N281" i="2"/>
  <c r="N312" i="2"/>
  <c r="N346" i="2" s="1"/>
  <c r="N380" i="2" s="1"/>
  <c r="N278" i="2"/>
  <c r="J99" i="3"/>
  <c r="F99" i="3" s="1"/>
  <c r="O13" i="2" s="1"/>
  <c r="AA99" i="3"/>
  <c r="T99" i="3"/>
  <c r="W99" i="3" s="1"/>
  <c r="X99" i="3" s="1"/>
  <c r="V93" i="3"/>
  <c r="F98" i="3"/>
  <c r="O11" i="2" s="1"/>
  <c r="P98" i="3"/>
  <c r="V98" i="3" s="1"/>
  <c r="N106" i="2"/>
  <c r="AA96" i="3" s="1"/>
  <c r="AC96" i="3" s="1"/>
  <c r="AD96" i="3" s="1"/>
  <c r="AE96" i="3" s="1"/>
  <c r="AB97" i="3"/>
  <c r="AC97" i="3" s="1"/>
  <c r="AD97" i="3" s="1"/>
  <c r="AE97" i="3" s="1"/>
  <c r="T97" i="3"/>
  <c r="W97" i="3" s="1"/>
  <c r="X97" i="3" s="1"/>
  <c r="N309" i="2"/>
  <c r="N275" i="2"/>
  <c r="N318" i="2"/>
  <c r="N284" i="2"/>
  <c r="N314" i="2"/>
  <c r="N280" i="2"/>
  <c r="AA95" i="3"/>
  <c r="AC95" i="3" s="1"/>
  <c r="AD95" i="3" s="1"/>
  <c r="AE95" i="3" s="1"/>
  <c r="J95" i="3"/>
  <c r="F95" i="3" s="1"/>
  <c r="O2" i="2" s="1"/>
  <c r="T95" i="3"/>
  <c r="W95" i="3" s="1"/>
  <c r="X95" i="3" s="1"/>
  <c r="N344" i="2" l="1"/>
  <c r="N378" i="2" s="1"/>
  <c r="N114" i="2"/>
  <c r="N349" i="2"/>
  <c r="N383" i="2" s="1"/>
  <c r="N342" i="2"/>
  <c r="N376" i="2" s="1"/>
  <c r="AC99" i="3"/>
  <c r="AD99" i="3" s="1"/>
  <c r="AE99" i="3" s="1"/>
  <c r="N345" i="2"/>
  <c r="N379" i="2" s="1"/>
  <c r="N355" i="2"/>
  <c r="N389" i="2" s="1"/>
  <c r="O79" i="2"/>
  <c r="O249" i="2" s="1"/>
  <c r="M105" i="3"/>
  <c r="O45" i="2"/>
  <c r="O181" i="2"/>
  <c r="L98" i="3"/>
  <c r="O3" i="2" s="1"/>
  <c r="AB94" i="3"/>
  <c r="AC94" i="3" s="1"/>
  <c r="AD94" i="3" s="1"/>
  <c r="AE94" i="3" s="1"/>
  <c r="J94" i="3"/>
  <c r="O70" i="2"/>
  <c r="O240" i="2" s="1"/>
  <c r="G104" i="3"/>
  <c r="O36" i="2"/>
  <c r="O166" i="2"/>
  <c r="O336" i="2" s="1"/>
  <c r="O370" i="2" s="1"/>
  <c r="O404" i="2" s="1"/>
  <c r="O159" i="2"/>
  <c r="O329" i="2" s="1"/>
  <c r="O363" i="2" s="1"/>
  <c r="O397" i="2" s="1"/>
  <c r="O164" i="2"/>
  <c r="O334" i="2" s="1"/>
  <c r="O368" i="2" s="1"/>
  <c r="O402" i="2" s="1"/>
  <c r="O158" i="2"/>
  <c r="O328" i="2" s="1"/>
  <c r="O362" i="2" s="1"/>
  <c r="O396" i="2" s="1"/>
  <c r="O143" i="2"/>
  <c r="O150" i="2"/>
  <c r="O152" i="2"/>
  <c r="O322" i="2" s="1"/>
  <c r="O356" i="2" s="1"/>
  <c r="O390" i="2" s="1"/>
  <c r="O149" i="2"/>
  <c r="O215" i="2"/>
  <c r="O155" i="2"/>
  <c r="O325" i="2" s="1"/>
  <c r="O359" i="2" s="1"/>
  <c r="O393" i="2" s="1"/>
  <c r="O206" i="2"/>
  <c r="O148" i="2"/>
  <c r="O220" i="2"/>
  <c r="O233" i="2"/>
  <c r="O214" i="2"/>
  <c r="O237" i="2"/>
  <c r="O225" i="2"/>
  <c r="O218" i="2"/>
  <c r="O230" i="2"/>
  <c r="O216" i="2"/>
  <c r="O172" i="2"/>
  <c r="O165" i="2"/>
  <c r="O335" i="2" s="1"/>
  <c r="O369" i="2" s="1"/>
  <c r="O403" i="2" s="1"/>
  <c r="O161" i="2"/>
  <c r="O331" i="2" s="1"/>
  <c r="O365" i="2" s="1"/>
  <c r="O399" i="2" s="1"/>
  <c r="O156" i="2"/>
  <c r="O326" i="2" s="1"/>
  <c r="O360" i="2" s="1"/>
  <c r="O394" i="2" s="1"/>
  <c r="O157" i="2"/>
  <c r="O327" i="2" s="1"/>
  <c r="O361" i="2" s="1"/>
  <c r="O395" i="2" s="1"/>
  <c r="O145" i="2"/>
  <c r="O142" i="2"/>
  <c r="O217" i="2"/>
  <c r="O141" i="2"/>
  <c r="O236" i="2"/>
  <c r="O232" i="2"/>
  <c r="O227" i="2"/>
  <c r="O221" i="2"/>
  <c r="O224" i="2"/>
  <c r="O209" i="2"/>
  <c r="O168" i="2"/>
  <c r="O338" i="2" s="1"/>
  <c r="O372" i="2" s="1"/>
  <c r="O406" i="2" s="1"/>
  <c r="O169" i="2"/>
  <c r="O339" i="2" s="1"/>
  <c r="O373" i="2" s="1"/>
  <c r="O407" i="2" s="1"/>
  <c r="O162" i="2"/>
  <c r="O332" i="2" s="1"/>
  <c r="O366" i="2" s="1"/>
  <c r="O400" i="2" s="1"/>
  <c r="O153" i="2"/>
  <c r="O323" i="2" s="1"/>
  <c r="O357" i="2" s="1"/>
  <c r="O391" i="2" s="1"/>
  <c r="O144" i="2"/>
  <c r="O213" i="2"/>
  <c r="O140" i="2"/>
  <c r="O210" i="2"/>
  <c r="O151" i="2"/>
  <c r="O146" i="2"/>
  <c r="O229" i="2"/>
  <c r="O219" i="2"/>
  <c r="O211" i="2"/>
  <c r="O222" i="2"/>
  <c r="O228" i="2"/>
  <c r="O167" i="2"/>
  <c r="O337" i="2" s="1"/>
  <c r="O371" i="2" s="1"/>
  <c r="O405" i="2" s="1"/>
  <c r="O163" i="2"/>
  <c r="O333" i="2" s="1"/>
  <c r="O367" i="2" s="1"/>
  <c r="O401" i="2" s="1"/>
  <c r="O160" i="2"/>
  <c r="O330" i="2" s="1"/>
  <c r="O364" i="2" s="1"/>
  <c r="O398" i="2" s="1"/>
  <c r="O212" i="2"/>
  <c r="O208" i="2"/>
  <c r="O139" i="2"/>
  <c r="O147" i="2"/>
  <c r="O154" i="2"/>
  <c r="O324" i="2" s="1"/>
  <c r="O358" i="2" s="1"/>
  <c r="O392" i="2" s="1"/>
  <c r="O138" i="2"/>
  <c r="O234" i="2"/>
  <c r="O231" i="2"/>
  <c r="O235" i="2"/>
  <c r="O226" i="2"/>
  <c r="O223" i="2"/>
  <c r="O207" i="2"/>
  <c r="N352" i="2"/>
  <c r="N386" i="2" s="1"/>
  <c r="P95" i="3"/>
  <c r="L95" i="3" s="1"/>
  <c r="O15" i="2" s="1"/>
  <c r="P99" i="3"/>
  <c r="L99" i="3" s="1"/>
  <c r="O14" i="2" s="1"/>
  <c r="M103" i="3"/>
  <c r="O42" i="2"/>
  <c r="O76" i="2"/>
  <c r="O246" i="2" s="1"/>
  <c r="O178" i="2"/>
  <c r="N351" i="2"/>
  <c r="N385" i="2" s="1"/>
  <c r="N354" i="2"/>
  <c r="N388" i="2" s="1"/>
  <c r="N353" i="2"/>
  <c r="N387" i="2" s="1"/>
  <c r="T94" i="3"/>
  <c r="W94" i="3" s="1"/>
  <c r="X94" i="3" s="1"/>
  <c r="N348" i="2"/>
  <c r="N382" i="2" s="1"/>
  <c r="N343" i="2"/>
  <c r="N377" i="2" s="1"/>
  <c r="AB100" i="3"/>
  <c r="AC100" i="3" s="1"/>
  <c r="AD100" i="3" s="1"/>
  <c r="AE100" i="3" s="1"/>
  <c r="T100" i="3"/>
  <c r="W100" i="3" s="1"/>
  <c r="X100" i="3" s="1"/>
  <c r="J100" i="3"/>
  <c r="V97" i="3"/>
  <c r="O47" i="2"/>
  <c r="O81" i="2"/>
  <c r="O251" i="2" s="1"/>
  <c r="M107" i="3"/>
  <c r="O183" i="2"/>
  <c r="O72" i="2"/>
  <c r="O242" i="2" s="1"/>
  <c r="M106" i="3"/>
  <c r="O38" i="2"/>
  <c r="O174" i="2"/>
  <c r="P96" i="3"/>
  <c r="L96" i="3" s="1"/>
  <c r="O5" i="2" s="1"/>
  <c r="O41" i="2"/>
  <c r="O109" i="2" s="1"/>
  <c r="O75" i="2"/>
  <c r="O245" i="2" s="1"/>
  <c r="G105" i="3"/>
  <c r="U105" i="3"/>
  <c r="Y105" i="3" s="1"/>
  <c r="Z105" i="3" s="1"/>
  <c r="O177" i="2"/>
  <c r="O115" i="2" l="1"/>
  <c r="G102" i="3"/>
  <c r="O48" i="2"/>
  <c r="O82" i="2"/>
  <c r="O252" i="2" s="1"/>
  <c r="O184" i="2"/>
  <c r="O317" i="2"/>
  <c r="O283" i="2"/>
  <c r="O316" i="2"/>
  <c r="O282" i="2"/>
  <c r="O311" i="2"/>
  <c r="O277" i="2"/>
  <c r="O313" i="2"/>
  <c r="O279" i="2"/>
  <c r="O110" i="2"/>
  <c r="V95" i="3"/>
  <c r="O309" i="2"/>
  <c r="O275" i="2"/>
  <c r="O321" i="2"/>
  <c r="O287" i="2"/>
  <c r="O314" i="2"/>
  <c r="O280" i="2"/>
  <c r="O318" i="2"/>
  <c r="O284" i="2"/>
  <c r="O319" i="2"/>
  <c r="O285" i="2"/>
  <c r="P94" i="3"/>
  <c r="L94" i="3" s="1"/>
  <c r="O10" i="2" s="1"/>
  <c r="U102" i="3" s="1"/>
  <c r="Y102" i="3" s="1"/>
  <c r="Z102" i="3" s="1"/>
  <c r="V94" i="3"/>
  <c r="F94" i="3"/>
  <c r="O9" i="2" s="1"/>
  <c r="O113" i="2"/>
  <c r="G107" i="3"/>
  <c r="J107" i="3" s="1"/>
  <c r="O73" i="2"/>
  <c r="O243" i="2" s="1"/>
  <c r="O39" i="2"/>
  <c r="U107" i="3"/>
  <c r="Y107" i="3" s="1"/>
  <c r="Z107" i="3" s="1"/>
  <c r="O175" i="2"/>
  <c r="O106" i="2"/>
  <c r="AB107" i="3"/>
  <c r="F100" i="3"/>
  <c r="O6" i="2" s="1"/>
  <c r="P100" i="3"/>
  <c r="L100" i="3" s="1"/>
  <c r="O12" i="2" s="1"/>
  <c r="AB103" i="3"/>
  <c r="G101" i="3"/>
  <c r="O49" i="2"/>
  <c r="O83" i="2"/>
  <c r="O253" i="2" s="1"/>
  <c r="O185" i="2"/>
  <c r="O308" i="2"/>
  <c r="O342" i="2" s="1"/>
  <c r="O376" i="2" s="1"/>
  <c r="O274" i="2"/>
  <c r="O312" i="2"/>
  <c r="O278" i="2"/>
  <c r="O104" i="2"/>
  <c r="AA104" i="3" s="1"/>
  <c r="AB105" i="3"/>
  <c r="J105" i="3"/>
  <c r="AA105" i="3"/>
  <c r="T105" i="3"/>
  <c r="W105" i="3" s="1"/>
  <c r="X105" i="3" s="1"/>
  <c r="V96" i="3"/>
  <c r="AB106" i="3"/>
  <c r="V99" i="3"/>
  <c r="O310" i="2"/>
  <c r="O344" i="2" s="1"/>
  <c r="O378" i="2" s="1"/>
  <c r="O276" i="2"/>
  <c r="O315" i="2"/>
  <c r="O281" i="2"/>
  <c r="O320" i="2"/>
  <c r="O354" i="2" s="1"/>
  <c r="O388" i="2" s="1"/>
  <c r="O286" i="2"/>
  <c r="G106" i="3"/>
  <c r="O71" i="2"/>
  <c r="O241" i="2" s="1"/>
  <c r="O37" i="2"/>
  <c r="U106" i="3"/>
  <c r="Y106" i="3" s="1"/>
  <c r="Z106" i="3" s="1"/>
  <c r="O173" i="2"/>
  <c r="AC105" i="3" l="1"/>
  <c r="AD105" i="3" s="1"/>
  <c r="AE105" i="3" s="1"/>
  <c r="O117" i="2"/>
  <c r="O116" i="2"/>
  <c r="F107" i="3"/>
  <c r="P5" i="2" s="1"/>
  <c r="P107" i="3"/>
  <c r="L107" i="3" s="1"/>
  <c r="P13" i="2" s="1"/>
  <c r="G103" i="3"/>
  <c r="O46" i="2"/>
  <c r="O80" i="2"/>
  <c r="O250" i="2" s="1"/>
  <c r="U103" i="3"/>
  <c r="Y103" i="3" s="1"/>
  <c r="Z103" i="3" s="1"/>
  <c r="O182" i="2"/>
  <c r="O107" i="2"/>
  <c r="M104" i="3"/>
  <c r="O43" i="2"/>
  <c r="O77" i="2"/>
  <c r="O247" i="2" s="1"/>
  <c r="O179" i="2"/>
  <c r="U104" i="3"/>
  <c r="Y104" i="3" s="1"/>
  <c r="Z104" i="3" s="1"/>
  <c r="O353" i="2"/>
  <c r="O387" i="2" s="1"/>
  <c r="O348" i="2"/>
  <c r="O382" i="2" s="1"/>
  <c r="O343" i="2"/>
  <c r="O377" i="2" s="1"/>
  <c r="O347" i="2"/>
  <c r="O381" i="2" s="1"/>
  <c r="O350" i="2"/>
  <c r="O384" i="2" s="1"/>
  <c r="O40" i="2"/>
  <c r="O74" i="2"/>
  <c r="O244" i="2" s="1"/>
  <c r="M101" i="3"/>
  <c r="T101" i="3" s="1"/>
  <c r="W101" i="3" s="1"/>
  <c r="X101" i="3" s="1"/>
  <c r="O176" i="2"/>
  <c r="J106" i="3"/>
  <c r="T106" i="3"/>
  <c r="W106" i="3" s="1"/>
  <c r="X106" i="3" s="1"/>
  <c r="P105" i="3"/>
  <c r="L105" i="3" s="1"/>
  <c r="P11" i="2" s="1"/>
  <c r="AA101" i="3"/>
  <c r="O349" i="2"/>
  <c r="O383" i="2" s="1"/>
  <c r="F105" i="3"/>
  <c r="P7" i="2" s="1"/>
  <c r="O346" i="2"/>
  <c r="O380" i="2" s="1"/>
  <c r="U101" i="3"/>
  <c r="Y101" i="3" s="1"/>
  <c r="Z101" i="3" s="1"/>
  <c r="AA107" i="3"/>
  <c r="AC107" i="3" s="1"/>
  <c r="AD107" i="3" s="1"/>
  <c r="AE107" i="3" s="1"/>
  <c r="T107" i="3"/>
  <c r="W107" i="3" s="1"/>
  <c r="X107" i="3" s="1"/>
  <c r="O78" i="2"/>
  <c r="O248" i="2" s="1"/>
  <c r="M102" i="3"/>
  <c r="T102" i="3" s="1"/>
  <c r="W102" i="3" s="1"/>
  <c r="X102" i="3" s="1"/>
  <c r="O44" i="2"/>
  <c r="O180" i="2"/>
  <c r="O352" i="2"/>
  <c r="O386" i="2" s="1"/>
  <c r="O355" i="2"/>
  <c r="O389" i="2" s="1"/>
  <c r="O345" i="2"/>
  <c r="O379" i="2" s="1"/>
  <c r="O351" i="2"/>
  <c r="O385" i="2" s="1"/>
  <c r="O105" i="2"/>
  <c r="AA106" i="3" s="1"/>
  <c r="AC106" i="3" s="1"/>
  <c r="AD106" i="3" s="1"/>
  <c r="AE106" i="3" s="1"/>
  <c r="V100" i="3"/>
  <c r="AA102" i="3"/>
  <c r="J101" i="3" l="1"/>
  <c r="F101" i="3" s="1"/>
  <c r="P15" i="2" s="1"/>
  <c r="P83" i="2" s="1"/>
  <c r="P253" i="2" s="1"/>
  <c r="O112" i="2"/>
  <c r="V105" i="3"/>
  <c r="O114" i="2"/>
  <c r="M109" i="3"/>
  <c r="J102" i="3"/>
  <c r="AB102" i="3"/>
  <c r="AC102" i="3" s="1"/>
  <c r="AD102" i="3" s="1"/>
  <c r="AE102" i="3" s="1"/>
  <c r="O111" i="2"/>
  <c r="AB104" i="3" s="1"/>
  <c r="AC104" i="3" s="1"/>
  <c r="AD104" i="3" s="1"/>
  <c r="AE104" i="3" s="1"/>
  <c r="P106" i="3"/>
  <c r="L106" i="3" s="1"/>
  <c r="P4" i="2" s="1"/>
  <c r="J104" i="3"/>
  <c r="T104" i="3"/>
  <c r="W104" i="3" s="1"/>
  <c r="X104" i="3" s="1"/>
  <c r="V107" i="3"/>
  <c r="M114" i="3"/>
  <c r="P75" i="2"/>
  <c r="P245" i="2" s="1"/>
  <c r="P41" i="2"/>
  <c r="P177" i="2"/>
  <c r="P101" i="3"/>
  <c r="L101" i="3" s="1"/>
  <c r="P6" i="2" s="1"/>
  <c r="G111" i="3"/>
  <c r="P81" i="2"/>
  <c r="P251" i="2" s="1"/>
  <c r="P47" i="2"/>
  <c r="P183" i="2"/>
  <c r="P79" i="2"/>
  <c r="P249" i="2" s="1"/>
  <c r="G112" i="3"/>
  <c r="P45" i="2"/>
  <c r="P181" i="2"/>
  <c r="F106" i="3"/>
  <c r="P3" i="2" s="1"/>
  <c r="O108" i="2"/>
  <c r="AB101" i="3" s="1"/>
  <c r="AC101" i="3" s="1"/>
  <c r="AD101" i="3" s="1"/>
  <c r="AE101" i="3" s="1"/>
  <c r="AA103" i="3"/>
  <c r="AC103" i="3" s="1"/>
  <c r="AD103" i="3" s="1"/>
  <c r="AE103" i="3" s="1"/>
  <c r="T103" i="3"/>
  <c r="W103" i="3" s="1"/>
  <c r="X103" i="3" s="1"/>
  <c r="J103" i="3"/>
  <c r="F103" i="3" s="1"/>
  <c r="P12" i="2" s="1"/>
  <c r="M113" i="3"/>
  <c r="P73" i="2"/>
  <c r="P243" i="2" s="1"/>
  <c r="P39" i="2"/>
  <c r="P175" i="2"/>
  <c r="V101" i="3" l="1"/>
  <c r="P185" i="2"/>
  <c r="P49" i="2"/>
  <c r="P115" i="2"/>
  <c r="P107" i="2"/>
  <c r="V106" i="3"/>
  <c r="P117" i="2"/>
  <c r="M112" i="3"/>
  <c r="P80" i="2"/>
  <c r="P250" i="2" s="1"/>
  <c r="P46" i="2"/>
  <c r="P182" i="2"/>
  <c r="U112" i="3"/>
  <c r="Y112" i="3" s="1"/>
  <c r="Z112" i="3" s="1"/>
  <c r="M111" i="3"/>
  <c r="J111" i="3" s="1"/>
  <c r="F111" i="3" s="1"/>
  <c r="Q13" i="2" s="1"/>
  <c r="P71" i="2"/>
  <c r="P241" i="2" s="1"/>
  <c r="P37" i="2"/>
  <c r="P173" i="2"/>
  <c r="AB113" i="3"/>
  <c r="AA111" i="3"/>
  <c r="P109" i="2"/>
  <c r="P103" i="3"/>
  <c r="L103" i="3" s="1"/>
  <c r="P8" i="2" s="1"/>
  <c r="P113" i="2"/>
  <c r="AA112" i="3" s="1"/>
  <c r="U111" i="3"/>
  <c r="Y111" i="3" s="1"/>
  <c r="Z111" i="3" s="1"/>
  <c r="T112" i="3"/>
  <c r="W112" i="3" s="1"/>
  <c r="X112" i="3" s="1"/>
  <c r="J112" i="3"/>
  <c r="F112" i="3" s="1"/>
  <c r="Q11" i="2" s="1"/>
  <c r="P40" i="2"/>
  <c r="G108" i="3"/>
  <c r="P74" i="2"/>
  <c r="P244" i="2" s="1"/>
  <c r="P176" i="2"/>
  <c r="AB114" i="3"/>
  <c r="P104" i="3"/>
  <c r="L104" i="3" s="1"/>
  <c r="P9" i="2" s="1"/>
  <c r="F104" i="3"/>
  <c r="P2" i="2" s="1"/>
  <c r="P72" i="2"/>
  <c r="P242" i="2" s="1"/>
  <c r="G114" i="3"/>
  <c r="P38" i="2"/>
  <c r="U114" i="3"/>
  <c r="Y114" i="3" s="1"/>
  <c r="Z114" i="3" s="1"/>
  <c r="P174" i="2"/>
  <c r="P102" i="3"/>
  <c r="L102" i="3" s="1"/>
  <c r="P10" i="2" s="1"/>
  <c r="F102" i="3"/>
  <c r="P14" i="2" s="1"/>
  <c r="AB109" i="3"/>
  <c r="T111" i="3" l="1"/>
  <c r="W111" i="3" s="1"/>
  <c r="X111" i="3" s="1"/>
  <c r="P114" i="2"/>
  <c r="P78" i="2"/>
  <c r="P248" i="2" s="1"/>
  <c r="G113" i="3"/>
  <c r="P44" i="2"/>
  <c r="U113" i="3"/>
  <c r="Y113" i="3" s="1"/>
  <c r="Z113" i="3" s="1"/>
  <c r="P180" i="2"/>
  <c r="T114" i="3"/>
  <c r="W114" i="3" s="1"/>
  <c r="X114" i="3" s="1"/>
  <c r="J114" i="3"/>
  <c r="F114" i="3" s="1"/>
  <c r="Q4" i="2" s="1"/>
  <c r="M110" i="3"/>
  <c r="P82" i="2"/>
  <c r="P252" i="2" s="1"/>
  <c r="P48" i="2"/>
  <c r="P184" i="2"/>
  <c r="M108" i="3"/>
  <c r="P70" i="2"/>
  <c r="P240" i="2" s="1"/>
  <c r="P36" i="2"/>
  <c r="P156" i="2"/>
  <c r="P326" i="2" s="1"/>
  <c r="P360" i="2" s="1"/>
  <c r="P394" i="2" s="1"/>
  <c r="P167" i="2"/>
  <c r="P337" i="2" s="1"/>
  <c r="P371" i="2" s="1"/>
  <c r="P405" i="2" s="1"/>
  <c r="P158" i="2"/>
  <c r="P328" i="2" s="1"/>
  <c r="P362" i="2" s="1"/>
  <c r="P396" i="2" s="1"/>
  <c r="P163" i="2"/>
  <c r="P333" i="2" s="1"/>
  <c r="P367" i="2" s="1"/>
  <c r="P401" i="2" s="1"/>
  <c r="P169" i="2"/>
  <c r="P339" i="2" s="1"/>
  <c r="P373" i="2" s="1"/>
  <c r="P407" i="2" s="1"/>
  <c r="P153" i="2"/>
  <c r="P323" i="2" s="1"/>
  <c r="P357" i="2" s="1"/>
  <c r="P391" i="2" s="1"/>
  <c r="P216" i="2"/>
  <c r="P138" i="2"/>
  <c r="P207" i="2"/>
  <c r="P217" i="2"/>
  <c r="P223" i="2"/>
  <c r="P214" i="2"/>
  <c r="P232" i="2"/>
  <c r="P234" i="2"/>
  <c r="P230" i="2"/>
  <c r="P229" i="2"/>
  <c r="P160" i="2"/>
  <c r="P330" i="2" s="1"/>
  <c r="P364" i="2" s="1"/>
  <c r="P398" i="2" s="1"/>
  <c r="P154" i="2"/>
  <c r="P324" i="2" s="1"/>
  <c r="P358" i="2" s="1"/>
  <c r="P392" i="2" s="1"/>
  <c r="P149" i="2"/>
  <c r="P147" i="2"/>
  <c r="P141" i="2"/>
  <c r="P206" i="2"/>
  <c r="P142" i="2"/>
  <c r="P146" i="2"/>
  <c r="P155" i="2"/>
  <c r="P325" i="2" s="1"/>
  <c r="P359" i="2" s="1"/>
  <c r="P393" i="2" s="1"/>
  <c r="P151" i="2"/>
  <c r="P237" i="2"/>
  <c r="P221" i="2"/>
  <c r="P227" i="2"/>
  <c r="P210" i="2"/>
  <c r="P208" i="2"/>
  <c r="P233" i="2"/>
  <c r="P224" i="2"/>
  <c r="P164" i="2"/>
  <c r="P334" i="2" s="1"/>
  <c r="P368" i="2" s="1"/>
  <c r="P402" i="2" s="1"/>
  <c r="P159" i="2"/>
  <c r="P329" i="2" s="1"/>
  <c r="P363" i="2" s="1"/>
  <c r="P397" i="2" s="1"/>
  <c r="P143" i="2"/>
  <c r="P150" i="2"/>
  <c r="P209" i="2"/>
  <c r="P152" i="2"/>
  <c r="P322" i="2" s="1"/>
  <c r="P356" i="2" s="1"/>
  <c r="P390" i="2" s="1"/>
  <c r="P219" i="2"/>
  <c r="P236" i="2"/>
  <c r="P212" i="2"/>
  <c r="P226" i="2"/>
  <c r="P215" i="2"/>
  <c r="P225" i="2"/>
  <c r="P220" i="2"/>
  <c r="P222" i="2"/>
  <c r="P165" i="2"/>
  <c r="P335" i="2" s="1"/>
  <c r="P369" i="2" s="1"/>
  <c r="P403" i="2" s="1"/>
  <c r="P168" i="2"/>
  <c r="P338" i="2" s="1"/>
  <c r="P372" i="2" s="1"/>
  <c r="P406" i="2" s="1"/>
  <c r="P161" i="2"/>
  <c r="P331" i="2" s="1"/>
  <c r="P365" i="2" s="1"/>
  <c r="P399" i="2" s="1"/>
  <c r="P162" i="2"/>
  <c r="P332" i="2" s="1"/>
  <c r="P366" i="2" s="1"/>
  <c r="P400" i="2" s="1"/>
  <c r="P166" i="2"/>
  <c r="P336" i="2" s="1"/>
  <c r="P370" i="2" s="1"/>
  <c r="P404" i="2" s="1"/>
  <c r="P157" i="2"/>
  <c r="P327" i="2" s="1"/>
  <c r="P361" i="2" s="1"/>
  <c r="P395" i="2" s="1"/>
  <c r="P211" i="2"/>
  <c r="P140" i="2"/>
  <c r="P148" i="2"/>
  <c r="P218" i="2"/>
  <c r="P145" i="2"/>
  <c r="P144" i="2"/>
  <c r="P139" i="2"/>
  <c r="P228" i="2"/>
  <c r="P172" i="2"/>
  <c r="P213" i="2"/>
  <c r="P235" i="2"/>
  <c r="P231" i="2"/>
  <c r="P108" i="2"/>
  <c r="V103" i="3"/>
  <c r="P111" i="3"/>
  <c r="L111" i="3" s="1"/>
  <c r="Q3" i="2" s="1"/>
  <c r="P105" i="2"/>
  <c r="V102" i="3"/>
  <c r="P106" i="2"/>
  <c r="AA114" i="3" s="1"/>
  <c r="AC114" i="3" s="1"/>
  <c r="AD114" i="3" s="1"/>
  <c r="AE114" i="3" s="1"/>
  <c r="V104" i="3"/>
  <c r="U108" i="3"/>
  <c r="Y108" i="3" s="1"/>
  <c r="Z108" i="3" s="1"/>
  <c r="M115" i="3"/>
  <c r="Q79" i="2"/>
  <c r="Q249" i="2" s="1"/>
  <c r="Q45" i="2"/>
  <c r="Q181" i="2"/>
  <c r="P77" i="2"/>
  <c r="P247" i="2" s="1"/>
  <c r="G110" i="3"/>
  <c r="P43" i="2"/>
  <c r="U110" i="3"/>
  <c r="Y110" i="3" s="1"/>
  <c r="Z110" i="3" s="1"/>
  <c r="P179" i="2"/>
  <c r="P112" i="3"/>
  <c r="L112" i="3" s="1"/>
  <c r="Q12" i="2" s="1"/>
  <c r="Q47" i="2"/>
  <c r="M116" i="3"/>
  <c r="Q81" i="2"/>
  <c r="Q251" i="2" s="1"/>
  <c r="Q183" i="2"/>
  <c r="AB111" i="3"/>
  <c r="AC111" i="3" s="1"/>
  <c r="AD111" i="3" s="1"/>
  <c r="AE111" i="3" s="1"/>
  <c r="AA108" i="3"/>
  <c r="J108" i="3"/>
  <c r="F108" i="3" s="1"/>
  <c r="Q6" i="2" s="1"/>
  <c r="T108" i="3"/>
  <c r="W108" i="3" s="1"/>
  <c r="X108" i="3" s="1"/>
  <c r="P76" i="2"/>
  <c r="P246" i="2" s="1"/>
  <c r="G109" i="3"/>
  <c r="P42" i="2"/>
  <c r="U109" i="3"/>
  <c r="Y109" i="3" s="1"/>
  <c r="Z109" i="3" s="1"/>
  <c r="P178" i="2"/>
  <c r="AB112" i="3"/>
  <c r="AC112" i="3" s="1"/>
  <c r="AD112" i="3" s="1"/>
  <c r="AE112" i="3" s="1"/>
  <c r="P112" i="2" l="1"/>
  <c r="P104" i="2"/>
  <c r="P116" i="2"/>
  <c r="M121" i="3"/>
  <c r="Q38" i="2"/>
  <c r="Q72" i="2"/>
  <c r="Q242" i="2" s="1"/>
  <c r="Q174" i="2"/>
  <c r="T109" i="3"/>
  <c r="W109" i="3" s="1"/>
  <c r="X109" i="3" s="1"/>
  <c r="J109" i="3"/>
  <c r="P314" i="2"/>
  <c r="P348" i="2" s="1"/>
  <c r="P382" i="2" s="1"/>
  <c r="P280" i="2"/>
  <c r="P310" i="2"/>
  <c r="P276" i="2"/>
  <c r="P312" i="2"/>
  <c r="P346" i="2" s="1"/>
  <c r="P380" i="2" s="1"/>
  <c r="P278" i="2"/>
  <c r="P319" i="2"/>
  <c r="P285" i="2"/>
  <c r="Q40" i="2"/>
  <c r="Q108" i="2" s="1"/>
  <c r="Q74" i="2"/>
  <c r="Q244" i="2" s="1"/>
  <c r="G120" i="3"/>
  <c r="Q176" i="2"/>
  <c r="P315" i="2"/>
  <c r="P281" i="2"/>
  <c r="P321" i="2"/>
  <c r="P287" i="2"/>
  <c r="AB108" i="3"/>
  <c r="AC108" i="3" s="1"/>
  <c r="AD108" i="3" s="1"/>
  <c r="AE108" i="3" s="1"/>
  <c r="AB110" i="3"/>
  <c r="Q46" i="2"/>
  <c r="Q80" i="2"/>
  <c r="Q250" i="2" s="1"/>
  <c r="G121" i="3"/>
  <c r="U121" i="3"/>
  <c r="Y121" i="3" s="1"/>
  <c r="Z121" i="3" s="1"/>
  <c r="Q182" i="2"/>
  <c r="AA110" i="3"/>
  <c r="AC110" i="3" s="1"/>
  <c r="AD110" i="3" s="1"/>
  <c r="AE110" i="3" s="1"/>
  <c r="T110" i="3"/>
  <c r="W110" i="3" s="1"/>
  <c r="X110" i="3" s="1"/>
  <c r="J110" i="3"/>
  <c r="F110" i="3" s="1"/>
  <c r="Q9" i="2" s="1"/>
  <c r="Q115" i="2"/>
  <c r="AB116" i="3" s="1"/>
  <c r="P110" i="2"/>
  <c r="AA109" i="3" s="1"/>
  <c r="AC109" i="3" s="1"/>
  <c r="AD109" i="3" s="1"/>
  <c r="AE109" i="3" s="1"/>
  <c r="P108" i="3"/>
  <c r="L108" i="3" s="1"/>
  <c r="Q2" i="2" s="1"/>
  <c r="V112" i="3"/>
  <c r="P111" i="2"/>
  <c r="Q113" i="2"/>
  <c r="AB115" i="3" s="1"/>
  <c r="V111" i="3"/>
  <c r="P320" i="2"/>
  <c r="P286" i="2"/>
  <c r="P311" i="2"/>
  <c r="P277" i="2"/>
  <c r="AA113" i="3"/>
  <c r="T113" i="3"/>
  <c r="W113" i="3" s="1"/>
  <c r="X113" i="3" s="1"/>
  <c r="AC113" i="3"/>
  <c r="AD113" i="3" s="1"/>
  <c r="AE113" i="3" s="1"/>
  <c r="J113" i="3"/>
  <c r="F113" i="3" s="1"/>
  <c r="Q10" i="2" s="1"/>
  <c r="U117" i="3" s="1"/>
  <c r="Y117" i="3" s="1"/>
  <c r="Z117" i="3" s="1"/>
  <c r="Q37" i="2"/>
  <c r="Q71" i="2"/>
  <c r="Q241" i="2" s="1"/>
  <c r="G117" i="3"/>
  <c r="Q173" i="2"/>
  <c r="P309" i="2"/>
  <c r="P275" i="2"/>
  <c r="P318" i="2"/>
  <c r="P284" i="2"/>
  <c r="P313" i="2"/>
  <c r="P279" i="2"/>
  <c r="P316" i="2"/>
  <c r="P282" i="2"/>
  <c r="P317" i="2"/>
  <c r="P283" i="2"/>
  <c r="P308" i="2"/>
  <c r="P274" i="2"/>
  <c r="P114" i="3"/>
  <c r="L114" i="3" s="1"/>
  <c r="Q7" i="2" s="1"/>
  <c r="V114" i="3" l="1"/>
  <c r="V108" i="3"/>
  <c r="Q75" i="2"/>
  <c r="Q245" i="2" s="1"/>
  <c r="G116" i="3"/>
  <c r="Q41" i="2"/>
  <c r="U116" i="3"/>
  <c r="Y116" i="3" s="1"/>
  <c r="Z116" i="3" s="1"/>
  <c r="Q177" i="2"/>
  <c r="P351" i="2"/>
  <c r="P385" i="2" s="1"/>
  <c r="P347" i="2"/>
  <c r="P381" i="2" s="1"/>
  <c r="P343" i="2"/>
  <c r="P377" i="2" s="1"/>
  <c r="Q105" i="2"/>
  <c r="AA117" i="3" s="1"/>
  <c r="P342" i="2"/>
  <c r="P376" i="2" s="1"/>
  <c r="P350" i="2"/>
  <c r="P384" i="2" s="1"/>
  <c r="P352" i="2"/>
  <c r="P386" i="2" s="1"/>
  <c r="P113" i="3"/>
  <c r="L113" i="3" s="1"/>
  <c r="Q5" i="2" s="1"/>
  <c r="P354" i="2"/>
  <c r="P388" i="2" s="1"/>
  <c r="J121" i="3"/>
  <c r="T121" i="3"/>
  <c r="W121" i="3" s="1"/>
  <c r="X121" i="3" s="1"/>
  <c r="F121" i="3"/>
  <c r="R12" i="2" s="1"/>
  <c r="P349" i="2"/>
  <c r="P383" i="2" s="1"/>
  <c r="M120" i="3"/>
  <c r="Q43" i="2"/>
  <c r="Q77" i="2"/>
  <c r="Q247" i="2" s="1"/>
  <c r="Q179" i="2"/>
  <c r="U120" i="3"/>
  <c r="Y120" i="3" s="1"/>
  <c r="Z120" i="3" s="1"/>
  <c r="P109" i="3"/>
  <c r="L109" i="3" s="1"/>
  <c r="Q15" i="2" s="1"/>
  <c r="Q44" i="2"/>
  <c r="Q78" i="2"/>
  <c r="Q248" i="2" s="1"/>
  <c r="M117" i="3"/>
  <c r="Q180" i="2"/>
  <c r="Q36" i="2"/>
  <c r="Q70" i="2"/>
  <c r="Q240" i="2" s="1"/>
  <c r="G119" i="3"/>
  <c r="Q166" i="2"/>
  <c r="Q336" i="2" s="1"/>
  <c r="Q370" i="2" s="1"/>
  <c r="Q404" i="2" s="1"/>
  <c r="Q159" i="2"/>
  <c r="Q329" i="2" s="1"/>
  <c r="Q363" i="2" s="1"/>
  <c r="Q397" i="2" s="1"/>
  <c r="Q164" i="2"/>
  <c r="Q334" i="2" s="1"/>
  <c r="Q368" i="2" s="1"/>
  <c r="Q402" i="2" s="1"/>
  <c r="Q167" i="2"/>
  <c r="Q337" i="2" s="1"/>
  <c r="Q371" i="2" s="1"/>
  <c r="Q405" i="2" s="1"/>
  <c r="Q163" i="2"/>
  <c r="Q333" i="2" s="1"/>
  <c r="Q367" i="2" s="1"/>
  <c r="Q401" i="2" s="1"/>
  <c r="Q165" i="2"/>
  <c r="Q335" i="2" s="1"/>
  <c r="Q369" i="2" s="1"/>
  <c r="Q403" i="2" s="1"/>
  <c r="Q161" i="2"/>
  <c r="Q331" i="2" s="1"/>
  <c r="Q365" i="2" s="1"/>
  <c r="Q399" i="2" s="1"/>
  <c r="Q156" i="2"/>
  <c r="Q326" i="2" s="1"/>
  <c r="Q360" i="2" s="1"/>
  <c r="Q394" i="2" s="1"/>
  <c r="Q212" i="2"/>
  <c r="Q149" i="2"/>
  <c r="Q213" i="2"/>
  <c r="Q140" i="2"/>
  <c r="Q152" i="2"/>
  <c r="Q322" i="2" s="1"/>
  <c r="Q356" i="2" s="1"/>
  <c r="Q390" i="2" s="1"/>
  <c r="Q228" i="2"/>
  <c r="Q237" i="2"/>
  <c r="Q227" i="2"/>
  <c r="Q207" i="2"/>
  <c r="Q235" i="2"/>
  <c r="Q158" i="2"/>
  <c r="Q328" i="2" s="1"/>
  <c r="Q362" i="2" s="1"/>
  <c r="Q396" i="2" s="1"/>
  <c r="Q168" i="2"/>
  <c r="Q338" i="2" s="1"/>
  <c r="Q372" i="2" s="1"/>
  <c r="Q406" i="2" s="1"/>
  <c r="Q169" i="2"/>
  <c r="Q339" i="2" s="1"/>
  <c r="Q373" i="2" s="1"/>
  <c r="Q407" i="2" s="1"/>
  <c r="Q162" i="2"/>
  <c r="Q332" i="2" s="1"/>
  <c r="Q366" i="2" s="1"/>
  <c r="Q400" i="2" s="1"/>
  <c r="Q157" i="2"/>
  <c r="Q327" i="2" s="1"/>
  <c r="Q361" i="2" s="1"/>
  <c r="Q395" i="2" s="1"/>
  <c r="Q154" i="2"/>
  <c r="Q324" i="2" s="1"/>
  <c r="Q358" i="2" s="1"/>
  <c r="Q392" i="2" s="1"/>
  <c r="Q217" i="2"/>
  <c r="Q150" i="2"/>
  <c r="Q142" i="2"/>
  <c r="Q208" i="2"/>
  <c r="Q155" i="2"/>
  <c r="Q325" i="2" s="1"/>
  <c r="Q359" i="2" s="1"/>
  <c r="Q393" i="2" s="1"/>
  <c r="Q146" i="2"/>
  <c r="Q206" i="2"/>
  <c r="Q234" i="2"/>
  <c r="Q223" i="2"/>
  <c r="Q172" i="2"/>
  <c r="Q211" i="2"/>
  <c r="Q230" i="2"/>
  <c r="Q153" i="2"/>
  <c r="Q323" i="2" s="1"/>
  <c r="Q357" i="2" s="1"/>
  <c r="Q391" i="2" s="1"/>
  <c r="Q151" i="2"/>
  <c r="Q147" i="2"/>
  <c r="Q210" i="2"/>
  <c r="Q214" i="2"/>
  <c r="Q138" i="2"/>
  <c r="Q225" i="2"/>
  <c r="Q218" i="2"/>
  <c r="Q232" i="2"/>
  <c r="Q229" i="2"/>
  <c r="Q219" i="2"/>
  <c r="Q221" i="2"/>
  <c r="Q233" i="2"/>
  <c r="Q216" i="2"/>
  <c r="Q231" i="2"/>
  <c r="Q160" i="2"/>
  <c r="Q330" i="2" s="1"/>
  <c r="Q364" i="2" s="1"/>
  <c r="Q398" i="2" s="1"/>
  <c r="Q143" i="2"/>
  <c r="Q144" i="2"/>
  <c r="Q141" i="2"/>
  <c r="Q145" i="2"/>
  <c r="Q215" i="2"/>
  <c r="Q148" i="2"/>
  <c r="Q139" i="2"/>
  <c r="Q236" i="2"/>
  <c r="Q209" i="2"/>
  <c r="Q224" i="2"/>
  <c r="Q226" i="2"/>
  <c r="Q222" i="2"/>
  <c r="Q220" i="2"/>
  <c r="P110" i="3"/>
  <c r="L110" i="3" s="1"/>
  <c r="Q14" i="2" s="1"/>
  <c r="Q114" i="2"/>
  <c r="AA121" i="3" s="1"/>
  <c r="P355" i="2"/>
  <c r="P389" i="2" s="1"/>
  <c r="J120" i="3"/>
  <c r="F120" i="3"/>
  <c r="R6" i="2" s="1"/>
  <c r="AA120" i="3"/>
  <c r="T120" i="3"/>
  <c r="W120" i="3" s="1"/>
  <c r="X120" i="3" s="1"/>
  <c r="P353" i="2"/>
  <c r="P387" i="2" s="1"/>
  <c r="P344" i="2"/>
  <c r="P378" i="2" s="1"/>
  <c r="Q106" i="2"/>
  <c r="AB121" i="3" s="1"/>
  <c r="P345" i="2"/>
  <c r="P379" i="2" s="1"/>
  <c r="F109" i="3"/>
  <c r="Q8" i="2" s="1"/>
  <c r="U119" i="3" s="1"/>
  <c r="Y119" i="3" s="1"/>
  <c r="Z119" i="3" s="1"/>
  <c r="Q109" i="2" l="1"/>
  <c r="Q111" i="2"/>
  <c r="AC121" i="3"/>
  <c r="AD121" i="3" s="1"/>
  <c r="AE121" i="3" s="1"/>
  <c r="Q104" i="2"/>
  <c r="Q112" i="2"/>
  <c r="M118" i="3"/>
  <c r="Q48" i="2"/>
  <c r="Q82" i="2"/>
  <c r="Q252" i="2" s="1"/>
  <c r="Q184" i="2"/>
  <c r="Q318" i="2"/>
  <c r="Q284" i="2"/>
  <c r="Q315" i="2"/>
  <c r="Q349" i="2" s="1"/>
  <c r="Q383" i="2" s="1"/>
  <c r="Q281" i="2"/>
  <c r="Q310" i="2"/>
  <c r="Q276" i="2"/>
  <c r="V109" i="3"/>
  <c r="P121" i="3"/>
  <c r="L121" i="3" s="1"/>
  <c r="R4" i="2" s="1"/>
  <c r="Q311" i="2"/>
  <c r="Q277" i="2"/>
  <c r="Q312" i="2"/>
  <c r="Q278" i="2"/>
  <c r="AA119" i="3"/>
  <c r="AB117" i="3"/>
  <c r="AC117" i="3" s="1"/>
  <c r="AD117" i="3" s="1"/>
  <c r="AE117" i="3" s="1"/>
  <c r="Q83" i="2"/>
  <c r="Q253" i="2" s="1"/>
  <c r="G115" i="3"/>
  <c r="Q49" i="2"/>
  <c r="U115" i="3"/>
  <c r="Y115" i="3" s="1"/>
  <c r="Z115" i="3" s="1"/>
  <c r="Q185" i="2"/>
  <c r="J117" i="3"/>
  <c r="R80" i="2"/>
  <c r="R250" i="2" s="1"/>
  <c r="M125" i="3"/>
  <c r="R46" i="2"/>
  <c r="R114" i="2" s="1"/>
  <c r="R182" i="2"/>
  <c r="Q309" i="2"/>
  <c r="Q343" i="2" s="1"/>
  <c r="Q377" i="2" s="1"/>
  <c r="Q275" i="2"/>
  <c r="Q317" i="2"/>
  <c r="Q351" i="2" s="1"/>
  <c r="Q385" i="2" s="1"/>
  <c r="Q283" i="2"/>
  <c r="Q314" i="2"/>
  <c r="Q348" i="2" s="1"/>
  <c r="Q382" i="2" s="1"/>
  <c r="Q280" i="2"/>
  <c r="Q308" i="2"/>
  <c r="Q342" i="2" s="1"/>
  <c r="Q376" i="2" s="1"/>
  <c r="Q274" i="2"/>
  <c r="Q321" i="2"/>
  <c r="Q355" i="2" s="1"/>
  <c r="Q389" i="2" s="1"/>
  <c r="Q287" i="2"/>
  <c r="Q316" i="2"/>
  <c r="Q350" i="2" s="1"/>
  <c r="Q384" i="2" s="1"/>
  <c r="Q282" i="2"/>
  <c r="Q320" i="2"/>
  <c r="Q354" i="2" s="1"/>
  <c r="Q388" i="2" s="1"/>
  <c r="Q286" i="2"/>
  <c r="Q319" i="2"/>
  <c r="Q353" i="2" s="1"/>
  <c r="Q387" i="2" s="1"/>
  <c r="Q285" i="2"/>
  <c r="AB120" i="3"/>
  <c r="AC120" i="3" s="1"/>
  <c r="AD120" i="3" s="1"/>
  <c r="AE120" i="3" s="1"/>
  <c r="T117" i="3"/>
  <c r="W117" i="3" s="1"/>
  <c r="X117" i="3" s="1"/>
  <c r="V113" i="3"/>
  <c r="AA116" i="3"/>
  <c r="AC116" i="3" s="1"/>
  <c r="AD116" i="3" s="1"/>
  <c r="AE116" i="3" s="1"/>
  <c r="T116" i="3"/>
  <c r="W116" i="3" s="1"/>
  <c r="X116" i="3" s="1"/>
  <c r="J116" i="3"/>
  <c r="P116" i="3" s="1"/>
  <c r="M128" i="3"/>
  <c r="R40" i="2"/>
  <c r="R74" i="2"/>
  <c r="R244" i="2" s="1"/>
  <c r="R176" i="2"/>
  <c r="M119" i="3"/>
  <c r="Q42" i="2"/>
  <c r="Q76" i="2"/>
  <c r="Q246" i="2" s="1"/>
  <c r="Q178" i="2"/>
  <c r="P120" i="3"/>
  <c r="L120" i="3" s="1"/>
  <c r="R9" i="2" s="1"/>
  <c r="V110" i="3"/>
  <c r="Q313" i="2"/>
  <c r="Q279" i="2"/>
  <c r="Q39" i="2"/>
  <c r="G118" i="3"/>
  <c r="Q73" i="2"/>
  <c r="Q243" i="2" s="1"/>
  <c r="U118" i="3"/>
  <c r="Y118" i="3" s="1"/>
  <c r="Z118" i="3" s="1"/>
  <c r="Q175" i="2"/>
  <c r="Q346" i="2" l="1"/>
  <c r="Q380" i="2" s="1"/>
  <c r="V121" i="3"/>
  <c r="F116" i="3"/>
  <c r="R7" i="2" s="1"/>
  <c r="Q117" i="2"/>
  <c r="Q345" i="2"/>
  <c r="Q379" i="2" s="1"/>
  <c r="Q107" i="2"/>
  <c r="V120" i="3"/>
  <c r="Q110" i="2"/>
  <c r="R108" i="2"/>
  <c r="AB125" i="3"/>
  <c r="G122" i="3"/>
  <c r="R43" i="2"/>
  <c r="R77" i="2"/>
  <c r="R247" i="2" s="1"/>
  <c r="R179" i="2"/>
  <c r="AB119" i="3"/>
  <c r="AC119" i="3" s="1"/>
  <c r="AD119" i="3" s="1"/>
  <c r="AE119" i="3" s="1"/>
  <c r="AB128" i="3"/>
  <c r="J119" i="3"/>
  <c r="AA118" i="3"/>
  <c r="T118" i="3"/>
  <c r="W118" i="3" s="1"/>
  <c r="X118" i="3" s="1"/>
  <c r="Q347" i="2"/>
  <c r="Q381" i="2" s="1"/>
  <c r="V116" i="3"/>
  <c r="L116" i="3"/>
  <c r="R13" i="2" s="1"/>
  <c r="P117" i="3"/>
  <c r="L117" i="3" s="1"/>
  <c r="R10" i="2" s="1"/>
  <c r="V117" i="3"/>
  <c r="F117" i="3"/>
  <c r="R3" i="2" s="1"/>
  <c r="AA115" i="3"/>
  <c r="AC115" i="3" s="1"/>
  <c r="AD115" i="3" s="1"/>
  <c r="AE115" i="3" s="1"/>
  <c r="J115" i="3"/>
  <c r="F115" i="3" s="1"/>
  <c r="R15" i="2" s="1"/>
  <c r="T115" i="3"/>
  <c r="W115" i="3" s="1"/>
  <c r="X115" i="3" s="1"/>
  <c r="T119" i="3"/>
  <c r="W119" i="3" s="1"/>
  <c r="X119" i="3" s="1"/>
  <c r="Q344" i="2"/>
  <c r="Q378" i="2" s="1"/>
  <c r="Q116" i="2"/>
  <c r="R75" i="2"/>
  <c r="R245" i="2" s="1"/>
  <c r="M124" i="3"/>
  <c r="R41" i="2"/>
  <c r="R177" i="2"/>
  <c r="G126" i="3"/>
  <c r="R38" i="2"/>
  <c r="R72" i="2"/>
  <c r="R242" i="2" s="1"/>
  <c r="R174" i="2"/>
  <c r="Q352" i="2"/>
  <c r="Q386" i="2" s="1"/>
  <c r="J118" i="3"/>
  <c r="AB118" i="3"/>
  <c r="R111" i="2" l="1"/>
  <c r="R106" i="2"/>
  <c r="M126" i="3"/>
  <c r="R49" i="2"/>
  <c r="R83" i="2"/>
  <c r="R253" i="2" s="1"/>
  <c r="R185" i="2"/>
  <c r="U126" i="3"/>
  <c r="Y126" i="3" s="1"/>
  <c r="Z126" i="3" s="1"/>
  <c r="AA126" i="3"/>
  <c r="T126" i="3"/>
  <c r="W126" i="3" s="1"/>
  <c r="X126" i="3" s="1"/>
  <c r="J126" i="3"/>
  <c r="G125" i="3"/>
  <c r="R47" i="2"/>
  <c r="R81" i="2"/>
  <c r="R251" i="2" s="1"/>
  <c r="U125" i="3"/>
  <c r="Y125" i="3" s="1"/>
  <c r="Z125" i="3" s="1"/>
  <c r="R183" i="2"/>
  <c r="R71" i="2"/>
  <c r="R241" i="2" s="1"/>
  <c r="M123" i="3"/>
  <c r="R37" i="2"/>
  <c r="R173" i="2"/>
  <c r="AC118" i="3"/>
  <c r="AD118" i="3" s="1"/>
  <c r="AE118" i="3" s="1"/>
  <c r="P118" i="3"/>
  <c r="L118" i="3" s="1"/>
  <c r="R14" i="2" s="1"/>
  <c r="R109" i="2"/>
  <c r="P119" i="3"/>
  <c r="L119" i="3" s="1"/>
  <c r="R8" i="2" s="1"/>
  <c r="V119" i="3"/>
  <c r="F119" i="3"/>
  <c r="R2" i="2" s="1"/>
  <c r="AA122" i="3"/>
  <c r="AB124" i="3"/>
  <c r="P115" i="3"/>
  <c r="L115" i="3" s="1"/>
  <c r="R11" i="2" s="1"/>
  <c r="G124" i="3"/>
  <c r="R44" i="2"/>
  <c r="R78" i="2"/>
  <c r="R248" i="2" s="1"/>
  <c r="U124" i="3"/>
  <c r="Y124" i="3" s="1"/>
  <c r="Z124" i="3" s="1"/>
  <c r="R180" i="2"/>
  <c r="F118" i="3"/>
  <c r="R5" i="2" s="1"/>
  <c r="R115" i="2" l="1"/>
  <c r="R112" i="2"/>
  <c r="G123" i="3"/>
  <c r="R48" i="2"/>
  <c r="R82" i="2"/>
  <c r="R252" i="2" s="1"/>
  <c r="U123" i="3"/>
  <c r="Y123" i="3" s="1"/>
  <c r="Z123" i="3" s="1"/>
  <c r="R184" i="2"/>
  <c r="G128" i="3"/>
  <c r="R42" i="2"/>
  <c r="R76" i="2"/>
  <c r="R246" i="2" s="1"/>
  <c r="U128" i="3"/>
  <c r="Y128" i="3" s="1"/>
  <c r="Z128" i="3" s="1"/>
  <c r="R178" i="2"/>
  <c r="R73" i="2"/>
  <c r="R243" i="2" s="1"/>
  <c r="M122" i="3"/>
  <c r="R39" i="2"/>
  <c r="R175" i="2"/>
  <c r="U122" i="3"/>
  <c r="Y122" i="3" s="1"/>
  <c r="Z122" i="3" s="1"/>
  <c r="AA124" i="3"/>
  <c r="AC124" i="3" s="1"/>
  <c r="AD124" i="3" s="1"/>
  <c r="AE124" i="3" s="1"/>
  <c r="J124" i="3"/>
  <c r="F124" i="3" s="1"/>
  <c r="S10" i="2" s="1"/>
  <c r="T124" i="3"/>
  <c r="W124" i="3" s="1"/>
  <c r="X124" i="3" s="1"/>
  <c r="V115" i="3"/>
  <c r="J125" i="3"/>
  <c r="AA125" i="3"/>
  <c r="AC125" i="3"/>
  <c r="AD125" i="3" s="1"/>
  <c r="AE125" i="3" s="1"/>
  <c r="T125" i="3"/>
  <c r="W125" i="3" s="1"/>
  <c r="X125" i="3" s="1"/>
  <c r="F125" i="3"/>
  <c r="S13" i="2" s="1"/>
  <c r="R117" i="2"/>
  <c r="G127" i="3"/>
  <c r="R45" i="2"/>
  <c r="R113" i="2" s="1"/>
  <c r="R79" i="2"/>
  <c r="R249" i="2" s="1"/>
  <c r="U127" i="3"/>
  <c r="Y127" i="3" s="1"/>
  <c r="Z127" i="3" s="1"/>
  <c r="R181" i="2"/>
  <c r="M127" i="3"/>
  <c r="R36" i="2"/>
  <c r="R104" i="2" s="1"/>
  <c r="R70" i="2"/>
  <c r="R240" i="2" s="1"/>
  <c r="R156" i="2"/>
  <c r="R326" i="2" s="1"/>
  <c r="R360" i="2" s="1"/>
  <c r="R394" i="2" s="1"/>
  <c r="R167" i="2"/>
  <c r="R337" i="2" s="1"/>
  <c r="R371" i="2" s="1"/>
  <c r="R405" i="2" s="1"/>
  <c r="R158" i="2"/>
  <c r="R328" i="2" s="1"/>
  <c r="R362" i="2" s="1"/>
  <c r="R396" i="2" s="1"/>
  <c r="R163" i="2"/>
  <c r="R333" i="2" s="1"/>
  <c r="R367" i="2" s="1"/>
  <c r="R401" i="2" s="1"/>
  <c r="R153" i="2"/>
  <c r="R323" i="2" s="1"/>
  <c r="R357" i="2" s="1"/>
  <c r="R391" i="2" s="1"/>
  <c r="R211" i="2"/>
  <c r="R207" i="2"/>
  <c r="R152" i="2"/>
  <c r="R322" i="2" s="1"/>
  <c r="R356" i="2" s="1"/>
  <c r="R390" i="2" s="1"/>
  <c r="R209" i="2"/>
  <c r="R150" i="2"/>
  <c r="R146" i="2"/>
  <c r="R236" i="2"/>
  <c r="R215" i="2"/>
  <c r="R224" i="2"/>
  <c r="R212" i="2"/>
  <c r="R159" i="2"/>
  <c r="R329" i="2" s="1"/>
  <c r="R363" i="2" s="1"/>
  <c r="R397" i="2" s="1"/>
  <c r="R160" i="2"/>
  <c r="R330" i="2" s="1"/>
  <c r="R364" i="2" s="1"/>
  <c r="R398" i="2" s="1"/>
  <c r="R144" i="2"/>
  <c r="R140" i="2"/>
  <c r="R145" i="2"/>
  <c r="R147" i="2"/>
  <c r="R142" i="2"/>
  <c r="R155" i="2"/>
  <c r="R325" i="2" s="1"/>
  <c r="R359" i="2" s="1"/>
  <c r="R393" i="2" s="1"/>
  <c r="R234" i="2"/>
  <c r="R235" i="2"/>
  <c r="R222" i="2"/>
  <c r="R218" i="2"/>
  <c r="R237" i="2"/>
  <c r="R232" i="2"/>
  <c r="R165" i="2"/>
  <c r="R335" i="2" s="1"/>
  <c r="R369" i="2" s="1"/>
  <c r="R403" i="2" s="1"/>
  <c r="R168" i="2"/>
  <c r="R338" i="2" s="1"/>
  <c r="R372" i="2" s="1"/>
  <c r="R406" i="2" s="1"/>
  <c r="R161" i="2"/>
  <c r="R331" i="2" s="1"/>
  <c r="R365" i="2" s="1"/>
  <c r="R399" i="2" s="1"/>
  <c r="R162" i="2"/>
  <c r="R332" i="2" s="1"/>
  <c r="R366" i="2" s="1"/>
  <c r="R400" i="2" s="1"/>
  <c r="R166" i="2"/>
  <c r="R336" i="2" s="1"/>
  <c r="R370" i="2" s="1"/>
  <c r="R404" i="2" s="1"/>
  <c r="R148" i="2"/>
  <c r="R151" i="2"/>
  <c r="R149" i="2"/>
  <c r="R210" i="2"/>
  <c r="R138" i="2"/>
  <c r="R172" i="2"/>
  <c r="R229" i="2"/>
  <c r="R228" i="2"/>
  <c r="R214" i="2"/>
  <c r="R230" i="2"/>
  <c r="R227" i="2"/>
  <c r="R226" i="2"/>
  <c r="R220" i="2"/>
  <c r="R223" i="2"/>
  <c r="R164" i="2"/>
  <c r="R334" i="2" s="1"/>
  <c r="R368" i="2" s="1"/>
  <c r="R402" i="2" s="1"/>
  <c r="R169" i="2"/>
  <c r="R339" i="2" s="1"/>
  <c r="R373" i="2" s="1"/>
  <c r="R407" i="2" s="1"/>
  <c r="R157" i="2"/>
  <c r="R327" i="2" s="1"/>
  <c r="R361" i="2" s="1"/>
  <c r="R395" i="2" s="1"/>
  <c r="R154" i="2"/>
  <c r="R324" i="2" s="1"/>
  <c r="R358" i="2" s="1"/>
  <c r="R392" i="2" s="1"/>
  <c r="R143" i="2"/>
  <c r="R216" i="2"/>
  <c r="R139" i="2"/>
  <c r="R219" i="2"/>
  <c r="R141" i="2"/>
  <c r="R206" i="2"/>
  <c r="R213" i="2"/>
  <c r="R217" i="2"/>
  <c r="R221" i="2"/>
  <c r="R233" i="2"/>
  <c r="R208" i="2"/>
  <c r="R231" i="2"/>
  <c r="R225" i="2"/>
  <c r="V118" i="3"/>
  <c r="R105" i="2"/>
  <c r="AB123" i="3" s="1"/>
  <c r="F126" i="3"/>
  <c r="S4" i="2" s="1"/>
  <c r="P126" i="3"/>
  <c r="L126" i="3" s="1"/>
  <c r="S15" i="2" s="1"/>
  <c r="AB126" i="3"/>
  <c r="AC126" i="3" s="1"/>
  <c r="AD126" i="3" s="1"/>
  <c r="AE126" i="3" s="1"/>
  <c r="R116" i="2" l="1"/>
  <c r="R107" i="2"/>
  <c r="M133" i="3"/>
  <c r="S44" i="2"/>
  <c r="S78" i="2"/>
  <c r="S248" i="2" s="1"/>
  <c r="S180" i="2"/>
  <c r="G132" i="3"/>
  <c r="S49" i="2"/>
  <c r="S83" i="2"/>
  <c r="S253" i="2" s="1"/>
  <c r="U132" i="3"/>
  <c r="Y132" i="3" s="1"/>
  <c r="Z132" i="3" s="1"/>
  <c r="S185" i="2"/>
  <c r="S38" i="2"/>
  <c r="S72" i="2"/>
  <c r="S242" i="2" s="1"/>
  <c r="M131" i="3"/>
  <c r="S174" i="2"/>
  <c r="R321" i="2"/>
  <c r="R287" i="2"/>
  <c r="R315" i="2"/>
  <c r="R281" i="2"/>
  <c r="J128" i="3"/>
  <c r="T128" i="3"/>
  <c r="W128" i="3" s="1"/>
  <c r="X128" i="3" s="1"/>
  <c r="R310" i="2"/>
  <c r="R276" i="2"/>
  <c r="R316" i="2"/>
  <c r="R282" i="2"/>
  <c r="S47" i="2"/>
  <c r="S81" i="2"/>
  <c r="S251" i="2" s="1"/>
  <c r="M132" i="3"/>
  <c r="S183" i="2"/>
  <c r="P125" i="3"/>
  <c r="L125" i="3" s="1"/>
  <c r="S12" i="2" s="1"/>
  <c r="P124" i="3"/>
  <c r="L124" i="3" s="1"/>
  <c r="S7" i="2" s="1"/>
  <c r="R318" i="2"/>
  <c r="R284" i="2"/>
  <c r="R312" i="2"/>
  <c r="R278" i="2"/>
  <c r="R314" i="2"/>
  <c r="R280" i="2"/>
  <c r="R320" i="2"/>
  <c r="R286" i="2"/>
  <c r="AB127" i="3"/>
  <c r="AB122" i="3"/>
  <c r="AC122" i="3" s="1"/>
  <c r="AD122" i="3" s="1"/>
  <c r="AE122" i="3" s="1"/>
  <c r="T122" i="3"/>
  <c r="W122" i="3" s="1"/>
  <c r="X122" i="3" s="1"/>
  <c r="J122" i="3"/>
  <c r="R309" i="2"/>
  <c r="R275" i="2"/>
  <c r="R308" i="2"/>
  <c r="R274" i="2"/>
  <c r="V126" i="3"/>
  <c r="R311" i="2"/>
  <c r="R277" i="2"/>
  <c r="R313" i="2"/>
  <c r="R279" i="2"/>
  <c r="R319" i="2"/>
  <c r="R285" i="2"/>
  <c r="R317" i="2"/>
  <c r="R283" i="2"/>
  <c r="AA127" i="3"/>
  <c r="AC127" i="3" s="1"/>
  <c r="AD127" i="3" s="1"/>
  <c r="AE127" i="3" s="1"/>
  <c r="J127" i="3"/>
  <c r="F127" i="3" s="1"/>
  <c r="S11" i="2" s="1"/>
  <c r="T127" i="3"/>
  <c r="W127" i="3" s="1"/>
  <c r="X127" i="3" s="1"/>
  <c r="R110" i="2"/>
  <c r="AA128" i="3" s="1"/>
  <c r="AC128" i="3" s="1"/>
  <c r="AD128" i="3" s="1"/>
  <c r="AE128" i="3" s="1"/>
  <c r="AA123" i="3"/>
  <c r="AC123" i="3" s="1"/>
  <c r="AD123" i="3" s="1"/>
  <c r="AE123" i="3" s="1"/>
  <c r="J123" i="3"/>
  <c r="F123" i="3" s="1"/>
  <c r="S14" i="2" s="1"/>
  <c r="T123" i="3"/>
  <c r="W123" i="3" s="1"/>
  <c r="X123" i="3" s="1"/>
  <c r="R348" i="2" l="1"/>
  <c r="R382" i="2" s="1"/>
  <c r="R352" i="2"/>
  <c r="R386" i="2" s="1"/>
  <c r="R342" i="2"/>
  <c r="R376" i="2" s="1"/>
  <c r="V124" i="3"/>
  <c r="S112" i="2"/>
  <c r="S115" i="2"/>
  <c r="R344" i="2"/>
  <c r="R378" i="2" s="1"/>
  <c r="R349" i="2"/>
  <c r="R383" i="2" s="1"/>
  <c r="G133" i="3"/>
  <c r="S46" i="2"/>
  <c r="S80" i="2"/>
  <c r="S250" i="2" s="1"/>
  <c r="U133" i="3"/>
  <c r="Y133" i="3" s="1"/>
  <c r="Z133" i="3" s="1"/>
  <c r="S182" i="2"/>
  <c r="R345" i="2"/>
  <c r="R379" i="2" s="1"/>
  <c r="R343" i="2"/>
  <c r="R377" i="2" s="1"/>
  <c r="P127" i="3"/>
  <c r="L127" i="3" s="1"/>
  <c r="S2" i="2" s="1"/>
  <c r="V127" i="3"/>
  <c r="R351" i="2"/>
  <c r="R385" i="2" s="1"/>
  <c r="R347" i="2"/>
  <c r="R381" i="2" s="1"/>
  <c r="P122" i="3"/>
  <c r="L122" i="3" s="1"/>
  <c r="S5" i="2" s="1"/>
  <c r="F122" i="3"/>
  <c r="S9" i="2" s="1"/>
  <c r="V125" i="3"/>
  <c r="P128" i="3"/>
  <c r="L128" i="3" s="1"/>
  <c r="S6" i="2" s="1"/>
  <c r="S48" i="2"/>
  <c r="S116" i="2" s="1"/>
  <c r="S82" i="2"/>
  <c r="S252" i="2" s="1"/>
  <c r="M134" i="3"/>
  <c r="S184" i="2"/>
  <c r="R355" i="2"/>
  <c r="R389" i="2" s="1"/>
  <c r="S106" i="2"/>
  <c r="AB131" i="3" s="1"/>
  <c r="S117" i="2"/>
  <c r="S45" i="2"/>
  <c r="S79" i="2"/>
  <c r="S249" i="2" s="1"/>
  <c r="M130" i="3"/>
  <c r="S181" i="2"/>
  <c r="R353" i="2"/>
  <c r="R387" i="2" s="1"/>
  <c r="P123" i="3"/>
  <c r="L123" i="3" s="1"/>
  <c r="S3" i="2" s="1"/>
  <c r="R354" i="2"/>
  <c r="R388" i="2" s="1"/>
  <c r="R346" i="2"/>
  <c r="R380" i="2" s="1"/>
  <c r="G134" i="3"/>
  <c r="S41" i="2"/>
  <c r="S75" i="2"/>
  <c r="S245" i="2" s="1"/>
  <c r="U134" i="3"/>
  <c r="Y134" i="3" s="1"/>
  <c r="Z134" i="3" s="1"/>
  <c r="S177" i="2"/>
  <c r="AB132" i="3"/>
  <c r="R350" i="2"/>
  <c r="R384" i="2" s="1"/>
  <c r="F128" i="3"/>
  <c r="S8" i="2" s="1"/>
  <c r="AA132" i="3"/>
  <c r="J132" i="3"/>
  <c r="T132" i="3"/>
  <c r="W132" i="3" s="1"/>
  <c r="X132" i="3" s="1"/>
  <c r="AB133" i="3"/>
  <c r="T134" i="3" l="1"/>
  <c r="W134" i="3" s="1"/>
  <c r="X134" i="3" s="1"/>
  <c r="G130" i="3"/>
  <c r="S40" i="2"/>
  <c r="S74" i="2"/>
  <c r="S244" i="2" s="1"/>
  <c r="U130" i="3"/>
  <c r="Y130" i="3" s="1"/>
  <c r="Z130" i="3" s="1"/>
  <c r="S176" i="2"/>
  <c r="S73" i="2"/>
  <c r="S243" i="2" s="1"/>
  <c r="M135" i="3"/>
  <c r="S39" i="2"/>
  <c r="S175" i="2"/>
  <c r="G131" i="3"/>
  <c r="S36" i="2"/>
  <c r="S70" i="2"/>
  <c r="S240" i="2" s="1"/>
  <c r="U131" i="3"/>
  <c r="Y131" i="3" s="1"/>
  <c r="Z131" i="3" s="1"/>
  <c r="S166" i="2"/>
  <c r="S336" i="2" s="1"/>
  <c r="S370" i="2" s="1"/>
  <c r="S404" i="2" s="1"/>
  <c r="S159" i="2"/>
  <c r="S329" i="2" s="1"/>
  <c r="S363" i="2" s="1"/>
  <c r="S397" i="2" s="1"/>
  <c r="S164" i="2"/>
  <c r="S334" i="2" s="1"/>
  <c r="S368" i="2" s="1"/>
  <c r="S402" i="2" s="1"/>
  <c r="S168" i="2"/>
  <c r="S338" i="2" s="1"/>
  <c r="S372" i="2" s="1"/>
  <c r="S406" i="2" s="1"/>
  <c r="S169" i="2"/>
  <c r="S339" i="2" s="1"/>
  <c r="S373" i="2" s="1"/>
  <c r="S407" i="2" s="1"/>
  <c r="S162" i="2"/>
  <c r="S332" i="2" s="1"/>
  <c r="S366" i="2" s="1"/>
  <c r="S400" i="2" s="1"/>
  <c r="S143" i="2"/>
  <c r="S139" i="2"/>
  <c r="S149" i="2"/>
  <c r="S213" i="2"/>
  <c r="S212" i="2"/>
  <c r="S154" i="2"/>
  <c r="S324" i="2" s="1"/>
  <c r="S358" i="2" s="1"/>
  <c r="S392" i="2" s="1"/>
  <c r="S153" i="2"/>
  <c r="S323" i="2" s="1"/>
  <c r="S357" i="2" s="1"/>
  <c r="S391" i="2" s="1"/>
  <c r="S211" i="2"/>
  <c r="S216" i="2"/>
  <c r="S232" i="2"/>
  <c r="S227" i="2"/>
  <c r="S230" i="2"/>
  <c r="S167" i="2"/>
  <c r="S337" i="2" s="1"/>
  <c r="S371" i="2" s="1"/>
  <c r="S405" i="2" s="1"/>
  <c r="S163" i="2"/>
  <c r="S333" i="2" s="1"/>
  <c r="S367" i="2" s="1"/>
  <c r="S401" i="2" s="1"/>
  <c r="S157" i="2"/>
  <c r="S327" i="2" s="1"/>
  <c r="S361" i="2" s="1"/>
  <c r="S395" i="2" s="1"/>
  <c r="S142" i="2"/>
  <c r="S217" i="2"/>
  <c r="S152" i="2"/>
  <c r="S322" i="2" s="1"/>
  <c r="S356" i="2" s="1"/>
  <c r="S390" i="2" s="1"/>
  <c r="S150" i="2"/>
  <c r="S147" i="2"/>
  <c r="S210" i="2"/>
  <c r="S234" i="2"/>
  <c r="S235" i="2"/>
  <c r="S236" i="2"/>
  <c r="S231" i="2"/>
  <c r="S172" i="2"/>
  <c r="S158" i="2"/>
  <c r="S328" i="2" s="1"/>
  <c r="S362" i="2" s="1"/>
  <c r="S396" i="2" s="1"/>
  <c r="S138" i="2"/>
  <c r="S141" i="2"/>
  <c r="S146" i="2"/>
  <c r="S140" i="2"/>
  <c r="S218" i="2"/>
  <c r="S215" i="2"/>
  <c r="S207" i="2"/>
  <c r="S225" i="2"/>
  <c r="S223" i="2"/>
  <c r="S219" i="2"/>
  <c r="S226" i="2"/>
  <c r="S209" i="2"/>
  <c r="S228" i="2"/>
  <c r="S237" i="2"/>
  <c r="S165" i="2"/>
  <c r="S335" i="2" s="1"/>
  <c r="S369" i="2" s="1"/>
  <c r="S403" i="2" s="1"/>
  <c r="S161" i="2"/>
  <c r="S331" i="2" s="1"/>
  <c r="S365" i="2" s="1"/>
  <c r="S399" i="2" s="1"/>
  <c r="S156" i="2"/>
  <c r="S326" i="2" s="1"/>
  <c r="S360" i="2" s="1"/>
  <c r="S394" i="2" s="1"/>
  <c r="S160" i="2"/>
  <c r="S330" i="2" s="1"/>
  <c r="S364" i="2" s="1"/>
  <c r="S398" i="2" s="1"/>
  <c r="S155" i="2"/>
  <c r="S325" i="2" s="1"/>
  <c r="S359" i="2" s="1"/>
  <c r="S393" i="2" s="1"/>
  <c r="S151" i="2"/>
  <c r="S145" i="2"/>
  <c r="S214" i="2"/>
  <c r="S148" i="2"/>
  <c r="S144" i="2"/>
  <c r="S208" i="2"/>
  <c r="S229" i="2"/>
  <c r="S221" i="2"/>
  <c r="S206" i="2"/>
  <c r="S233" i="2"/>
  <c r="S222" i="2"/>
  <c r="S224" i="2"/>
  <c r="S220" i="2"/>
  <c r="S113" i="2"/>
  <c r="G129" i="3"/>
  <c r="S42" i="2"/>
  <c r="S76" i="2"/>
  <c r="S246" i="2" s="1"/>
  <c r="U129" i="3"/>
  <c r="Y129" i="3" s="1"/>
  <c r="Z129" i="3" s="1"/>
  <c r="S178" i="2"/>
  <c r="J134" i="3"/>
  <c r="F134" i="3" s="1"/>
  <c r="T7" i="2" s="1"/>
  <c r="AB134" i="3"/>
  <c r="M129" i="3"/>
  <c r="S43" i="2"/>
  <c r="S77" i="2"/>
  <c r="S247" i="2" s="1"/>
  <c r="S179" i="2"/>
  <c r="S114" i="2"/>
  <c r="AA133" i="3" s="1"/>
  <c r="AC133" i="3" s="1"/>
  <c r="AD133" i="3" s="1"/>
  <c r="AE133" i="3" s="1"/>
  <c r="G135" i="3"/>
  <c r="S37" i="2"/>
  <c r="S71" i="2"/>
  <c r="S241" i="2" s="1"/>
  <c r="U135" i="3"/>
  <c r="Y135" i="3" s="1"/>
  <c r="Z135" i="3" s="1"/>
  <c r="S173" i="2"/>
  <c r="P132" i="3"/>
  <c r="L132" i="3" s="1"/>
  <c r="T13" i="2" s="1"/>
  <c r="V132" i="3"/>
  <c r="F132" i="3"/>
  <c r="T15" i="2" s="1"/>
  <c r="AC132" i="3"/>
  <c r="AD132" i="3" s="1"/>
  <c r="AE132" i="3" s="1"/>
  <c r="S109" i="2"/>
  <c r="AA134" i="3" s="1"/>
  <c r="AC134" i="3" s="1"/>
  <c r="AD134" i="3" s="1"/>
  <c r="AE134" i="3" s="1"/>
  <c r="V123" i="3"/>
  <c r="AB130" i="3"/>
  <c r="V128" i="3"/>
  <c r="V122" i="3"/>
  <c r="J133" i="3"/>
  <c r="T133" i="3"/>
  <c r="W133" i="3" s="1"/>
  <c r="X133" i="3" s="1"/>
  <c r="S104" i="2" l="1"/>
  <c r="M137" i="3"/>
  <c r="T41" i="2"/>
  <c r="T75" i="2"/>
  <c r="T245" i="2" s="1"/>
  <c r="T177" i="2"/>
  <c r="P133" i="3"/>
  <c r="L133" i="3" s="1"/>
  <c r="T10" i="2" s="1"/>
  <c r="V133" i="3"/>
  <c r="T83" i="2"/>
  <c r="T253" i="2" s="1"/>
  <c r="M139" i="3"/>
  <c r="T49" i="2"/>
  <c r="T117" i="2" s="1"/>
  <c r="T185" i="2"/>
  <c r="J129" i="3"/>
  <c r="F129" i="3" s="1"/>
  <c r="T8" i="2" s="1"/>
  <c r="T129" i="3"/>
  <c r="W129" i="3" s="1"/>
  <c r="X129" i="3" s="1"/>
  <c r="S311" i="2"/>
  <c r="S277" i="2"/>
  <c r="S313" i="2"/>
  <c r="S279" i="2"/>
  <c r="S107" i="2"/>
  <c r="AB135" i="3" s="1"/>
  <c r="S315" i="2"/>
  <c r="S281" i="2"/>
  <c r="S308" i="2"/>
  <c r="S274" i="2"/>
  <c r="S317" i="2"/>
  <c r="S283" i="2"/>
  <c r="S312" i="2"/>
  <c r="S278" i="2"/>
  <c r="F133" i="3"/>
  <c r="T12" i="2" s="1"/>
  <c r="S105" i="2"/>
  <c r="AA135" i="3" s="1"/>
  <c r="S314" i="2"/>
  <c r="S280" i="2"/>
  <c r="S321" i="2"/>
  <c r="S287" i="2"/>
  <c r="S310" i="2"/>
  <c r="S276" i="2"/>
  <c r="S320" i="2"/>
  <c r="S286" i="2"/>
  <c r="S319" i="2"/>
  <c r="S285" i="2"/>
  <c r="J131" i="3"/>
  <c r="F131" i="3" s="1"/>
  <c r="T2" i="2" s="1"/>
  <c r="AA131" i="3"/>
  <c r="AC131" i="3" s="1"/>
  <c r="AD131" i="3" s="1"/>
  <c r="AE131" i="3" s="1"/>
  <c r="T131" i="3"/>
  <c r="W131" i="3" s="1"/>
  <c r="X131" i="3" s="1"/>
  <c r="S108" i="2"/>
  <c r="T81" i="2"/>
  <c r="T251" i="2" s="1"/>
  <c r="G140" i="3"/>
  <c r="T47" i="2"/>
  <c r="T183" i="2"/>
  <c r="J135" i="3"/>
  <c r="T135" i="3"/>
  <c r="W135" i="3" s="1"/>
  <c r="X135" i="3" s="1"/>
  <c r="S111" i="2"/>
  <c r="AB129" i="3" s="1"/>
  <c r="P134" i="3"/>
  <c r="L134" i="3" s="1"/>
  <c r="T14" i="2" s="1"/>
  <c r="V134" i="3"/>
  <c r="S110" i="2"/>
  <c r="AA129" i="3" s="1"/>
  <c r="S318" i="2"/>
  <c r="S284" i="2"/>
  <c r="S316" i="2"/>
  <c r="S282" i="2"/>
  <c r="S309" i="2"/>
  <c r="S275" i="2"/>
  <c r="AA130" i="3"/>
  <c r="AC130" i="3" s="1"/>
  <c r="AD130" i="3" s="1"/>
  <c r="AE130" i="3" s="1"/>
  <c r="J130" i="3"/>
  <c r="F130" i="3" s="1"/>
  <c r="T6" i="2" s="1"/>
  <c r="T130" i="3"/>
  <c r="W130" i="3" s="1"/>
  <c r="X130" i="3" s="1"/>
  <c r="S350" i="2" l="1"/>
  <c r="S384" i="2" s="1"/>
  <c r="S354" i="2"/>
  <c r="S388" i="2" s="1"/>
  <c r="S355" i="2"/>
  <c r="S389" i="2" s="1"/>
  <c r="S346" i="2"/>
  <c r="S380" i="2" s="1"/>
  <c r="S342" i="2"/>
  <c r="S376" i="2" s="1"/>
  <c r="AC129" i="3"/>
  <c r="AD129" i="3" s="1"/>
  <c r="AE129" i="3" s="1"/>
  <c r="AC135" i="3"/>
  <c r="AD135" i="3" s="1"/>
  <c r="AE135" i="3" s="1"/>
  <c r="S351" i="2"/>
  <c r="S385" i="2" s="1"/>
  <c r="S349" i="2"/>
  <c r="S383" i="2" s="1"/>
  <c r="S353" i="2"/>
  <c r="S387" i="2" s="1"/>
  <c r="S344" i="2"/>
  <c r="S378" i="2" s="1"/>
  <c r="S348" i="2"/>
  <c r="S382" i="2" s="1"/>
  <c r="M140" i="3"/>
  <c r="T36" i="2"/>
  <c r="T70" i="2"/>
  <c r="T240" i="2" s="1"/>
  <c r="T156" i="2"/>
  <c r="T326" i="2" s="1"/>
  <c r="T360" i="2" s="1"/>
  <c r="T394" i="2" s="1"/>
  <c r="T167" i="2"/>
  <c r="T337" i="2" s="1"/>
  <c r="T371" i="2" s="1"/>
  <c r="T405" i="2" s="1"/>
  <c r="T158" i="2"/>
  <c r="T328" i="2" s="1"/>
  <c r="T362" i="2" s="1"/>
  <c r="T396" i="2" s="1"/>
  <c r="T163" i="2"/>
  <c r="T333" i="2" s="1"/>
  <c r="T367" i="2" s="1"/>
  <c r="T401" i="2" s="1"/>
  <c r="T164" i="2"/>
  <c r="T334" i="2" s="1"/>
  <c r="T368" i="2" s="1"/>
  <c r="T402" i="2" s="1"/>
  <c r="T159" i="2"/>
  <c r="T329" i="2" s="1"/>
  <c r="T363" i="2" s="1"/>
  <c r="T397" i="2" s="1"/>
  <c r="T142" i="2"/>
  <c r="T219" i="2"/>
  <c r="T147" i="2"/>
  <c r="T145" i="2"/>
  <c r="T154" i="2"/>
  <c r="T324" i="2" s="1"/>
  <c r="T358" i="2" s="1"/>
  <c r="T392" i="2" s="1"/>
  <c r="T211" i="2"/>
  <c r="T140" i="2"/>
  <c r="T152" i="2"/>
  <c r="T322" i="2" s="1"/>
  <c r="T356" i="2" s="1"/>
  <c r="T390" i="2" s="1"/>
  <c r="T232" i="2"/>
  <c r="T231" i="2"/>
  <c r="T208" i="2"/>
  <c r="T215" i="2"/>
  <c r="T233" i="2"/>
  <c r="T172" i="2"/>
  <c r="T224" i="2"/>
  <c r="T214" i="2"/>
  <c r="T226" i="2"/>
  <c r="T165" i="2"/>
  <c r="T335" i="2" s="1"/>
  <c r="T369" i="2" s="1"/>
  <c r="T403" i="2" s="1"/>
  <c r="T168" i="2"/>
  <c r="T338" i="2" s="1"/>
  <c r="T372" i="2" s="1"/>
  <c r="T406" i="2" s="1"/>
  <c r="T161" i="2"/>
  <c r="T331" i="2" s="1"/>
  <c r="T365" i="2" s="1"/>
  <c r="T399" i="2" s="1"/>
  <c r="T162" i="2"/>
  <c r="T332" i="2" s="1"/>
  <c r="T366" i="2" s="1"/>
  <c r="T400" i="2" s="1"/>
  <c r="T166" i="2"/>
  <c r="T336" i="2" s="1"/>
  <c r="T370" i="2" s="1"/>
  <c r="T404" i="2" s="1"/>
  <c r="T160" i="2"/>
  <c r="T330" i="2" s="1"/>
  <c r="T364" i="2" s="1"/>
  <c r="T398" i="2" s="1"/>
  <c r="T210" i="2"/>
  <c r="T153" i="2"/>
  <c r="T323" i="2" s="1"/>
  <c r="T357" i="2" s="1"/>
  <c r="T391" i="2" s="1"/>
  <c r="T149" i="2"/>
  <c r="T138" i="2"/>
  <c r="T139" i="2"/>
  <c r="T228" i="2"/>
  <c r="T221" i="2"/>
  <c r="T229" i="2"/>
  <c r="T209" i="2"/>
  <c r="T223" i="2"/>
  <c r="T213" i="2"/>
  <c r="T227" i="2"/>
  <c r="T169" i="2"/>
  <c r="T339" i="2" s="1"/>
  <c r="T373" i="2" s="1"/>
  <c r="T407" i="2" s="1"/>
  <c r="T155" i="2"/>
  <c r="T325" i="2" s="1"/>
  <c r="T359" i="2" s="1"/>
  <c r="T393" i="2" s="1"/>
  <c r="T144" i="2"/>
  <c r="T150" i="2"/>
  <c r="T148" i="2"/>
  <c r="T206" i="2"/>
  <c r="T207" i="2"/>
  <c r="T220" i="2"/>
  <c r="T237" i="2"/>
  <c r="T234" i="2"/>
  <c r="T235" i="2"/>
  <c r="T222" i="2"/>
  <c r="T157" i="2"/>
  <c r="T327" i="2" s="1"/>
  <c r="T361" i="2" s="1"/>
  <c r="T395" i="2" s="1"/>
  <c r="T146" i="2"/>
  <c r="T151" i="2"/>
  <c r="T141" i="2"/>
  <c r="T212" i="2"/>
  <c r="T143" i="2"/>
  <c r="T216" i="2"/>
  <c r="T230" i="2"/>
  <c r="T225" i="2"/>
  <c r="T236" i="2"/>
  <c r="T217" i="2"/>
  <c r="T218" i="2"/>
  <c r="U140" i="3"/>
  <c r="Y140" i="3" s="1"/>
  <c r="Z140" i="3" s="1"/>
  <c r="M142" i="3"/>
  <c r="T42" i="2"/>
  <c r="T110" i="2" s="1"/>
  <c r="T76" i="2"/>
  <c r="T246" i="2" s="1"/>
  <c r="T178" i="2"/>
  <c r="S343" i="2"/>
  <c r="S377" i="2" s="1"/>
  <c r="S352" i="2"/>
  <c r="S386" i="2" s="1"/>
  <c r="P135" i="3"/>
  <c r="L135" i="3" s="1"/>
  <c r="T5" i="2" s="1"/>
  <c r="V135" i="3"/>
  <c r="M138" i="3"/>
  <c r="T46" i="2"/>
  <c r="T114" i="2" s="1"/>
  <c r="T80" i="2"/>
  <c r="T250" i="2" s="1"/>
  <c r="T182" i="2"/>
  <c r="P130" i="3"/>
  <c r="L130" i="3" s="1"/>
  <c r="T11" i="2" s="1"/>
  <c r="V130" i="3"/>
  <c r="J140" i="3"/>
  <c r="T140" i="3"/>
  <c r="W140" i="3" s="1"/>
  <c r="X140" i="3" s="1"/>
  <c r="S347" i="2"/>
  <c r="S381" i="2" s="1"/>
  <c r="AB139" i="3"/>
  <c r="P129" i="3"/>
  <c r="L129" i="3" s="1"/>
  <c r="T9" i="2" s="1"/>
  <c r="T82" i="2"/>
  <c r="T252" i="2" s="1"/>
  <c r="G138" i="3"/>
  <c r="T48" i="2"/>
  <c r="T116" i="2" s="1"/>
  <c r="U138" i="3"/>
  <c r="Y138" i="3" s="1"/>
  <c r="Z138" i="3" s="1"/>
  <c r="T184" i="2"/>
  <c r="F135" i="3"/>
  <c r="T3" i="2" s="1"/>
  <c r="S345" i="2"/>
  <c r="S379" i="2" s="1"/>
  <c r="T109" i="2"/>
  <c r="AB137" i="3" s="1"/>
  <c r="M141" i="3"/>
  <c r="T40" i="2"/>
  <c r="T74" i="2"/>
  <c r="T244" i="2" s="1"/>
  <c r="T176" i="2"/>
  <c r="T115" i="2"/>
  <c r="AA140" i="3" s="1"/>
  <c r="P131" i="3"/>
  <c r="L131" i="3" s="1"/>
  <c r="T4" i="2" s="1"/>
  <c r="V131" i="3"/>
  <c r="T78" i="2"/>
  <c r="T248" i="2" s="1"/>
  <c r="G139" i="3"/>
  <c r="T44" i="2"/>
  <c r="U139" i="3"/>
  <c r="Y139" i="3" s="1"/>
  <c r="Z139" i="3" s="1"/>
  <c r="T180" i="2"/>
  <c r="T104" i="2" l="1"/>
  <c r="V129" i="3"/>
  <c r="P140" i="3"/>
  <c r="V140" i="3" s="1"/>
  <c r="T73" i="2"/>
  <c r="T243" i="2" s="1"/>
  <c r="G137" i="3"/>
  <c r="T39" i="2"/>
  <c r="U137" i="3"/>
  <c r="Y137" i="3" s="1"/>
  <c r="Z137" i="3" s="1"/>
  <c r="T175" i="2"/>
  <c r="T311" i="2"/>
  <c r="T277" i="2"/>
  <c r="T320" i="2"/>
  <c r="T286" i="2"/>
  <c r="T308" i="2"/>
  <c r="T274" i="2"/>
  <c r="T310" i="2"/>
  <c r="T276" i="2"/>
  <c r="T317" i="2"/>
  <c r="T283" i="2"/>
  <c r="T43" i="2"/>
  <c r="T77" i="2"/>
  <c r="T247" i="2" s="1"/>
  <c r="G136" i="3"/>
  <c r="U136" i="3"/>
  <c r="Y136" i="3" s="1"/>
  <c r="Z136" i="3" s="1"/>
  <c r="T179" i="2"/>
  <c r="T321" i="2"/>
  <c r="T355" i="2" s="1"/>
  <c r="T389" i="2" s="1"/>
  <c r="T287" i="2"/>
  <c r="T314" i="2"/>
  <c r="T280" i="2"/>
  <c r="T319" i="2"/>
  <c r="T353" i="2" s="1"/>
  <c r="T387" i="2" s="1"/>
  <c r="T285" i="2"/>
  <c r="T112" i="2"/>
  <c r="T72" i="2"/>
  <c r="T242" i="2" s="1"/>
  <c r="G141" i="3"/>
  <c r="T38" i="2"/>
  <c r="U141" i="3"/>
  <c r="Y141" i="3" s="1"/>
  <c r="Z141" i="3" s="1"/>
  <c r="T174" i="2"/>
  <c r="T108" i="2"/>
  <c r="AB141" i="3" s="1"/>
  <c r="T37" i="2"/>
  <c r="T71" i="2"/>
  <c r="T241" i="2" s="1"/>
  <c r="M136" i="3"/>
  <c r="T173" i="2"/>
  <c r="AA138" i="3"/>
  <c r="T138" i="3"/>
  <c r="W138" i="3" s="1"/>
  <c r="X138" i="3" s="1"/>
  <c r="J138" i="3"/>
  <c r="F138" i="3"/>
  <c r="U14" i="2" s="1"/>
  <c r="F140" i="3"/>
  <c r="U13" i="2" s="1"/>
  <c r="T45" i="2"/>
  <c r="T79" i="2"/>
  <c r="T249" i="2" s="1"/>
  <c r="G142" i="3"/>
  <c r="U142" i="3"/>
  <c r="Y142" i="3" s="1"/>
  <c r="Z142" i="3" s="1"/>
  <c r="T181" i="2"/>
  <c r="AB138" i="3"/>
  <c r="AC138" i="3" s="1"/>
  <c r="AD138" i="3" s="1"/>
  <c r="AE138" i="3" s="1"/>
  <c r="AB142" i="3"/>
  <c r="T313" i="2"/>
  <c r="T279" i="2"/>
  <c r="T316" i="2"/>
  <c r="T282" i="2"/>
  <c r="T312" i="2"/>
  <c r="T278" i="2"/>
  <c r="J139" i="3"/>
  <c r="F139" i="3" s="1"/>
  <c r="U10" i="2" s="1"/>
  <c r="AA139" i="3"/>
  <c r="AC139" i="3" s="1"/>
  <c r="AD139" i="3" s="1"/>
  <c r="AE139" i="3" s="1"/>
  <c r="T139" i="3"/>
  <c r="W139" i="3" s="1"/>
  <c r="X139" i="3" s="1"/>
  <c r="T318" i="2"/>
  <c r="T284" i="2"/>
  <c r="T309" i="2"/>
  <c r="T275" i="2"/>
  <c r="T315" i="2"/>
  <c r="T281" i="2"/>
  <c r="AB140" i="3"/>
  <c r="AC140" i="3" s="1"/>
  <c r="AD140" i="3" s="1"/>
  <c r="AE140" i="3" s="1"/>
  <c r="L140" i="3"/>
  <c r="U2" i="2" s="1"/>
  <c r="T343" i="2" l="1"/>
  <c r="T377" i="2" s="1"/>
  <c r="T350" i="2"/>
  <c r="T384" i="2" s="1"/>
  <c r="T111" i="2"/>
  <c r="T344" i="2"/>
  <c r="T378" i="2" s="1"/>
  <c r="T354" i="2"/>
  <c r="T388" i="2" s="1"/>
  <c r="U82" i="2"/>
  <c r="U252" i="2" s="1"/>
  <c r="M147" i="3"/>
  <c r="U48" i="2"/>
  <c r="U184" i="2"/>
  <c r="T141" i="3"/>
  <c r="W141" i="3" s="1"/>
  <c r="X141" i="3" s="1"/>
  <c r="J141" i="3"/>
  <c r="F141" i="3"/>
  <c r="U4" i="2" s="1"/>
  <c r="T349" i="2"/>
  <c r="T383" i="2" s="1"/>
  <c r="T352" i="2"/>
  <c r="T386" i="2" s="1"/>
  <c r="T346" i="2"/>
  <c r="T380" i="2" s="1"/>
  <c r="T347" i="2"/>
  <c r="T381" i="2" s="1"/>
  <c r="M145" i="3"/>
  <c r="U47" i="2"/>
  <c r="U81" i="2"/>
  <c r="U251" i="2" s="1"/>
  <c r="U183" i="2"/>
  <c r="T348" i="2"/>
  <c r="T382" i="2" s="1"/>
  <c r="T107" i="2"/>
  <c r="U78" i="2"/>
  <c r="U248" i="2" s="1"/>
  <c r="U44" i="2"/>
  <c r="M146" i="3"/>
  <c r="U180" i="2"/>
  <c r="P139" i="3"/>
  <c r="L139" i="3" s="1"/>
  <c r="U15" i="2" s="1"/>
  <c r="T113" i="2"/>
  <c r="P138" i="3"/>
  <c r="L138" i="3" s="1"/>
  <c r="U12" i="2" s="1"/>
  <c r="U36" i="2"/>
  <c r="U70" i="2"/>
  <c r="U240" i="2" s="1"/>
  <c r="G146" i="3"/>
  <c r="U146" i="3"/>
  <c r="Y146" i="3" s="1"/>
  <c r="Z146" i="3" s="1"/>
  <c r="U166" i="2"/>
  <c r="U336" i="2" s="1"/>
  <c r="U370" i="2" s="1"/>
  <c r="U404" i="2" s="1"/>
  <c r="U159" i="2"/>
  <c r="U329" i="2" s="1"/>
  <c r="U363" i="2" s="1"/>
  <c r="U397" i="2" s="1"/>
  <c r="U164" i="2"/>
  <c r="U334" i="2" s="1"/>
  <c r="U368" i="2" s="1"/>
  <c r="U402" i="2" s="1"/>
  <c r="U153" i="2"/>
  <c r="U323" i="2" s="1"/>
  <c r="U357" i="2" s="1"/>
  <c r="U391" i="2" s="1"/>
  <c r="U143" i="2"/>
  <c r="U147" i="2"/>
  <c r="U217" i="2"/>
  <c r="U214" i="2"/>
  <c r="U150" i="2"/>
  <c r="U223" i="2"/>
  <c r="U224" i="2"/>
  <c r="U237" i="2"/>
  <c r="U235" i="2"/>
  <c r="U233" i="2"/>
  <c r="U157" i="2"/>
  <c r="U327" i="2" s="1"/>
  <c r="U361" i="2" s="1"/>
  <c r="U395" i="2" s="1"/>
  <c r="U152" i="2"/>
  <c r="U322" i="2" s="1"/>
  <c r="U356" i="2" s="1"/>
  <c r="U390" i="2" s="1"/>
  <c r="U141" i="2"/>
  <c r="U215" i="2"/>
  <c r="U139" i="2"/>
  <c r="U218" i="2"/>
  <c r="U140" i="2"/>
  <c r="U227" i="2"/>
  <c r="U210" i="2"/>
  <c r="U211" i="2"/>
  <c r="U212" i="2"/>
  <c r="U225" i="2"/>
  <c r="U172" i="2"/>
  <c r="U231" i="2"/>
  <c r="U228" i="2"/>
  <c r="U167" i="2"/>
  <c r="U337" i="2" s="1"/>
  <c r="U371" i="2" s="1"/>
  <c r="U405" i="2" s="1"/>
  <c r="U163" i="2"/>
  <c r="U333" i="2" s="1"/>
  <c r="U367" i="2" s="1"/>
  <c r="U401" i="2" s="1"/>
  <c r="U165" i="2"/>
  <c r="U335" i="2" s="1"/>
  <c r="U369" i="2" s="1"/>
  <c r="U403" i="2" s="1"/>
  <c r="U161" i="2"/>
  <c r="U331" i="2" s="1"/>
  <c r="U365" i="2" s="1"/>
  <c r="U399" i="2" s="1"/>
  <c r="U156" i="2"/>
  <c r="U326" i="2" s="1"/>
  <c r="U360" i="2" s="1"/>
  <c r="U394" i="2" s="1"/>
  <c r="U209" i="2"/>
  <c r="U148" i="2"/>
  <c r="U145" i="2"/>
  <c r="U144" i="2"/>
  <c r="U154" i="2"/>
  <c r="U324" i="2" s="1"/>
  <c r="U358" i="2" s="1"/>
  <c r="U392" i="2" s="1"/>
  <c r="U155" i="2"/>
  <c r="U325" i="2" s="1"/>
  <c r="U359" i="2" s="1"/>
  <c r="U393" i="2" s="1"/>
  <c r="U208" i="2"/>
  <c r="U234" i="2"/>
  <c r="U222" i="2"/>
  <c r="U216" i="2"/>
  <c r="U236" i="2"/>
  <c r="U230" i="2"/>
  <c r="U226" i="2"/>
  <c r="U207" i="2"/>
  <c r="U232" i="2"/>
  <c r="U158" i="2"/>
  <c r="U328" i="2" s="1"/>
  <c r="U362" i="2" s="1"/>
  <c r="U396" i="2" s="1"/>
  <c r="U168" i="2"/>
  <c r="U338" i="2" s="1"/>
  <c r="U372" i="2" s="1"/>
  <c r="U406" i="2" s="1"/>
  <c r="U169" i="2"/>
  <c r="U339" i="2" s="1"/>
  <c r="U373" i="2" s="1"/>
  <c r="U407" i="2" s="1"/>
  <c r="U162" i="2"/>
  <c r="U332" i="2" s="1"/>
  <c r="U366" i="2" s="1"/>
  <c r="U400" i="2" s="1"/>
  <c r="U160" i="2"/>
  <c r="U330" i="2" s="1"/>
  <c r="U364" i="2" s="1"/>
  <c r="U398" i="2" s="1"/>
  <c r="U151" i="2"/>
  <c r="U149" i="2"/>
  <c r="U213" i="2"/>
  <c r="U138" i="2"/>
  <c r="U146" i="2"/>
  <c r="U142" i="2"/>
  <c r="U206" i="2"/>
  <c r="U229" i="2"/>
  <c r="U221" i="2"/>
  <c r="U219" i="2"/>
  <c r="U220" i="2"/>
  <c r="AA142" i="3"/>
  <c r="AC142" i="3" s="1"/>
  <c r="AD142" i="3" s="1"/>
  <c r="AE142" i="3" s="1"/>
  <c r="T142" i="3"/>
  <c r="W142" i="3" s="1"/>
  <c r="X142" i="3" s="1"/>
  <c r="J142" i="3"/>
  <c r="T105" i="2"/>
  <c r="AB136" i="3" s="1"/>
  <c r="AC136" i="3" s="1"/>
  <c r="AD136" i="3" s="1"/>
  <c r="AE136" i="3" s="1"/>
  <c r="T106" i="2"/>
  <c r="AA141" i="3" s="1"/>
  <c r="AC141" i="3" s="1"/>
  <c r="AD141" i="3" s="1"/>
  <c r="AE141" i="3" s="1"/>
  <c r="J136" i="3"/>
  <c r="AA136" i="3"/>
  <c r="T136" i="3"/>
  <c r="W136" i="3" s="1"/>
  <c r="X136" i="3" s="1"/>
  <c r="T351" i="2"/>
  <c r="T385" i="2" s="1"/>
  <c r="T342" i="2"/>
  <c r="T376" i="2" s="1"/>
  <c r="T345" i="2"/>
  <c r="T379" i="2" s="1"/>
  <c r="AA137" i="3"/>
  <c r="AC137" i="3" s="1"/>
  <c r="AD137" i="3" s="1"/>
  <c r="AE137" i="3" s="1"/>
  <c r="T137" i="3"/>
  <c r="W137" i="3" s="1"/>
  <c r="X137" i="3" s="1"/>
  <c r="J137" i="3"/>
  <c r="F137" i="3" s="1"/>
  <c r="U5" i="2" s="1"/>
  <c r="U116" i="2" l="1"/>
  <c r="U73" i="2"/>
  <c r="U243" i="2" s="1"/>
  <c r="M148" i="3"/>
  <c r="U39" i="2"/>
  <c r="U107" i="2" s="1"/>
  <c r="U175" i="2"/>
  <c r="U308" i="2"/>
  <c r="U342" i="2" s="1"/>
  <c r="U376" i="2" s="1"/>
  <c r="U274" i="2"/>
  <c r="U316" i="2"/>
  <c r="U282" i="2"/>
  <c r="U321" i="2"/>
  <c r="U355" i="2" s="1"/>
  <c r="U389" i="2" s="1"/>
  <c r="U287" i="2"/>
  <c r="U309" i="2"/>
  <c r="U275" i="2"/>
  <c r="J146" i="3"/>
  <c r="F146" i="3" s="1"/>
  <c r="V2" i="2" s="1"/>
  <c r="T146" i="3"/>
  <c r="W146" i="3" s="1"/>
  <c r="X146" i="3" s="1"/>
  <c r="V139" i="3"/>
  <c r="U112" i="2"/>
  <c r="M144" i="3"/>
  <c r="U38" i="2"/>
  <c r="U72" i="2"/>
  <c r="U242" i="2" s="1"/>
  <c r="U174" i="2"/>
  <c r="U314" i="2"/>
  <c r="U280" i="2"/>
  <c r="U317" i="2"/>
  <c r="U283" i="2"/>
  <c r="G147" i="3"/>
  <c r="U49" i="2"/>
  <c r="U83" i="2"/>
  <c r="U253" i="2" s="1"/>
  <c r="U147" i="3"/>
  <c r="Y147" i="3" s="1"/>
  <c r="Z147" i="3" s="1"/>
  <c r="U185" i="2"/>
  <c r="P137" i="3"/>
  <c r="L137" i="3" s="1"/>
  <c r="U7" i="2" s="1"/>
  <c r="V137" i="3"/>
  <c r="G148" i="3"/>
  <c r="U46" i="2"/>
  <c r="U80" i="2"/>
  <c r="U250" i="2" s="1"/>
  <c r="U148" i="3"/>
  <c r="Y148" i="3" s="1"/>
  <c r="Z148" i="3" s="1"/>
  <c r="U182" i="2"/>
  <c r="F142" i="3"/>
  <c r="U11" i="2" s="1"/>
  <c r="P142" i="3"/>
  <c r="L142" i="3" s="1"/>
  <c r="U8" i="2" s="1"/>
  <c r="U315" i="2"/>
  <c r="U281" i="2"/>
  <c r="U310" i="2"/>
  <c r="U276" i="2"/>
  <c r="U311" i="2"/>
  <c r="U277" i="2"/>
  <c r="U320" i="2"/>
  <c r="U286" i="2"/>
  <c r="U313" i="2"/>
  <c r="U279" i="2"/>
  <c r="U104" i="2"/>
  <c r="AA146" i="3" s="1"/>
  <c r="V138" i="3"/>
  <c r="U115" i="2"/>
  <c r="P141" i="3"/>
  <c r="L141" i="3" s="1"/>
  <c r="U6" i="2" s="1"/>
  <c r="F136" i="3"/>
  <c r="U9" i="2" s="1"/>
  <c r="P136" i="3"/>
  <c r="L136" i="3" s="1"/>
  <c r="U3" i="2" s="1"/>
  <c r="U312" i="2"/>
  <c r="U278" i="2"/>
  <c r="U319" i="2"/>
  <c r="U285" i="2"/>
  <c r="U318" i="2"/>
  <c r="U284" i="2"/>
  <c r="AB146" i="3"/>
  <c r="AB145" i="3"/>
  <c r="AB147" i="3"/>
  <c r="V136" i="3" l="1"/>
  <c r="U351" i="2"/>
  <c r="U385" i="2" s="1"/>
  <c r="U117" i="2"/>
  <c r="U106" i="2"/>
  <c r="V141" i="3"/>
  <c r="U354" i="2"/>
  <c r="U388" i="2" s="1"/>
  <c r="U344" i="2"/>
  <c r="U378" i="2" s="1"/>
  <c r="U352" i="2"/>
  <c r="U386" i="2" s="1"/>
  <c r="U346" i="2"/>
  <c r="U380" i="2" s="1"/>
  <c r="G149" i="3"/>
  <c r="U41" i="2"/>
  <c r="U75" i="2"/>
  <c r="U245" i="2" s="1"/>
  <c r="U149" i="3"/>
  <c r="Y149" i="3" s="1"/>
  <c r="Z149" i="3" s="1"/>
  <c r="U177" i="2"/>
  <c r="V70" i="2"/>
  <c r="V240" i="2" s="1"/>
  <c r="M153" i="3"/>
  <c r="V36" i="2"/>
  <c r="V156" i="2"/>
  <c r="V326" i="2" s="1"/>
  <c r="V360" i="2" s="1"/>
  <c r="V394" i="2" s="1"/>
  <c r="V167" i="2"/>
  <c r="V337" i="2" s="1"/>
  <c r="V371" i="2" s="1"/>
  <c r="V405" i="2" s="1"/>
  <c r="V158" i="2"/>
  <c r="V328" i="2" s="1"/>
  <c r="V362" i="2" s="1"/>
  <c r="V396" i="2" s="1"/>
  <c r="V163" i="2"/>
  <c r="V333" i="2" s="1"/>
  <c r="V367" i="2" s="1"/>
  <c r="V401" i="2" s="1"/>
  <c r="V165" i="2"/>
  <c r="V335" i="2" s="1"/>
  <c r="V369" i="2" s="1"/>
  <c r="V403" i="2" s="1"/>
  <c r="V168" i="2"/>
  <c r="V338" i="2" s="1"/>
  <c r="V372" i="2" s="1"/>
  <c r="V406" i="2" s="1"/>
  <c r="V161" i="2"/>
  <c r="V331" i="2" s="1"/>
  <c r="V365" i="2" s="1"/>
  <c r="V399" i="2" s="1"/>
  <c r="V162" i="2"/>
  <c r="V332" i="2" s="1"/>
  <c r="V366" i="2" s="1"/>
  <c r="V400" i="2" s="1"/>
  <c r="V166" i="2"/>
  <c r="V336" i="2" s="1"/>
  <c r="V370" i="2" s="1"/>
  <c r="V404" i="2" s="1"/>
  <c r="V139" i="2"/>
  <c r="V147" i="2"/>
  <c r="V149" i="2"/>
  <c r="V145" i="2"/>
  <c r="V152" i="2"/>
  <c r="V322" i="2" s="1"/>
  <c r="V356" i="2" s="1"/>
  <c r="V390" i="2" s="1"/>
  <c r="V148" i="2"/>
  <c r="V151" i="2"/>
  <c r="V220" i="2"/>
  <c r="V218" i="2"/>
  <c r="V230" i="2"/>
  <c r="V143" i="2"/>
  <c r="V217" i="2"/>
  <c r="V231" i="2"/>
  <c r="V237" i="2"/>
  <c r="V164" i="2"/>
  <c r="V334" i="2" s="1"/>
  <c r="V368" i="2" s="1"/>
  <c r="V402" i="2" s="1"/>
  <c r="V169" i="2"/>
  <c r="V339" i="2" s="1"/>
  <c r="V373" i="2" s="1"/>
  <c r="V407" i="2" s="1"/>
  <c r="V160" i="2"/>
  <c r="V330" i="2" s="1"/>
  <c r="V364" i="2" s="1"/>
  <c r="V398" i="2" s="1"/>
  <c r="V138" i="2"/>
  <c r="V215" i="2"/>
  <c r="V142" i="2"/>
  <c r="V216" i="2"/>
  <c r="V150" i="2"/>
  <c r="V144" i="2"/>
  <c r="V219" i="2"/>
  <c r="V227" i="2"/>
  <c r="V232" i="2"/>
  <c r="V235" i="2"/>
  <c r="V214" i="2"/>
  <c r="V213" i="2"/>
  <c r="V228" i="2"/>
  <c r="V229" i="2"/>
  <c r="V206" i="2"/>
  <c r="V146" i="2"/>
  <c r="V155" i="2"/>
  <c r="V325" i="2" s="1"/>
  <c r="V359" i="2" s="1"/>
  <c r="V393" i="2" s="1"/>
  <c r="V154" i="2"/>
  <c r="V324" i="2" s="1"/>
  <c r="V358" i="2" s="1"/>
  <c r="V392" i="2" s="1"/>
  <c r="V140" i="2"/>
  <c r="V210" i="2"/>
  <c r="V212" i="2"/>
  <c r="V236" i="2"/>
  <c r="V208" i="2"/>
  <c r="V233" i="2"/>
  <c r="V234" i="2"/>
  <c r="V221" i="2"/>
  <c r="V222" i="2"/>
  <c r="V207" i="2"/>
  <c r="V224" i="2"/>
  <c r="V159" i="2"/>
  <c r="V329" i="2" s="1"/>
  <c r="V363" i="2" s="1"/>
  <c r="V397" i="2" s="1"/>
  <c r="V157" i="2"/>
  <c r="V327" i="2" s="1"/>
  <c r="V361" i="2" s="1"/>
  <c r="V395" i="2" s="1"/>
  <c r="V141" i="2"/>
  <c r="V153" i="2"/>
  <c r="V323" i="2" s="1"/>
  <c r="V357" i="2" s="1"/>
  <c r="V391" i="2" s="1"/>
  <c r="V223" i="2"/>
  <c r="V225" i="2"/>
  <c r="V211" i="2"/>
  <c r="V172" i="2"/>
  <c r="V226" i="2"/>
  <c r="V209" i="2"/>
  <c r="U42" i="2"/>
  <c r="U110" i="2" s="1"/>
  <c r="U76" i="2"/>
  <c r="U246" i="2" s="1"/>
  <c r="G144" i="3"/>
  <c r="U144" i="3"/>
  <c r="Y144" i="3" s="1"/>
  <c r="Z144" i="3" s="1"/>
  <c r="U178" i="2"/>
  <c r="G145" i="3"/>
  <c r="U40" i="2"/>
  <c r="U74" i="2"/>
  <c r="U244" i="2" s="1"/>
  <c r="U145" i="3"/>
  <c r="Y145" i="3" s="1"/>
  <c r="Z145" i="3" s="1"/>
  <c r="U176" i="2"/>
  <c r="U45" i="2"/>
  <c r="U79" i="2"/>
  <c r="U249" i="2" s="1"/>
  <c r="G143" i="3"/>
  <c r="U143" i="3"/>
  <c r="Y143" i="3" s="1"/>
  <c r="Z143" i="3" s="1"/>
  <c r="U181" i="2"/>
  <c r="U114" i="2"/>
  <c r="AA148" i="3" s="1"/>
  <c r="F147" i="3"/>
  <c r="V15" i="2" s="1"/>
  <c r="AA147" i="3"/>
  <c r="AC147" i="3" s="1"/>
  <c r="AD147" i="3" s="1"/>
  <c r="AE147" i="3" s="1"/>
  <c r="J147" i="3"/>
  <c r="P147" i="3" s="1"/>
  <c r="T147" i="3"/>
  <c r="W147" i="3" s="1"/>
  <c r="X147" i="3" s="1"/>
  <c r="U348" i="2"/>
  <c r="U382" i="2" s="1"/>
  <c r="AB144" i="3"/>
  <c r="U343" i="2"/>
  <c r="U377" i="2" s="1"/>
  <c r="U350" i="2"/>
  <c r="U384" i="2" s="1"/>
  <c r="AC146" i="3"/>
  <c r="AD146" i="3" s="1"/>
  <c r="AE146" i="3" s="1"/>
  <c r="U353" i="2"/>
  <c r="U387" i="2" s="1"/>
  <c r="M149" i="3"/>
  <c r="U37" i="2"/>
  <c r="U71" i="2"/>
  <c r="U241" i="2" s="1"/>
  <c r="U173" i="2"/>
  <c r="U347" i="2"/>
  <c r="U381" i="2" s="1"/>
  <c r="U345" i="2"/>
  <c r="U379" i="2" s="1"/>
  <c r="U349" i="2"/>
  <c r="U383" i="2" s="1"/>
  <c r="J148" i="3"/>
  <c r="F148" i="3" s="1"/>
  <c r="V12" i="2" s="1"/>
  <c r="T148" i="3"/>
  <c r="W148" i="3" s="1"/>
  <c r="X148" i="3" s="1"/>
  <c r="AB148" i="3"/>
  <c r="M143" i="3"/>
  <c r="U43" i="2"/>
  <c r="U77" i="2"/>
  <c r="U247" i="2" s="1"/>
  <c r="U179" i="2"/>
  <c r="V142" i="3"/>
  <c r="P146" i="3"/>
  <c r="L146" i="3" s="1"/>
  <c r="V10" i="2" s="1"/>
  <c r="U111" i="2" l="1"/>
  <c r="U109" i="2"/>
  <c r="U105" i="2"/>
  <c r="G154" i="3"/>
  <c r="V44" i="2"/>
  <c r="V78" i="2"/>
  <c r="V248" i="2" s="1"/>
  <c r="V180" i="2"/>
  <c r="V83" i="2"/>
  <c r="V253" i="2" s="1"/>
  <c r="M152" i="3"/>
  <c r="V49" i="2"/>
  <c r="V185" i="2"/>
  <c r="J143" i="3"/>
  <c r="T143" i="3"/>
  <c r="W143" i="3" s="1"/>
  <c r="X143" i="3" s="1"/>
  <c r="V311" i="2"/>
  <c r="V345" i="2" s="1"/>
  <c r="V379" i="2" s="1"/>
  <c r="V277" i="2"/>
  <c r="V316" i="2"/>
  <c r="V282" i="2"/>
  <c r="V309" i="2"/>
  <c r="V343" i="2" s="1"/>
  <c r="V377" i="2" s="1"/>
  <c r="V275" i="2"/>
  <c r="V46" i="2"/>
  <c r="M151" i="3"/>
  <c r="V80" i="2"/>
  <c r="V250" i="2" s="1"/>
  <c r="V182" i="2"/>
  <c r="AB143" i="3"/>
  <c r="P148" i="3"/>
  <c r="L148" i="3" s="1"/>
  <c r="V5" i="2" s="1"/>
  <c r="AB149" i="3"/>
  <c r="AC148" i="3"/>
  <c r="AD148" i="3" s="1"/>
  <c r="AE148" i="3" s="1"/>
  <c r="V310" i="2"/>
  <c r="V276" i="2"/>
  <c r="V312" i="2"/>
  <c r="V278" i="2"/>
  <c r="V315" i="2"/>
  <c r="V281" i="2"/>
  <c r="J149" i="3"/>
  <c r="AA149" i="3"/>
  <c r="T149" i="3"/>
  <c r="W149" i="3" s="1"/>
  <c r="X149" i="3" s="1"/>
  <c r="V146" i="3"/>
  <c r="V147" i="3"/>
  <c r="L147" i="3"/>
  <c r="V14" i="2" s="1"/>
  <c r="U113" i="2"/>
  <c r="AA143" i="3" s="1"/>
  <c r="AC143" i="3" s="1"/>
  <c r="AD143" i="3" s="1"/>
  <c r="AE143" i="3" s="1"/>
  <c r="U108" i="2"/>
  <c r="AA145" i="3" s="1"/>
  <c r="AC145" i="3" s="1"/>
  <c r="AD145" i="3" s="1"/>
  <c r="AE145" i="3" s="1"/>
  <c r="AA144" i="3"/>
  <c r="AC144" i="3"/>
  <c r="AD144" i="3" s="1"/>
  <c r="AE144" i="3" s="1"/>
  <c r="J144" i="3"/>
  <c r="T144" i="3"/>
  <c r="W144" i="3" s="1"/>
  <c r="X144" i="3" s="1"/>
  <c r="V314" i="2"/>
  <c r="V280" i="2"/>
  <c r="V313" i="2"/>
  <c r="V279" i="2"/>
  <c r="V321" i="2"/>
  <c r="V287" i="2"/>
  <c r="V319" i="2"/>
  <c r="V285" i="2"/>
  <c r="V104" i="2"/>
  <c r="AB153" i="3" s="1"/>
  <c r="J145" i="3"/>
  <c r="T145" i="3"/>
  <c r="W145" i="3" s="1"/>
  <c r="X145" i="3" s="1"/>
  <c r="V320" i="2"/>
  <c r="V286" i="2"/>
  <c r="V308" i="2"/>
  <c r="V274" i="2"/>
  <c r="V318" i="2"/>
  <c r="V284" i="2"/>
  <c r="V317" i="2"/>
  <c r="V283" i="2"/>
  <c r="AC149" i="3" l="1"/>
  <c r="AD149" i="3" s="1"/>
  <c r="AE149" i="3" s="1"/>
  <c r="P145" i="3"/>
  <c r="L145" i="3" s="1"/>
  <c r="V13" i="2" s="1"/>
  <c r="V48" i="2"/>
  <c r="V82" i="2"/>
  <c r="V252" i="2" s="1"/>
  <c r="G153" i="3"/>
  <c r="U153" i="3"/>
  <c r="Y153" i="3" s="1"/>
  <c r="Z153" i="3" s="1"/>
  <c r="V184" i="2"/>
  <c r="V349" i="2"/>
  <c r="V383" i="2" s="1"/>
  <c r="V344" i="2"/>
  <c r="V378" i="2" s="1"/>
  <c r="V148" i="3"/>
  <c r="V117" i="2"/>
  <c r="AB152" i="3" s="1"/>
  <c r="V351" i="2"/>
  <c r="V385" i="2" s="1"/>
  <c r="V342" i="2"/>
  <c r="V376" i="2" s="1"/>
  <c r="V355" i="2"/>
  <c r="V389" i="2" s="1"/>
  <c r="V348" i="2"/>
  <c r="V382" i="2" s="1"/>
  <c r="P143" i="3"/>
  <c r="L143" i="3" s="1"/>
  <c r="V9" i="2" s="1"/>
  <c r="V346" i="2"/>
  <c r="V380" i="2" s="1"/>
  <c r="V112" i="2"/>
  <c r="V73" i="2"/>
  <c r="V243" i="2" s="1"/>
  <c r="G152" i="3"/>
  <c r="V39" i="2"/>
  <c r="U152" i="3"/>
  <c r="Y152" i="3" s="1"/>
  <c r="Z152" i="3" s="1"/>
  <c r="V175" i="2"/>
  <c r="F145" i="3"/>
  <c r="V6" i="2" s="1"/>
  <c r="P149" i="3"/>
  <c r="L149" i="3" s="1"/>
  <c r="V3" i="2" s="1"/>
  <c r="F143" i="3"/>
  <c r="V11" i="2" s="1"/>
  <c r="V352" i="2"/>
  <c r="V386" i="2" s="1"/>
  <c r="V354" i="2"/>
  <c r="V388" i="2" s="1"/>
  <c r="V353" i="2"/>
  <c r="V387" i="2" s="1"/>
  <c r="V347" i="2"/>
  <c r="V381" i="2" s="1"/>
  <c r="F144" i="3"/>
  <c r="V8" i="2" s="1"/>
  <c r="P144" i="3"/>
  <c r="L144" i="3" s="1"/>
  <c r="V4" i="2" s="1"/>
  <c r="F149" i="3"/>
  <c r="V7" i="2" s="1"/>
  <c r="V114" i="2"/>
  <c r="AB151" i="3" s="1"/>
  <c r="V350" i="2"/>
  <c r="V384" i="2" s="1"/>
  <c r="AA154" i="3"/>
  <c r="V116" i="2" l="1"/>
  <c r="V144" i="3"/>
  <c r="V143" i="3"/>
  <c r="M156" i="3"/>
  <c r="V45" i="2"/>
  <c r="V79" i="2"/>
  <c r="V249" i="2" s="1"/>
  <c r="V181" i="2"/>
  <c r="V40" i="2"/>
  <c r="M154" i="3"/>
  <c r="V74" i="2"/>
  <c r="V244" i="2" s="1"/>
  <c r="V176" i="2"/>
  <c r="U154" i="3"/>
  <c r="Y154" i="3" s="1"/>
  <c r="Z154" i="3" s="1"/>
  <c r="V38" i="2"/>
  <c r="G156" i="3"/>
  <c r="V72" i="2"/>
  <c r="V242" i="2" s="1"/>
  <c r="U156" i="3"/>
  <c r="Y156" i="3" s="1"/>
  <c r="Z156" i="3" s="1"/>
  <c r="V174" i="2"/>
  <c r="V107" i="2"/>
  <c r="V145" i="3"/>
  <c r="V37" i="2"/>
  <c r="G151" i="3"/>
  <c r="V71" i="2"/>
  <c r="V241" i="2" s="1"/>
  <c r="U151" i="3"/>
  <c r="Y151" i="3" s="1"/>
  <c r="Z151" i="3" s="1"/>
  <c r="V173" i="2"/>
  <c r="M155" i="3"/>
  <c r="V42" i="2"/>
  <c r="V110" i="2" s="1"/>
  <c r="V76" i="2"/>
  <c r="V246" i="2" s="1"/>
  <c r="V178" i="2"/>
  <c r="V149" i="3"/>
  <c r="AA152" i="3"/>
  <c r="AC152" i="3" s="1"/>
  <c r="AD152" i="3" s="1"/>
  <c r="AE152" i="3" s="1"/>
  <c r="J152" i="3"/>
  <c r="T152" i="3"/>
  <c r="W152" i="3" s="1"/>
  <c r="X152" i="3" s="1"/>
  <c r="AA153" i="3"/>
  <c r="AC153" i="3" s="1"/>
  <c r="AD153" i="3" s="1"/>
  <c r="AE153" i="3" s="1"/>
  <c r="J153" i="3"/>
  <c r="F153" i="3" s="1"/>
  <c r="W14" i="2" s="1"/>
  <c r="T153" i="3"/>
  <c r="W153" i="3" s="1"/>
  <c r="X153" i="3" s="1"/>
  <c r="V81" i="2"/>
  <c r="V251" i="2" s="1"/>
  <c r="V47" i="2"/>
  <c r="G155" i="3"/>
  <c r="U155" i="3"/>
  <c r="Y155" i="3" s="1"/>
  <c r="Z155" i="3" s="1"/>
  <c r="V183" i="2"/>
  <c r="M150" i="3"/>
  <c r="V41" i="2"/>
  <c r="V75" i="2"/>
  <c r="V245" i="2" s="1"/>
  <c r="V177" i="2"/>
  <c r="V43" i="2"/>
  <c r="G150" i="3"/>
  <c r="V77" i="2"/>
  <c r="V247" i="2" s="1"/>
  <c r="U150" i="3"/>
  <c r="Y150" i="3" s="1"/>
  <c r="Z150" i="3" s="1"/>
  <c r="V179" i="2"/>
  <c r="V111" i="2" l="1"/>
  <c r="V113" i="2"/>
  <c r="J150" i="3"/>
  <c r="V115" i="2"/>
  <c r="F152" i="3"/>
  <c r="W5" i="2" s="1"/>
  <c r="P152" i="3"/>
  <c r="J156" i="3"/>
  <c r="T156" i="3"/>
  <c r="W156" i="3" s="1"/>
  <c r="X156" i="3" s="1"/>
  <c r="F156" i="3"/>
  <c r="W4" i="2" s="1"/>
  <c r="M160" i="3"/>
  <c r="W48" i="2"/>
  <c r="W82" i="2"/>
  <c r="W252" i="2" s="1"/>
  <c r="W184" i="2"/>
  <c r="AB155" i="3"/>
  <c r="J151" i="3"/>
  <c r="F151" i="3" s="1"/>
  <c r="W3" i="2" s="1"/>
  <c r="T151" i="3"/>
  <c r="W151" i="3" s="1"/>
  <c r="X151" i="3" s="1"/>
  <c r="V106" i="2"/>
  <c r="AA156" i="3" s="1"/>
  <c r="J154" i="3"/>
  <c r="T154" i="3"/>
  <c r="W154" i="3" s="1"/>
  <c r="X154" i="3" s="1"/>
  <c r="AA150" i="3"/>
  <c r="T150" i="3"/>
  <c r="W150" i="3" s="1"/>
  <c r="X150" i="3" s="1"/>
  <c r="F150" i="3"/>
  <c r="W9" i="2" s="1"/>
  <c r="V109" i="2"/>
  <c r="AB150" i="3" s="1"/>
  <c r="AA155" i="3"/>
  <c r="AC155" i="3" s="1"/>
  <c r="AD155" i="3" s="1"/>
  <c r="AE155" i="3" s="1"/>
  <c r="J155" i="3"/>
  <c r="F155" i="3" s="1"/>
  <c r="W13" i="2" s="1"/>
  <c r="T155" i="3"/>
  <c r="W155" i="3" s="1"/>
  <c r="X155" i="3" s="1"/>
  <c r="P153" i="3"/>
  <c r="L153" i="3" s="1"/>
  <c r="W2" i="2" s="1"/>
  <c r="V153" i="3"/>
  <c r="V105" i="2"/>
  <c r="AA151" i="3" s="1"/>
  <c r="AC151" i="3" s="1"/>
  <c r="AD151" i="3" s="1"/>
  <c r="AE151" i="3" s="1"/>
  <c r="V108" i="2"/>
  <c r="AB154" i="3" s="1"/>
  <c r="AC154" i="3" s="1"/>
  <c r="AD154" i="3" s="1"/>
  <c r="AE154" i="3" s="1"/>
  <c r="AB156" i="3"/>
  <c r="AC156" i="3" l="1"/>
  <c r="AD156" i="3" s="1"/>
  <c r="AE156" i="3" s="1"/>
  <c r="W116" i="2"/>
  <c r="AC150" i="3"/>
  <c r="AD150" i="3" s="1"/>
  <c r="AE150" i="3" s="1"/>
  <c r="W71" i="2"/>
  <c r="W241" i="2" s="1"/>
  <c r="W37" i="2"/>
  <c r="M162" i="3"/>
  <c r="W173" i="2"/>
  <c r="W70" i="2"/>
  <c r="W240" i="2" s="1"/>
  <c r="G161" i="3"/>
  <c r="W36" i="2"/>
  <c r="U161" i="3"/>
  <c r="Y161" i="3" s="1"/>
  <c r="Z161" i="3" s="1"/>
  <c r="W166" i="2"/>
  <c r="W336" i="2" s="1"/>
  <c r="W370" i="2" s="1"/>
  <c r="W404" i="2" s="1"/>
  <c r="W159" i="2"/>
  <c r="W329" i="2" s="1"/>
  <c r="W363" i="2" s="1"/>
  <c r="W397" i="2" s="1"/>
  <c r="W164" i="2"/>
  <c r="W334" i="2" s="1"/>
  <c r="W368" i="2" s="1"/>
  <c r="W402" i="2" s="1"/>
  <c r="W158" i="2"/>
  <c r="W328" i="2" s="1"/>
  <c r="W362" i="2" s="1"/>
  <c r="W396" i="2" s="1"/>
  <c r="W142" i="2"/>
  <c r="W138" i="2"/>
  <c r="W139" i="2"/>
  <c r="W218" i="2"/>
  <c r="W213" i="2"/>
  <c r="W147" i="2"/>
  <c r="W232" i="2"/>
  <c r="W210" i="2"/>
  <c r="W231" i="2"/>
  <c r="W206" i="2"/>
  <c r="W230" i="2"/>
  <c r="W172" i="2"/>
  <c r="W219" i="2"/>
  <c r="W165" i="2"/>
  <c r="W335" i="2" s="1"/>
  <c r="W369" i="2" s="1"/>
  <c r="W403" i="2" s="1"/>
  <c r="W161" i="2"/>
  <c r="W331" i="2" s="1"/>
  <c r="W365" i="2" s="1"/>
  <c r="W399" i="2" s="1"/>
  <c r="W156" i="2"/>
  <c r="W326" i="2" s="1"/>
  <c r="W360" i="2" s="1"/>
  <c r="W394" i="2" s="1"/>
  <c r="W157" i="2"/>
  <c r="W327" i="2" s="1"/>
  <c r="W361" i="2" s="1"/>
  <c r="W395" i="2" s="1"/>
  <c r="W153" i="2"/>
  <c r="W323" i="2" s="1"/>
  <c r="W357" i="2" s="1"/>
  <c r="W391" i="2" s="1"/>
  <c r="W207" i="2"/>
  <c r="W140" i="2"/>
  <c r="W151" i="2"/>
  <c r="W149" i="2"/>
  <c r="W211" i="2"/>
  <c r="W215" i="2"/>
  <c r="W216" i="2"/>
  <c r="W223" i="2"/>
  <c r="W235" i="2"/>
  <c r="W212" i="2"/>
  <c r="W227" i="2"/>
  <c r="W226" i="2"/>
  <c r="W168" i="2"/>
  <c r="W338" i="2" s="1"/>
  <c r="W372" i="2" s="1"/>
  <c r="W406" i="2" s="1"/>
  <c r="W169" i="2"/>
  <c r="W339" i="2" s="1"/>
  <c r="W373" i="2" s="1"/>
  <c r="W407" i="2" s="1"/>
  <c r="W162" i="2"/>
  <c r="W332" i="2" s="1"/>
  <c r="W366" i="2" s="1"/>
  <c r="W400" i="2" s="1"/>
  <c r="W154" i="2"/>
  <c r="W324" i="2" s="1"/>
  <c r="W358" i="2" s="1"/>
  <c r="W392" i="2" s="1"/>
  <c r="W155" i="2"/>
  <c r="W325" i="2" s="1"/>
  <c r="W359" i="2" s="1"/>
  <c r="W393" i="2" s="1"/>
  <c r="W144" i="2"/>
  <c r="W146" i="2"/>
  <c r="W208" i="2"/>
  <c r="W152" i="2"/>
  <c r="W322" i="2" s="1"/>
  <c r="W356" i="2" s="1"/>
  <c r="W390" i="2" s="1"/>
  <c r="W141" i="2"/>
  <c r="W217" i="2"/>
  <c r="W143" i="2"/>
  <c r="W234" i="2"/>
  <c r="W220" i="2"/>
  <c r="W236" i="2"/>
  <c r="W237" i="2"/>
  <c r="W229" i="2"/>
  <c r="W228" i="2"/>
  <c r="W167" i="2"/>
  <c r="W337" i="2" s="1"/>
  <c r="W371" i="2" s="1"/>
  <c r="W405" i="2" s="1"/>
  <c r="W163" i="2"/>
  <c r="W333" i="2" s="1"/>
  <c r="W367" i="2" s="1"/>
  <c r="W401" i="2" s="1"/>
  <c r="W160" i="2"/>
  <c r="W330" i="2" s="1"/>
  <c r="W364" i="2" s="1"/>
  <c r="W398" i="2" s="1"/>
  <c r="W148" i="2"/>
  <c r="W150" i="2"/>
  <c r="W214" i="2"/>
  <c r="W145" i="2"/>
  <c r="W209" i="2"/>
  <c r="W225" i="2"/>
  <c r="W224" i="2"/>
  <c r="W221" i="2"/>
  <c r="W222" i="2"/>
  <c r="W233" i="2"/>
  <c r="P155" i="3"/>
  <c r="L155" i="3" s="1"/>
  <c r="W8" i="2" s="1"/>
  <c r="P154" i="3"/>
  <c r="L154" i="3" s="1"/>
  <c r="W6" i="2" s="1"/>
  <c r="F154" i="3"/>
  <c r="W10" i="2" s="1"/>
  <c r="AB160" i="3"/>
  <c r="W47" i="2"/>
  <c r="M158" i="3"/>
  <c r="W81" i="2"/>
  <c r="W251" i="2" s="1"/>
  <c r="W183" i="2"/>
  <c r="G157" i="3"/>
  <c r="W72" i="2"/>
  <c r="W242" i="2" s="1"/>
  <c r="W38" i="2"/>
  <c r="U157" i="3"/>
  <c r="Y157" i="3" s="1"/>
  <c r="Z157" i="3" s="1"/>
  <c r="W174" i="2"/>
  <c r="P156" i="3"/>
  <c r="L156" i="3" s="1"/>
  <c r="W11" i="2" s="1"/>
  <c r="P151" i="3"/>
  <c r="L151" i="3" s="1"/>
  <c r="W12" i="2" s="1"/>
  <c r="V152" i="3"/>
  <c r="L152" i="3"/>
  <c r="W15" i="2" s="1"/>
  <c r="W77" i="2"/>
  <c r="W247" i="2" s="1"/>
  <c r="W43" i="2"/>
  <c r="M157" i="3"/>
  <c r="W179" i="2"/>
  <c r="M161" i="3"/>
  <c r="W39" i="2"/>
  <c r="W73" i="2"/>
  <c r="W243" i="2" s="1"/>
  <c r="W175" i="2"/>
  <c r="P150" i="3"/>
  <c r="L150" i="3" s="1"/>
  <c r="W7" i="2" s="1"/>
  <c r="W105" i="2" l="1"/>
  <c r="V150" i="3"/>
  <c r="W111" i="2"/>
  <c r="V151" i="3"/>
  <c r="AB157" i="3"/>
  <c r="W107" i="2"/>
  <c r="J157" i="3"/>
  <c r="F157" i="3" s="1"/>
  <c r="X4" i="2" s="1"/>
  <c r="T157" i="3"/>
  <c r="W157" i="3" s="1"/>
  <c r="X157" i="3" s="1"/>
  <c r="W115" i="2"/>
  <c r="AB158" i="3" s="1"/>
  <c r="V154" i="3"/>
  <c r="W318" i="2"/>
  <c r="W352" i="2" s="1"/>
  <c r="W386" i="2" s="1"/>
  <c r="W284" i="2"/>
  <c r="W311" i="2"/>
  <c r="W277" i="2"/>
  <c r="W314" i="2"/>
  <c r="W348" i="2" s="1"/>
  <c r="W382" i="2" s="1"/>
  <c r="W280" i="2"/>
  <c r="W310" i="2"/>
  <c r="W276" i="2"/>
  <c r="M163" i="3"/>
  <c r="W41" i="2"/>
  <c r="W75" i="2"/>
  <c r="W245" i="2" s="1"/>
  <c r="W177" i="2"/>
  <c r="AB161" i="3"/>
  <c r="G163" i="3"/>
  <c r="W46" i="2"/>
  <c r="W114" i="2" s="1"/>
  <c r="W80" i="2"/>
  <c r="W250" i="2" s="1"/>
  <c r="U163" i="3"/>
  <c r="Y163" i="3" s="1"/>
  <c r="Z163" i="3" s="1"/>
  <c r="W182" i="2"/>
  <c r="V155" i="3"/>
  <c r="W315" i="2"/>
  <c r="W349" i="2" s="1"/>
  <c r="W383" i="2" s="1"/>
  <c r="W281" i="2"/>
  <c r="W309" i="2"/>
  <c r="W275" i="2"/>
  <c r="W104" i="2"/>
  <c r="AB162" i="3"/>
  <c r="W49" i="2"/>
  <c r="G162" i="3"/>
  <c r="W83" i="2"/>
  <c r="W253" i="2" s="1"/>
  <c r="U162" i="3"/>
  <c r="Y162" i="3" s="1"/>
  <c r="Z162" i="3" s="1"/>
  <c r="W185" i="2"/>
  <c r="V156" i="3"/>
  <c r="W106" i="2"/>
  <c r="AA157" i="3" s="1"/>
  <c r="AC157" i="3" s="1"/>
  <c r="AD157" i="3" s="1"/>
  <c r="AE157" i="3" s="1"/>
  <c r="W44" i="2"/>
  <c r="M159" i="3"/>
  <c r="W78" i="2"/>
  <c r="W248" i="2" s="1"/>
  <c r="W180" i="2"/>
  <c r="G159" i="3"/>
  <c r="W42" i="2"/>
  <c r="W76" i="2"/>
  <c r="W246" i="2" s="1"/>
  <c r="U159" i="3"/>
  <c r="Y159" i="3" s="1"/>
  <c r="Z159" i="3" s="1"/>
  <c r="W178" i="2"/>
  <c r="W313" i="2"/>
  <c r="W279" i="2"/>
  <c r="W319" i="2"/>
  <c r="W285" i="2"/>
  <c r="W317" i="2"/>
  <c r="W283" i="2"/>
  <c r="W308" i="2"/>
  <c r="W274" i="2"/>
  <c r="AA161" i="3"/>
  <c r="AC161" i="3" s="1"/>
  <c r="AD161" i="3" s="1"/>
  <c r="AE161" i="3" s="1"/>
  <c r="T161" i="3"/>
  <c r="W161" i="3" s="1"/>
  <c r="X161" i="3" s="1"/>
  <c r="J161" i="3"/>
  <c r="F161" i="3" s="1"/>
  <c r="X2" i="2" s="1"/>
  <c r="G158" i="3"/>
  <c r="W45" i="2"/>
  <c r="W79" i="2"/>
  <c r="W249" i="2" s="1"/>
  <c r="U158" i="3"/>
  <c r="Y158" i="3" s="1"/>
  <c r="Z158" i="3" s="1"/>
  <c r="W181" i="2"/>
  <c r="W74" i="2"/>
  <c r="W244" i="2" s="1"/>
  <c r="G160" i="3"/>
  <c r="W40" i="2"/>
  <c r="U160" i="3"/>
  <c r="Y160" i="3" s="1"/>
  <c r="Z160" i="3" s="1"/>
  <c r="W176" i="2"/>
  <c r="W320" i="2"/>
  <c r="W286" i="2"/>
  <c r="W316" i="2"/>
  <c r="W282" i="2"/>
  <c r="W321" i="2"/>
  <c r="W287" i="2"/>
  <c r="W312" i="2"/>
  <c r="W278" i="2"/>
  <c r="W344" i="2" l="1"/>
  <c r="W378" i="2" s="1"/>
  <c r="W345" i="2"/>
  <c r="W379" i="2" s="1"/>
  <c r="W110" i="2"/>
  <c r="W117" i="2"/>
  <c r="W351" i="2"/>
  <c r="W385" i="2" s="1"/>
  <c r="W347" i="2"/>
  <c r="W381" i="2" s="1"/>
  <c r="W108" i="2"/>
  <c r="W112" i="2"/>
  <c r="M170" i="3"/>
  <c r="X38" i="2"/>
  <c r="X72" i="2"/>
  <c r="X242" i="2" s="1"/>
  <c r="X174" i="2"/>
  <c r="W355" i="2"/>
  <c r="W389" i="2" s="1"/>
  <c r="W354" i="2"/>
  <c r="W388" i="2" s="1"/>
  <c r="AA160" i="3"/>
  <c r="AC160" i="3" s="1"/>
  <c r="AD160" i="3" s="1"/>
  <c r="AE160" i="3" s="1"/>
  <c r="J160" i="3"/>
  <c r="T160" i="3"/>
  <c r="W160" i="3" s="1"/>
  <c r="X160" i="3" s="1"/>
  <c r="W113" i="2"/>
  <c r="AA158" i="3" s="1"/>
  <c r="AC158" i="3" s="1"/>
  <c r="AD158" i="3" s="1"/>
  <c r="AE158" i="3" s="1"/>
  <c r="W342" i="2"/>
  <c r="W376" i="2" s="1"/>
  <c r="W353" i="2"/>
  <c r="W387" i="2" s="1"/>
  <c r="W343" i="2"/>
  <c r="W377" i="2" s="1"/>
  <c r="AA163" i="3"/>
  <c r="T163" i="3"/>
  <c r="W163" i="3" s="1"/>
  <c r="X163" i="3" s="1"/>
  <c r="J163" i="3"/>
  <c r="F163" i="3" s="1"/>
  <c r="X12" i="2" s="1"/>
  <c r="W109" i="2"/>
  <c r="AB163" i="3" s="1"/>
  <c r="W346" i="2"/>
  <c r="W380" i="2" s="1"/>
  <c r="W350" i="2"/>
  <c r="W384" i="2" s="1"/>
  <c r="J158" i="3"/>
  <c r="F158" i="3" s="1"/>
  <c r="X11" i="2" s="1"/>
  <c r="T158" i="3"/>
  <c r="W158" i="3" s="1"/>
  <c r="X158" i="3" s="1"/>
  <c r="AA162" i="3"/>
  <c r="AC162" i="3" s="1"/>
  <c r="AD162" i="3" s="1"/>
  <c r="AE162" i="3" s="1"/>
  <c r="T162" i="3"/>
  <c r="W162" i="3" s="1"/>
  <c r="X162" i="3" s="1"/>
  <c r="F162" i="3"/>
  <c r="X15" i="2" s="1"/>
  <c r="J162" i="3"/>
  <c r="X70" i="2"/>
  <c r="X240" i="2" s="1"/>
  <c r="M166" i="3"/>
  <c r="X36" i="2"/>
  <c r="X156" i="2"/>
  <c r="X326" i="2" s="1"/>
  <c r="X360" i="2" s="1"/>
  <c r="X394" i="2" s="1"/>
  <c r="X167" i="2"/>
  <c r="X337" i="2" s="1"/>
  <c r="X371" i="2" s="1"/>
  <c r="X405" i="2" s="1"/>
  <c r="X158" i="2"/>
  <c r="X328" i="2" s="1"/>
  <c r="X362" i="2" s="1"/>
  <c r="X396" i="2" s="1"/>
  <c r="X163" i="2"/>
  <c r="X333" i="2" s="1"/>
  <c r="X367" i="2" s="1"/>
  <c r="X401" i="2" s="1"/>
  <c r="X169" i="2"/>
  <c r="X339" i="2" s="1"/>
  <c r="X373" i="2" s="1"/>
  <c r="X407" i="2" s="1"/>
  <c r="X212" i="2"/>
  <c r="X148" i="2"/>
  <c r="X149" i="2"/>
  <c r="X210" i="2"/>
  <c r="X140" i="2"/>
  <c r="X153" i="2"/>
  <c r="X323" i="2" s="1"/>
  <c r="X357" i="2" s="1"/>
  <c r="X391" i="2" s="1"/>
  <c r="X230" i="2"/>
  <c r="X222" i="2"/>
  <c r="X217" i="2"/>
  <c r="X235" i="2"/>
  <c r="X209" i="2"/>
  <c r="X229" i="2"/>
  <c r="X218" i="2"/>
  <c r="X160" i="2"/>
  <c r="X330" i="2" s="1"/>
  <c r="X364" i="2" s="1"/>
  <c r="X398" i="2" s="1"/>
  <c r="X216" i="2"/>
  <c r="X150" i="2"/>
  <c r="X146" i="2"/>
  <c r="X138" i="2"/>
  <c r="X208" i="2"/>
  <c r="X151" i="2"/>
  <c r="X224" i="2"/>
  <c r="X231" i="2"/>
  <c r="X207" i="2"/>
  <c r="X236" i="2"/>
  <c r="X164" i="2"/>
  <c r="X334" i="2" s="1"/>
  <c r="X368" i="2" s="1"/>
  <c r="X402" i="2" s="1"/>
  <c r="X159" i="2"/>
  <c r="X329" i="2" s="1"/>
  <c r="X363" i="2" s="1"/>
  <c r="X397" i="2" s="1"/>
  <c r="X154" i="2"/>
  <c r="X324" i="2" s="1"/>
  <c r="X358" i="2" s="1"/>
  <c r="X392" i="2" s="1"/>
  <c r="X206" i="2"/>
  <c r="X143" i="2"/>
  <c r="X155" i="2"/>
  <c r="X325" i="2" s="1"/>
  <c r="X359" i="2" s="1"/>
  <c r="X393" i="2" s="1"/>
  <c r="X147" i="2"/>
  <c r="X219" i="2"/>
  <c r="X145" i="2"/>
  <c r="X228" i="2"/>
  <c r="X227" i="2"/>
  <c r="X223" i="2"/>
  <c r="X232" i="2"/>
  <c r="X233" i="2"/>
  <c r="X237" i="2"/>
  <c r="X165" i="2"/>
  <c r="X335" i="2" s="1"/>
  <c r="X369" i="2" s="1"/>
  <c r="X403" i="2" s="1"/>
  <c r="X168" i="2"/>
  <c r="X338" i="2" s="1"/>
  <c r="X372" i="2" s="1"/>
  <c r="X406" i="2" s="1"/>
  <c r="X161" i="2"/>
  <c r="X331" i="2" s="1"/>
  <c r="X365" i="2" s="1"/>
  <c r="X399" i="2" s="1"/>
  <c r="X162" i="2"/>
  <c r="X332" i="2" s="1"/>
  <c r="X366" i="2" s="1"/>
  <c r="X400" i="2" s="1"/>
  <c r="X166" i="2"/>
  <c r="X336" i="2" s="1"/>
  <c r="X370" i="2" s="1"/>
  <c r="X404" i="2" s="1"/>
  <c r="X157" i="2"/>
  <c r="X327" i="2" s="1"/>
  <c r="X361" i="2" s="1"/>
  <c r="X395" i="2" s="1"/>
  <c r="X144" i="2"/>
  <c r="X152" i="2"/>
  <c r="X322" i="2" s="1"/>
  <c r="X356" i="2" s="1"/>
  <c r="X390" i="2" s="1"/>
  <c r="X141" i="2"/>
  <c r="X139" i="2"/>
  <c r="X142" i="2"/>
  <c r="X215" i="2"/>
  <c r="X213" i="2"/>
  <c r="X225" i="2"/>
  <c r="X211" i="2"/>
  <c r="X221" i="2"/>
  <c r="X214" i="2"/>
  <c r="X172" i="2"/>
  <c r="X226" i="2"/>
  <c r="X220" i="2"/>
  <c r="X234" i="2"/>
  <c r="AB159" i="3"/>
  <c r="P161" i="3"/>
  <c r="L161" i="3" s="1"/>
  <c r="X5" i="2" s="1"/>
  <c r="AA159" i="3"/>
  <c r="J159" i="3"/>
  <c r="T159" i="3"/>
  <c r="W159" i="3" s="1"/>
  <c r="X159" i="3" s="1"/>
  <c r="P157" i="3"/>
  <c r="L157" i="3" s="1"/>
  <c r="X9" i="2" s="1"/>
  <c r="AC163" i="3" l="1"/>
  <c r="AD163" i="3" s="1"/>
  <c r="AE163" i="3" s="1"/>
  <c r="AC159" i="3"/>
  <c r="AD159" i="3" s="1"/>
  <c r="AE159" i="3" s="1"/>
  <c r="V161" i="3"/>
  <c r="V157" i="3"/>
  <c r="F159" i="3"/>
  <c r="X8" i="2" s="1"/>
  <c r="P159" i="3"/>
  <c r="X312" i="2"/>
  <c r="X278" i="2"/>
  <c r="X314" i="2"/>
  <c r="X348" i="2" s="1"/>
  <c r="X382" i="2" s="1"/>
  <c r="X280" i="2"/>
  <c r="X308" i="2"/>
  <c r="X342" i="2" s="1"/>
  <c r="X376" i="2" s="1"/>
  <c r="X274" i="2"/>
  <c r="X318" i="2"/>
  <c r="X352" i="2" s="1"/>
  <c r="X386" i="2" s="1"/>
  <c r="X284" i="2"/>
  <c r="X83" i="2"/>
  <c r="X253" i="2" s="1"/>
  <c r="M165" i="3"/>
  <c r="X49" i="2"/>
  <c r="X185" i="2"/>
  <c r="X80" i="2"/>
  <c r="X250" i="2" s="1"/>
  <c r="M164" i="3"/>
  <c r="X46" i="2"/>
  <c r="X182" i="2"/>
  <c r="P160" i="3"/>
  <c r="L160" i="3" s="1"/>
  <c r="X14" i="2" s="1"/>
  <c r="X309" i="2"/>
  <c r="X275" i="2"/>
  <c r="X313" i="2"/>
  <c r="X279" i="2"/>
  <c r="X310" i="2"/>
  <c r="X276" i="2"/>
  <c r="M169" i="3"/>
  <c r="X45" i="2"/>
  <c r="X113" i="2" s="1"/>
  <c r="X79" i="2"/>
  <c r="X249" i="2" s="1"/>
  <c r="X181" i="2"/>
  <c r="X315" i="2"/>
  <c r="X281" i="2"/>
  <c r="X316" i="2"/>
  <c r="X282" i="2"/>
  <c r="X311" i="2"/>
  <c r="X277" i="2"/>
  <c r="X321" i="2"/>
  <c r="X287" i="2"/>
  <c r="X320" i="2"/>
  <c r="X286" i="2"/>
  <c r="P163" i="3"/>
  <c r="L163" i="3" s="1"/>
  <c r="X7" i="2" s="1"/>
  <c r="V163" i="3"/>
  <c r="X106" i="2"/>
  <c r="AB170" i="3" s="1"/>
  <c r="G164" i="3"/>
  <c r="X43" i="2"/>
  <c r="X77" i="2"/>
  <c r="X247" i="2" s="1"/>
  <c r="U164" i="3"/>
  <c r="Y164" i="3" s="1"/>
  <c r="Z164" i="3" s="1"/>
  <c r="X179" i="2"/>
  <c r="G167" i="3"/>
  <c r="X39" i="2"/>
  <c r="X73" i="2"/>
  <c r="X243" i="2" s="1"/>
  <c r="X175" i="2"/>
  <c r="X317" i="2"/>
  <c r="X283" i="2"/>
  <c r="X319" i="2"/>
  <c r="X285" i="2"/>
  <c r="X104" i="2"/>
  <c r="AB166" i="3" s="1"/>
  <c r="P162" i="3"/>
  <c r="L162" i="3" s="1"/>
  <c r="X3" i="2" s="1"/>
  <c r="P158" i="3"/>
  <c r="L158" i="3" s="1"/>
  <c r="X13" i="2" s="1"/>
  <c r="V158" i="3"/>
  <c r="F160" i="3"/>
  <c r="X6" i="2" s="1"/>
  <c r="X346" i="2" l="1"/>
  <c r="X380" i="2" s="1"/>
  <c r="X354" i="2"/>
  <c r="X388" i="2" s="1"/>
  <c r="X345" i="2"/>
  <c r="X379" i="2" s="1"/>
  <c r="X349" i="2"/>
  <c r="X383" i="2" s="1"/>
  <c r="X347" i="2"/>
  <c r="X381" i="2" s="1"/>
  <c r="G166" i="3"/>
  <c r="X37" i="2"/>
  <c r="X71" i="2"/>
  <c r="X241" i="2" s="1"/>
  <c r="U166" i="3"/>
  <c r="Y166" i="3" s="1"/>
  <c r="Z166" i="3" s="1"/>
  <c r="X173" i="2"/>
  <c r="X351" i="2"/>
  <c r="X385" i="2" s="1"/>
  <c r="X107" i="2"/>
  <c r="AA167" i="3" s="1"/>
  <c r="G165" i="3"/>
  <c r="X41" i="2"/>
  <c r="X75" i="2"/>
  <c r="X245" i="2" s="1"/>
  <c r="U165" i="3"/>
  <c r="Y165" i="3" s="1"/>
  <c r="Z165" i="3" s="1"/>
  <c r="X177" i="2"/>
  <c r="X355" i="2"/>
  <c r="X389" i="2" s="1"/>
  <c r="X350" i="2"/>
  <c r="X384" i="2" s="1"/>
  <c r="X344" i="2"/>
  <c r="X378" i="2" s="1"/>
  <c r="X343" i="2"/>
  <c r="X377" i="2" s="1"/>
  <c r="X114" i="2"/>
  <c r="X117" i="2"/>
  <c r="V159" i="3"/>
  <c r="L159" i="3"/>
  <c r="X10" i="2" s="1"/>
  <c r="M167" i="3"/>
  <c r="T167" i="3" s="1"/>
  <c r="W167" i="3" s="1"/>
  <c r="X167" i="3" s="1"/>
  <c r="X40" i="2"/>
  <c r="X74" i="2"/>
  <c r="X244" i="2" s="1"/>
  <c r="X176" i="2"/>
  <c r="X47" i="2"/>
  <c r="X81" i="2"/>
  <c r="X251" i="2" s="1"/>
  <c r="G170" i="3"/>
  <c r="U170" i="3"/>
  <c r="Y170" i="3" s="1"/>
  <c r="Z170" i="3" s="1"/>
  <c r="X183" i="2"/>
  <c r="X111" i="2"/>
  <c r="V162" i="3"/>
  <c r="X353" i="2"/>
  <c r="X387" i="2" s="1"/>
  <c r="U167" i="3"/>
  <c r="Y167" i="3" s="1"/>
  <c r="Z167" i="3" s="1"/>
  <c r="AA164" i="3"/>
  <c r="T164" i="3"/>
  <c r="W164" i="3" s="1"/>
  <c r="X164" i="3" s="1"/>
  <c r="J164" i="3"/>
  <c r="F164" i="3" s="1"/>
  <c r="Y9" i="2" s="1"/>
  <c r="V160" i="3"/>
  <c r="AB164" i="3"/>
  <c r="AB165" i="3"/>
  <c r="X42" i="2"/>
  <c r="X76" i="2"/>
  <c r="X246" i="2" s="1"/>
  <c r="M168" i="3"/>
  <c r="X178" i="2"/>
  <c r="AB169" i="3"/>
  <c r="G168" i="3"/>
  <c r="X48" i="2"/>
  <c r="X82" i="2"/>
  <c r="X252" i="2" s="1"/>
  <c r="U168" i="3"/>
  <c r="Y168" i="3" s="1"/>
  <c r="Z168" i="3" s="1"/>
  <c r="X184" i="2"/>
  <c r="X108" i="2" l="1"/>
  <c r="AC164" i="3"/>
  <c r="AD164" i="3" s="1"/>
  <c r="AE164" i="3" s="1"/>
  <c r="X110" i="2"/>
  <c r="X105" i="2"/>
  <c r="J168" i="3"/>
  <c r="T168" i="3"/>
  <c r="W168" i="3" s="1"/>
  <c r="X168" i="3" s="1"/>
  <c r="T170" i="3"/>
  <c r="W170" i="3" s="1"/>
  <c r="X170" i="3" s="1"/>
  <c r="J170" i="3"/>
  <c r="M171" i="3"/>
  <c r="Y43" i="2"/>
  <c r="Y111" i="2" s="1"/>
  <c r="Y77" i="2"/>
  <c r="Y247" i="2" s="1"/>
  <c r="Y179" i="2"/>
  <c r="P164" i="3"/>
  <c r="L164" i="3" s="1"/>
  <c r="Y12" i="2" s="1"/>
  <c r="V164" i="3"/>
  <c r="X115" i="2"/>
  <c r="AA170" i="3" s="1"/>
  <c r="AC170" i="3" s="1"/>
  <c r="AD170" i="3" s="1"/>
  <c r="AE170" i="3" s="1"/>
  <c r="AB167" i="3"/>
  <c r="AC167" i="3" s="1"/>
  <c r="AD167" i="3" s="1"/>
  <c r="AE167" i="3" s="1"/>
  <c r="X109" i="2"/>
  <c r="AA165" i="3" s="1"/>
  <c r="AC165" i="3" s="1"/>
  <c r="AD165" i="3" s="1"/>
  <c r="AE165" i="3" s="1"/>
  <c r="J167" i="3"/>
  <c r="X116" i="2"/>
  <c r="AA168" i="3" s="1"/>
  <c r="AB168" i="3"/>
  <c r="G169" i="3"/>
  <c r="X44" i="2"/>
  <c r="X78" i="2"/>
  <c r="X248" i="2" s="1"/>
  <c r="U169" i="3"/>
  <c r="Y169" i="3" s="1"/>
  <c r="Z169" i="3" s="1"/>
  <c r="E37" i="9" s="1"/>
  <c r="X180" i="2"/>
  <c r="J165" i="3"/>
  <c r="F165" i="3" s="1"/>
  <c r="Y7" i="2" s="1"/>
  <c r="T165" i="3"/>
  <c r="W165" i="3" s="1"/>
  <c r="X165" i="3" s="1"/>
  <c r="AA166" i="3"/>
  <c r="J166" i="3"/>
  <c r="F166" i="3"/>
  <c r="Y3" i="2" s="1"/>
  <c r="T166" i="3"/>
  <c r="W166" i="3" s="1"/>
  <c r="X166" i="3" s="1"/>
  <c r="AC166" i="3"/>
  <c r="AD166" i="3" s="1"/>
  <c r="AE166" i="3" s="1"/>
  <c r="AC168" i="3" l="1"/>
  <c r="AD168" i="3" s="1"/>
  <c r="AE168" i="3" s="1"/>
  <c r="C41" i="9"/>
  <c r="M175" i="3"/>
  <c r="Y37" i="2"/>
  <c r="Y71" i="2"/>
  <c r="Y241" i="2" s="1"/>
  <c r="Y173" i="2"/>
  <c r="B41" i="9"/>
  <c r="P167" i="3"/>
  <c r="L167" i="3" s="1"/>
  <c r="Y6" i="2" s="1"/>
  <c r="F167" i="3"/>
  <c r="Y5" i="2" s="1"/>
  <c r="P170" i="3"/>
  <c r="L170" i="3" s="1"/>
  <c r="Y4" i="2" s="1"/>
  <c r="F168" i="3"/>
  <c r="Y14" i="2" s="1"/>
  <c r="P168" i="3"/>
  <c r="L168" i="3" s="1"/>
  <c r="Y8" i="2" s="1"/>
  <c r="J169" i="3"/>
  <c r="T169" i="3"/>
  <c r="W169" i="3" s="1"/>
  <c r="X169" i="3" s="1"/>
  <c r="B36" i="9" s="1"/>
  <c r="P166" i="3"/>
  <c r="L166" i="3" s="1"/>
  <c r="Y2" i="2" s="1"/>
  <c r="P165" i="3"/>
  <c r="L165" i="3" s="1"/>
  <c r="Y15" i="2" s="1"/>
  <c r="D37" i="9"/>
  <c r="C37" i="9"/>
  <c r="H37" i="9"/>
  <c r="B37" i="9"/>
  <c r="I37" i="9"/>
  <c r="D41" i="9"/>
  <c r="G41" i="9"/>
  <c r="G36" i="9"/>
  <c r="E36" i="9"/>
  <c r="G37" i="9"/>
  <c r="I41" i="9"/>
  <c r="H41" i="9"/>
  <c r="Y46" i="2"/>
  <c r="Y80" i="2"/>
  <c r="Y250" i="2" s="1"/>
  <c r="M177" i="3"/>
  <c r="Y182" i="2"/>
  <c r="AB171" i="3"/>
  <c r="H40" i="9"/>
  <c r="I40" i="9"/>
  <c r="F40" i="9"/>
  <c r="D40" i="9"/>
  <c r="E40" i="9"/>
  <c r="G40" i="9"/>
  <c r="C40" i="9"/>
  <c r="B40" i="9"/>
  <c r="H36" i="9"/>
  <c r="I36" i="9"/>
  <c r="F37" i="9"/>
  <c r="Y75" i="2"/>
  <c r="Y245" i="2" s="1"/>
  <c r="M176" i="3"/>
  <c r="Y41" i="2"/>
  <c r="Y177" i="2"/>
  <c r="X112" i="2"/>
  <c r="AA169" i="3" s="1"/>
  <c r="AC169" i="3" s="1"/>
  <c r="AD169" i="3" s="1"/>
  <c r="AE169" i="3" s="1"/>
  <c r="F41" i="9"/>
  <c r="E41" i="9"/>
  <c r="F170" i="3"/>
  <c r="Y13" i="2" s="1"/>
  <c r="C36" i="9"/>
  <c r="V170" i="3" l="1"/>
  <c r="V168" i="3"/>
  <c r="V167" i="3"/>
  <c r="Y114" i="2"/>
  <c r="V166" i="3"/>
  <c r="H38" i="9"/>
  <c r="F38" i="9"/>
  <c r="G42" i="9"/>
  <c r="E42" i="9"/>
  <c r="I38" i="9"/>
  <c r="C38" i="9"/>
  <c r="C42" i="9"/>
  <c r="I42" i="9"/>
  <c r="D38" i="9"/>
  <c r="E38" i="9"/>
  <c r="F42" i="9"/>
  <c r="H42" i="9"/>
  <c r="B38" i="9"/>
  <c r="G38" i="9"/>
  <c r="B42" i="9"/>
  <c r="D42" i="9"/>
  <c r="V165" i="3"/>
  <c r="F36" i="9"/>
  <c r="Y109" i="2"/>
  <c r="AB177" i="3"/>
  <c r="G177" i="3"/>
  <c r="Y49" i="2"/>
  <c r="Y117" i="2" s="1"/>
  <c r="Y83" i="2"/>
  <c r="Y253" i="2" s="1"/>
  <c r="U177" i="3"/>
  <c r="Y177" i="3" s="1"/>
  <c r="Y185" i="2"/>
  <c r="G174" i="3"/>
  <c r="Y42" i="2"/>
  <c r="Y76" i="2"/>
  <c r="Y246" i="2" s="1"/>
  <c r="U174" i="3"/>
  <c r="Y174" i="3" s="1"/>
  <c r="Y178" i="2"/>
  <c r="G175" i="3"/>
  <c r="Y40" i="2"/>
  <c r="Y74" i="2"/>
  <c r="Y244" i="2" s="1"/>
  <c r="U175" i="3"/>
  <c r="Y175" i="3" s="1"/>
  <c r="Y176" i="2"/>
  <c r="Y105" i="2"/>
  <c r="Y47" i="2"/>
  <c r="Y81" i="2"/>
  <c r="Y251" i="2" s="1"/>
  <c r="U171" i="3"/>
  <c r="Y171" i="3" s="1"/>
  <c r="G171" i="3"/>
  <c r="Y183" i="2"/>
  <c r="AB176" i="3"/>
  <c r="Y48" i="2"/>
  <c r="Y82" i="2"/>
  <c r="Y252" i="2" s="1"/>
  <c r="M173" i="3"/>
  <c r="Y184" i="2"/>
  <c r="Y38" i="2"/>
  <c r="Y72" i="2"/>
  <c r="Y242" i="2" s="1"/>
  <c r="G172" i="3"/>
  <c r="Y174" i="2"/>
  <c r="AB175" i="3"/>
  <c r="Y36" i="2"/>
  <c r="Y70" i="2"/>
  <c r="Y240" i="2" s="1"/>
  <c r="G176" i="3"/>
  <c r="U176" i="3"/>
  <c r="Y176" i="3" s="1"/>
  <c r="Y166" i="2"/>
  <c r="Y336" i="2" s="1"/>
  <c r="Y370" i="2" s="1"/>
  <c r="Y404" i="2" s="1"/>
  <c r="Y159" i="2"/>
  <c r="Y329" i="2" s="1"/>
  <c r="Y363" i="2" s="1"/>
  <c r="Y397" i="2" s="1"/>
  <c r="Y164" i="2"/>
  <c r="Y334" i="2" s="1"/>
  <c r="Y368" i="2" s="1"/>
  <c r="Y402" i="2" s="1"/>
  <c r="Y167" i="2"/>
  <c r="Y337" i="2" s="1"/>
  <c r="Y371" i="2" s="1"/>
  <c r="Y405" i="2" s="1"/>
  <c r="Y163" i="2"/>
  <c r="Y333" i="2" s="1"/>
  <c r="Y367" i="2" s="1"/>
  <c r="Y401" i="2" s="1"/>
  <c r="Y165" i="2"/>
  <c r="Y335" i="2" s="1"/>
  <c r="Y369" i="2" s="1"/>
  <c r="Y403" i="2" s="1"/>
  <c r="Y161" i="2"/>
  <c r="Y331" i="2" s="1"/>
  <c r="Y365" i="2" s="1"/>
  <c r="Y399" i="2" s="1"/>
  <c r="Y156" i="2"/>
  <c r="Y326" i="2" s="1"/>
  <c r="Y360" i="2" s="1"/>
  <c r="Y394" i="2" s="1"/>
  <c r="Y152" i="2"/>
  <c r="Y322" i="2" s="1"/>
  <c r="Y356" i="2" s="1"/>
  <c r="Y390" i="2" s="1"/>
  <c r="Y151" i="2"/>
  <c r="Y153" i="2"/>
  <c r="Y323" i="2" s="1"/>
  <c r="Y357" i="2" s="1"/>
  <c r="Y391" i="2" s="1"/>
  <c r="Y145" i="2"/>
  <c r="Y211" i="2"/>
  <c r="Y214" i="2"/>
  <c r="Y228" i="2"/>
  <c r="Y206" i="2"/>
  <c r="Y225" i="2"/>
  <c r="Y219" i="2"/>
  <c r="Y212" i="2"/>
  <c r="Y158" i="2"/>
  <c r="Y328" i="2" s="1"/>
  <c r="Y362" i="2" s="1"/>
  <c r="Y396" i="2" s="1"/>
  <c r="Y168" i="2"/>
  <c r="Y338" i="2" s="1"/>
  <c r="Y372" i="2" s="1"/>
  <c r="Y406" i="2" s="1"/>
  <c r="Y169" i="2"/>
  <c r="Y339" i="2" s="1"/>
  <c r="Y373" i="2" s="1"/>
  <c r="Y407" i="2" s="1"/>
  <c r="Y162" i="2"/>
  <c r="Y332" i="2" s="1"/>
  <c r="Y366" i="2" s="1"/>
  <c r="Y400" i="2" s="1"/>
  <c r="Y157" i="2"/>
  <c r="Y327" i="2" s="1"/>
  <c r="Y361" i="2" s="1"/>
  <c r="Y395" i="2" s="1"/>
  <c r="Y139" i="2"/>
  <c r="Y149" i="2"/>
  <c r="Y213" i="2"/>
  <c r="Y138" i="2"/>
  <c r="Y144" i="2"/>
  <c r="Y229" i="2"/>
  <c r="Y223" i="2"/>
  <c r="Y235" i="2"/>
  <c r="Y172" i="2"/>
  <c r="Y220" i="2"/>
  <c r="Y221" i="2"/>
  <c r="Y226" i="2"/>
  <c r="Y222" i="2"/>
  <c r="Y237" i="2"/>
  <c r="Y215" i="2"/>
  <c r="Y150" i="2"/>
  <c r="Y207" i="2"/>
  <c r="Y217" i="2"/>
  <c r="Y142" i="2"/>
  <c r="Y154" i="2"/>
  <c r="Y324" i="2" s="1"/>
  <c r="Y358" i="2" s="1"/>
  <c r="Y392" i="2" s="1"/>
  <c r="Y148" i="2"/>
  <c r="Y141" i="2"/>
  <c r="Y236" i="2"/>
  <c r="Y210" i="2"/>
  <c r="Y216" i="2"/>
  <c r="Y224" i="2"/>
  <c r="Y230" i="2"/>
  <c r="Y231" i="2"/>
  <c r="Y234" i="2"/>
  <c r="Y233" i="2"/>
  <c r="Y160" i="2"/>
  <c r="Y330" i="2" s="1"/>
  <c r="Y364" i="2" s="1"/>
  <c r="Y398" i="2" s="1"/>
  <c r="Y218" i="2"/>
  <c r="Y155" i="2"/>
  <c r="Y325" i="2" s="1"/>
  <c r="Y359" i="2" s="1"/>
  <c r="Y393" i="2" s="1"/>
  <c r="Y147" i="2"/>
  <c r="Y140" i="2"/>
  <c r="Y143" i="2"/>
  <c r="Y146" i="2"/>
  <c r="Y209" i="2"/>
  <c r="Y227" i="2"/>
  <c r="Y208" i="2"/>
  <c r="Y232" i="2"/>
  <c r="F169" i="3"/>
  <c r="Y10" i="2" s="1"/>
  <c r="P169" i="3"/>
  <c r="L169" i="3" s="1"/>
  <c r="Y11" i="2" s="1"/>
  <c r="D36" i="9"/>
  <c r="M174" i="3"/>
  <c r="Y39" i="2"/>
  <c r="Y73" i="2"/>
  <c r="Y243" i="2" s="1"/>
  <c r="Y175" i="2"/>
  <c r="I9" i="9" l="1"/>
  <c r="Y115" i="2"/>
  <c r="V169" i="3"/>
  <c r="B2" i="10" s="1"/>
  <c r="C7" i="10" s="1"/>
  <c r="D7" i="10" s="1"/>
  <c r="E7" i="10" s="1"/>
  <c r="F7" i="10" s="1"/>
  <c r="C52" i="10"/>
  <c r="D52" i="10" s="1"/>
  <c r="E52" i="10" s="1"/>
  <c r="F52" i="10" s="1"/>
  <c r="C148" i="10"/>
  <c r="D148" i="10" s="1"/>
  <c r="E148" i="10" s="1"/>
  <c r="F148" i="10" s="1"/>
  <c r="C220" i="10"/>
  <c r="D220" i="10" s="1"/>
  <c r="E220" i="10" s="1"/>
  <c r="F220" i="10" s="1"/>
  <c r="C260" i="10"/>
  <c r="D260" i="10" s="1"/>
  <c r="E260" i="10" s="1"/>
  <c r="F260" i="10" s="1"/>
  <c r="C308" i="10"/>
  <c r="D308" i="10" s="1"/>
  <c r="E308" i="10" s="1"/>
  <c r="F308" i="10" s="1"/>
  <c r="C348" i="10"/>
  <c r="D348" i="10" s="1"/>
  <c r="E348" i="10" s="1"/>
  <c r="F348" i="10" s="1"/>
  <c r="C368" i="10"/>
  <c r="D368" i="10" s="1"/>
  <c r="E368" i="10" s="1"/>
  <c r="F368" i="10" s="1"/>
  <c r="C392" i="10"/>
  <c r="D392" i="10" s="1"/>
  <c r="E392" i="10" s="1"/>
  <c r="F392" i="10" s="1"/>
  <c r="C412" i="10"/>
  <c r="D412" i="10" s="1"/>
  <c r="E412" i="10" s="1"/>
  <c r="F412" i="10" s="1"/>
  <c r="C432" i="10"/>
  <c r="D432" i="10" s="1"/>
  <c r="E432" i="10" s="1"/>
  <c r="F432" i="10" s="1"/>
  <c r="C456" i="10"/>
  <c r="D456" i="10" s="1"/>
  <c r="E456" i="10" s="1"/>
  <c r="F456" i="10" s="1"/>
  <c r="C476" i="10"/>
  <c r="D476" i="10" s="1"/>
  <c r="E476" i="10" s="1"/>
  <c r="F476" i="10" s="1"/>
  <c r="C496" i="10"/>
  <c r="D496" i="10" s="1"/>
  <c r="E496" i="10" s="1"/>
  <c r="F496" i="10" s="1"/>
  <c r="C21" i="10"/>
  <c r="D21" i="10" s="1"/>
  <c r="E21" i="10" s="1"/>
  <c r="F21" i="10" s="1"/>
  <c r="C41" i="10"/>
  <c r="D41" i="10" s="1"/>
  <c r="E41" i="10" s="1"/>
  <c r="F41" i="10" s="1"/>
  <c r="C61" i="10"/>
  <c r="D61" i="10" s="1"/>
  <c r="E61" i="10" s="1"/>
  <c r="F61" i="10" s="1"/>
  <c r="C85" i="10"/>
  <c r="D85" i="10" s="1"/>
  <c r="E85" i="10" s="1"/>
  <c r="F85" i="10" s="1"/>
  <c r="C105" i="10"/>
  <c r="D105" i="10" s="1"/>
  <c r="E105" i="10" s="1"/>
  <c r="F105" i="10" s="1"/>
  <c r="C125" i="10"/>
  <c r="D125" i="10" s="1"/>
  <c r="E125" i="10" s="1"/>
  <c r="F125" i="10" s="1"/>
  <c r="C141" i="10"/>
  <c r="D141" i="10" s="1"/>
  <c r="E141" i="10" s="1"/>
  <c r="F141" i="10" s="1"/>
  <c r="C157" i="10"/>
  <c r="D157" i="10" s="1"/>
  <c r="E157" i="10" s="1"/>
  <c r="F157" i="10" s="1"/>
  <c r="C173" i="10"/>
  <c r="D173" i="10" s="1"/>
  <c r="E173" i="10" s="1"/>
  <c r="F173" i="10" s="1"/>
  <c r="C189" i="10"/>
  <c r="D189" i="10" s="1"/>
  <c r="E189" i="10" s="1"/>
  <c r="F189" i="10" s="1"/>
  <c r="C205" i="10"/>
  <c r="D205" i="10" s="1"/>
  <c r="E205" i="10" s="1"/>
  <c r="F205" i="10" s="1"/>
  <c r="C221" i="10"/>
  <c r="D221" i="10" s="1"/>
  <c r="E221" i="10" s="1"/>
  <c r="F221" i="10" s="1"/>
  <c r="C237" i="10"/>
  <c r="D237" i="10" s="1"/>
  <c r="E237" i="10" s="1"/>
  <c r="F237" i="10" s="1"/>
  <c r="C253" i="10"/>
  <c r="D253" i="10" s="1"/>
  <c r="E253" i="10" s="1"/>
  <c r="F253" i="10" s="1"/>
  <c r="C269" i="10"/>
  <c r="D269" i="10" s="1"/>
  <c r="E269" i="10" s="1"/>
  <c r="F269" i="10" s="1"/>
  <c r="C285" i="10"/>
  <c r="D285" i="10" s="1"/>
  <c r="E285" i="10" s="1"/>
  <c r="F285" i="10" s="1"/>
  <c r="C297" i="10"/>
  <c r="D297" i="10" s="1"/>
  <c r="E297" i="10" s="1"/>
  <c r="F297" i="10" s="1"/>
  <c r="C301" i="10"/>
  <c r="D301" i="10" s="1"/>
  <c r="E301" i="10" s="1"/>
  <c r="F301" i="10" s="1"/>
  <c r="C309" i="10"/>
  <c r="D309" i="10" s="1"/>
  <c r="E309" i="10" s="1"/>
  <c r="F309" i="10" s="1"/>
  <c r="C313" i="10"/>
  <c r="D313" i="10" s="1"/>
  <c r="E313" i="10" s="1"/>
  <c r="F313" i="10" s="1"/>
  <c r="C317" i="10"/>
  <c r="D317" i="10" s="1"/>
  <c r="E317" i="10" s="1"/>
  <c r="F317" i="10" s="1"/>
  <c r="C321" i="10"/>
  <c r="D321" i="10" s="1"/>
  <c r="E321" i="10" s="1"/>
  <c r="F321" i="10" s="1"/>
  <c r="C325" i="10"/>
  <c r="D325" i="10" s="1"/>
  <c r="E325" i="10" s="1"/>
  <c r="F325" i="10" s="1"/>
  <c r="C329" i="10"/>
  <c r="D329" i="10" s="1"/>
  <c r="E329" i="10" s="1"/>
  <c r="F329" i="10" s="1"/>
  <c r="C333" i="10"/>
  <c r="D333" i="10" s="1"/>
  <c r="E333" i="10" s="1"/>
  <c r="F333" i="10" s="1"/>
  <c r="C337" i="10"/>
  <c r="D337" i="10" s="1"/>
  <c r="E337" i="10" s="1"/>
  <c r="F337" i="10" s="1"/>
  <c r="C341" i="10"/>
  <c r="D341" i="10" s="1"/>
  <c r="E341" i="10" s="1"/>
  <c r="F341" i="10" s="1"/>
  <c r="C345" i="10"/>
  <c r="D345" i="10" s="1"/>
  <c r="E345" i="10" s="1"/>
  <c r="F345" i="10" s="1"/>
  <c r="C349" i="10"/>
  <c r="D349" i="10" s="1"/>
  <c r="E349" i="10" s="1"/>
  <c r="F349" i="10" s="1"/>
  <c r="C353" i="10"/>
  <c r="D353" i="10" s="1"/>
  <c r="E353" i="10" s="1"/>
  <c r="F353" i="10" s="1"/>
  <c r="C357" i="10"/>
  <c r="D357" i="10" s="1"/>
  <c r="E357" i="10" s="1"/>
  <c r="F357" i="10" s="1"/>
  <c r="C361" i="10"/>
  <c r="D361" i="10" s="1"/>
  <c r="E361" i="10" s="1"/>
  <c r="F361" i="10" s="1"/>
  <c r="C365" i="10"/>
  <c r="D365" i="10" s="1"/>
  <c r="E365" i="10" s="1"/>
  <c r="F365" i="10" s="1"/>
  <c r="C369" i="10"/>
  <c r="D369" i="10" s="1"/>
  <c r="E369" i="10" s="1"/>
  <c r="F369" i="10" s="1"/>
  <c r="C373" i="10"/>
  <c r="D373" i="10" s="1"/>
  <c r="E373" i="10" s="1"/>
  <c r="F373" i="10" s="1"/>
  <c r="C377" i="10"/>
  <c r="D377" i="10" s="1"/>
  <c r="E377" i="10" s="1"/>
  <c r="F377" i="10" s="1"/>
  <c r="C381" i="10"/>
  <c r="D381" i="10" s="1"/>
  <c r="E381" i="10" s="1"/>
  <c r="F381" i="10" s="1"/>
  <c r="C385" i="10"/>
  <c r="D385" i="10" s="1"/>
  <c r="E385" i="10" s="1"/>
  <c r="F385" i="10" s="1"/>
  <c r="C389" i="10"/>
  <c r="D389" i="10" s="1"/>
  <c r="E389" i="10" s="1"/>
  <c r="F389" i="10" s="1"/>
  <c r="C393" i="10"/>
  <c r="D393" i="10" s="1"/>
  <c r="E393" i="10" s="1"/>
  <c r="F393" i="10" s="1"/>
  <c r="C397" i="10"/>
  <c r="D397" i="10" s="1"/>
  <c r="E397" i="10" s="1"/>
  <c r="F397" i="10" s="1"/>
  <c r="C401" i="10"/>
  <c r="D401" i="10" s="1"/>
  <c r="E401" i="10" s="1"/>
  <c r="F401" i="10" s="1"/>
  <c r="C405" i="10"/>
  <c r="D405" i="10" s="1"/>
  <c r="E405" i="10" s="1"/>
  <c r="F405" i="10" s="1"/>
  <c r="C409" i="10"/>
  <c r="D409" i="10" s="1"/>
  <c r="E409" i="10" s="1"/>
  <c r="F409" i="10" s="1"/>
  <c r="C413" i="10"/>
  <c r="D413" i="10" s="1"/>
  <c r="E413" i="10" s="1"/>
  <c r="F413" i="10" s="1"/>
  <c r="C417" i="10"/>
  <c r="D417" i="10" s="1"/>
  <c r="E417" i="10" s="1"/>
  <c r="F417" i="10" s="1"/>
  <c r="C421" i="10"/>
  <c r="D421" i="10" s="1"/>
  <c r="E421" i="10" s="1"/>
  <c r="F421" i="10" s="1"/>
  <c r="C425" i="10"/>
  <c r="D425" i="10" s="1"/>
  <c r="E425" i="10" s="1"/>
  <c r="F425" i="10" s="1"/>
  <c r="C429" i="10"/>
  <c r="D429" i="10" s="1"/>
  <c r="E429" i="10" s="1"/>
  <c r="F429" i="10" s="1"/>
  <c r="C433" i="10"/>
  <c r="D433" i="10" s="1"/>
  <c r="E433" i="10" s="1"/>
  <c r="F433" i="10" s="1"/>
  <c r="C437" i="10"/>
  <c r="D437" i="10" s="1"/>
  <c r="E437" i="10" s="1"/>
  <c r="F437" i="10" s="1"/>
  <c r="C441" i="10"/>
  <c r="D441" i="10" s="1"/>
  <c r="E441" i="10" s="1"/>
  <c r="F441" i="10" s="1"/>
  <c r="C445" i="10"/>
  <c r="D445" i="10" s="1"/>
  <c r="E445" i="10" s="1"/>
  <c r="F445" i="10" s="1"/>
  <c r="C449" i="10"/>
  <c r="D449" i="10" s="1"/>
  <c r="E449" i="10" s="1"/>
  <c r="F449" i="10" s="1"/>
  <c r="C453" i="10"/>
  <c r="D453" i="10" s="1"/>
  <c r="E453" i="10" s="1"/>
  <c r="F453" i="10" s="1"/>
  <c r="C457" i="10"/>
  <c r="D457" i="10" s="1"/>
  <c r="E457" i="10" s="1"/>
  <c r="F457" i="10" s="1"/>
  <c r="C461" i="10"/>
  <c r="D461" i="10" s="1"/>
  <c r="E461" i="10" s="1"/>
  <c r="F461" i="10" s="1"/>
  <c r="C465" i="10"/>
  <c r="D465" i="10" s="1"/>
  <c r="E465" i="10" s="1"/>
  <c r="F465" i="10" s="1"/>
  <c r="C469" i="10"/>
  <c r="D469" i="10" s="1"/>
  <c r="E469" i="10" s="1"/>
  <c r="F469" i="10" s="1"/>
  <c r="C473" i="10"/>
  <c r="D473" i="10" s="1"/>
  <c r="E473" i="10" s="1"/>
  <c r="F473" i="10" s="1"/>
  <c r="C477" i="10"/>
  <c r="D477" i="10" s="1"/>
  <c r="E477" i="10" s="1"/>
  <c r="F477" i="10" s="1"/>
  <c r="C481" i="10"/>
  <c r="D481" i="10" s="1"/>
  <c r="E481" i="10" s="1"/>
  <c r="F481" i="10" s="1"/>
  <c r="C485" i="10"/>
  <c r="D485" i="10" s="1"/>
  <c r="E485" i="10" s="1"/>
  <c r="F485" i="10" s="1"/>
  <c r="C489" i="10"/>
  <c r="D489" i="10" s="1"/>
  <c r="E489" i="10" s="1"/>
  <c r="F489" i="10" s="1"/>
  <c r="C6" i="10"/>
  <c r="D6" i="10" s="1"/>
  <c r="E6" i="10" s="1"/>
  <c r="F6" i="10" s="1"/>
  <c r="C10" i="10"/>
  <c r="D10" i="10" s="1"/>
  <c r="E10" i="10" s="1"/>
  <c r="F10" i="10" s="1"/>
  <c r="C14" i="10"/>
  <c r="D14" i="10" s="1"/>
  <c r="E14" i="10" s="1"/>
  <c r="F14" i="10" s="1"/>
  <c r="C18" i="10"/>
  <c r="D18" i="10" s="1"/>
  <c r="E18" i="10" s="1"/>
  <c r="F18" i="10" s="1"/>
  <c r="C22" i="10"/>
  <c r="D22" i="10" s="1"/>
  <c r="E22" i="10" s="1"/>
  <c r="F22" i="10" s="1"/>
  <c r="C26" i="10"/>
  <c r="D26" i="10" s="1"/>
  <c r="E26" i="10" s="1"/>
  <c r="F26" i="10" s="1"/>
  <c r="C30" i="10"/>
  <c r="D30" i="10" s="1"/>
  <c r="E30" i="10" s="1"/>
  <c r="F30" i="10" s="1"/>
  <c r="C34" i="10"/>
  <c r="D34" i="10" s="1"/>
  <c r="E34" i="10" s="1"/>
  <c r="F34" i="10" s="1"/>
  <c r="C38" i="10"/>
  <c r="D38" i="10" s="1"/>
  <c r="E38" i="10" s="1"/>
  <c r="F38" i="10" s="1"/>
  <c r="C42" i="10"/>
  <c r="D42" i="10" s="1"/>
  <c r="E42" i="10" s="1"/>
  <c r="F42" i="10" s="1"/>
  <c r="C46" i="10"/>
  <c r="D46" i="10" s="1"/>
  <c r="E46" i="10" s="1"/>
  <c r="F46" i="10" s="1"/>
  <c r="C50" i="10"/>
  <c r="D50" i="10" s="1"/>
  <c r="E50" i="10" s="1"/>
  <c r="F50" i="10" s="1"/>
  <c r="C54" i="10"/>
  <c r="D54" i="10" s="1"/>
  <c r="E54" i="10" s="1"/>
  <c r="F54" i="10" s="1"/>
  <c r="C58" i="10"/>
  <c r="D58" i="10" s="1"/>
  <c r="E58" i="10" s="1"/>
  <c r="F58" i="10" s="1"/>
  <c r="C62" i="10"/>
  <c r="D62" i="10" s="1"/>
  <c r="E62" i="10" s="1"/>
  <c r="F62" i="10" s="1"/>
  <c r="C66" i="10"/>
  <c r="D66" i="10" s="1"/>
  <c r="E66" i="10" s="1"/>
  <c r="F66" i="10" s="1"/>
  <c r="C70" i="10"/>
  <c r="D70" i="10" s="1"/>
  <c r="E70" i="10" s="1"/>
  <c r="F70" i="10" s="1"/>
  <c r="C74" i="10"/>
  <c r="D74" i="10" s="1"/>
  <c r="E74" i="10" s="1"/>
  <c r="F74" i="10" s="1"/>
  <c r="C78" i="10"/>
  <c r="D78" i="10" s="1"/>
  <c r="E78" i="10" s="1"/>
  <c r="F78" i="10" s="1"/>
  <c r="C82" i="10"/>
  <c r="D82" i="10" s="1"/>
  <c r="E82" i="10" s="1"/>
  <c r="F82" i="10" s="1"/>
  <c r="C86" i="10"/>
  <c r="D86" i="10" s="1"/>
  <c r="E86" i="10" s="1"/>
  <c r="F86" i="10" s="1"/>
  <c r="C90" i="10"/>
  <c r="D90" i="10" s="1"/>
  <c r="E90" i="10" s="1"/>
  <c r="F90" i="10" s="1"/>
  <c r="C94" i="10"/>
  <c r="D94" i="10" s="1"/>
  <c r="E94" i="10" s="1"/>
  <c r="F94" i="10" s="1"/>
  <c r="C98" i="10"/>
  <c r="D98" i="10" s="1"/>
  <c r="E98" i="10" s="1"/>
  <c r="F98" i="10" s="1"/>
  <c r="C102" i="10"/>
  <c r="D102" i="10" s="1"/>
  <c r="E102" i="10" s="1"/>
  <c r="F102" i="10" s="1"/>
  <c r="C106" i="10"/>
  <c r="D106" i="10" s="1"/>
  <c r="E106" i="10" s="1"/>
  <c r="F106" i="10" s="1"/>
  <c r="C110" i="10"/>
  <c r="D110" i="10" s="1"/>
  <c r="E110" i="10" s="1"/>
  <c r="F110" i="10" s="1"/>
  <c r="C114" i="10"/>
  <c r="D114" i="10" s="1"/>
  <c r="E114" i="10" s="1"/>
  <c r="F114" i="10" s="1"/>
  <c r="C118" i="10"/>
  <c r="D118" i="10" s="1"/>
  <c r="E118" i="10" s="1"/>
  <c r="F118" i="10" s="1"/>
  <c r="C122" i="10"/>
  <c r="D122" i="10" s="1"/>
  <c r="E122" i="10" s="1"/>
  <c r="F122" i="10" s="1"/>
  <c r="C126" i="10"/>
  <c r="D126" i="10" s="1"/>
  <c r="E126" i="10" s="1"/>
  <c r="F126" i="10" s="1"/>
  <c r="C130" i="10"/>
  <c r="D130" i="10" s="1"/>
  <c r="E130" i="10" s="1"/>
  <c r="F130" i="10" s="1"/>
  <c r="C134" i="10"/>
  <c r="D134" i="10" s="1"/>
  <c r="E134" i="10" s="1"/>
  <c r="F134" i="10" s="1"/>
  <c r="C138" i="10"/>
  <c r="D138" i="10" s="1"/>
  <c r="E138" i="10" s="1"/>
  <c r="F138" i="10" s="1"/>
  <c r="C142" i="10"/>
  <c r="D142" i="10" s="1"/>
  <c r="E142" i="10" s="1"/>
  <c r="F142" i="10" s="1"/>
  <c r="C146" i="10"/>
  <c r="D146" i="10" s="1"/>
  <c r="E146" i="10" s="1"/>
  <c r="F146" i="10" s="1"/>
  <c r="C150" i="10"/>
  <c r="D150" i="10" s="1"/>
  <c r="E150" i="10" s="1"/>
  <c r="F150" i="10" s="1"/>
  <c r="C154" i="10"/>
  <c r="D154" i="10" s="1"/>
  <c r="E154" i="10" s="1"/>
  <c r="F154" i="10" s="1"/>
  <c r="C158" i="10"/>
  <c r="D158" i="10" s="1"/>
  <c r="E158" i="10" s="1"/>
  <c r="F158" i="10" s="1"/>
  <c r="C162" i="10"/>
  <c r="D162" i="10" s="1"/>
  <c r="E162" i="10" s="1"/>
  <c r="F162" i="10" s="1"/>
  <c r="C166" i="10"/>
  <c r="D166" i="10" s="1"/>
  <c r="E166" i="10" s="1"/>
  <c r="F166" i="10" s="1"/>
  <c r="C170" i="10"/>
  <c r="D170" i="10" s="1"/>
  <c r="E170" i="10" s="1"/>
  <c r="F170" i="10" s="1"/>
  <c r="C174" i="10"/>
  <c r="D174" i="10" s="1"/>
  <c r="E174" i="10" s="1"/>
  <c r="F174" i="10" s="1"/>
  <c r="C178" i="10"/>
  <c r="D178" i="10" s="1"/>
  <c r="E178" i="10" s="1"/>
  <c r="F178" i="10" s="1"/>
  <c r="C182" i="10"/>
  <c r="D182" i="10" s="1"/>
  <c r="E182" i="10" s="1"/>
  <c r="F182" i="10" s="1"/>
  <c r="C186" i="10"/>
  <c r="D186" i="10" s="1"/>
  <c r="E186" i="10" s="1"/>
  <c r="F186" i="10" s="1"/>
  <c r="C190" i="10"/>
  <c r="D190" i="10" s="1"/>
  <c r="E190" i="10" s="1"/>
  <c r="F190" i="10" s="1"/>
  <c r="C194" i="10"/>
  <c r="D194" i="10" s="1"/>
  <c r="E194" i="10" s="1"/>
  <c r="F194" i="10" s="1"/>
  <c r="C198" i="10"/>
  <c r="D198" i="10" s="1"/>
  <c r="E198" i="10" s="1"/>
  <c r="F198" i="10" s="1"/>
  <c r="C202" i="10"/>
  <c r="D202" i="10" s="1"/>
  <c r="E202" i="10" s="1"/>
  <c r="F202" i="10" s="1"/>
  <c r="C206" i="10"/>
  <c r="D206" i="10" s="1"/>
  <c r="E206" i="10" s="1"/>
  <c r="F206" i="10" s="1"/>
  <c r="C210" i="10"/>
  <c r="D210" i="10" s="1"/>
  <c r="E210" i="10" s="1"/>
  <c r="F210" i="10" s="1"/>
  <c r="C214" i="10"/>
  <c r="D214" i="10" s="1"/>
  <c r="E214" i="10" s="1"/>
  <c r="F214" i="10" s="1"/>
  <c r="C218" i="10"/>
  <c r="D218" i="10" s="1"/>
  <c r="E218" i="10" s="1"/>
  <c r="F218" i="10" s="1"/>
  <c r="C222" i="10"/>
  <c r="D222" i="10" s="1"/>
  <c r="E222" i="10" s="1"/>
  <c r="F222" i="10" s="1"/>
  <c r="C226" i="10"/>
  <c r="D226" i="10" s="1"/>
  <c r="E226" i="10" s="1"/>
  <c r="F226" i="10" s="1"/>
  <c r="C230" i="10"/>
  <c r="D230" i="10" s="1"/>
  <c r="E230" i="10" s="1"/>
  <c r="F230" i="10" s="1"/>
  <c r="C234" i="10"/>
  <c r="D234" i="10" s="1"/>
  <c r="E234" i="10" s="1"/>
  <c r="F234" i="10" s="1"/>
  <c r="C238" i="10"/>
  <c r="D238" i="10" s="1"/>
  <c r="E238" i="10" s="1"/>
  <c r="F238" i="10" s="1"/>
  <c r="C242" i="10"/>
  <c r="D242" i="10" s="1"/>
  <c r="E242" i="10" s="1"/>
  <c r="F242" i="10" s="1"/>
  <c r="C246" i="10"/>
  <c r="D246" i="10" s="1"/>
  <c r="E246" i="10" s="1"/>
  <c r="F246" i="10" s="1"/>
  <c r="C250" i="10"/>
  <c r="D250" i="10" s="1"/>
  <c r="E250" i="10" s="1"/>
  <c r="F250" i="10" s="1"/>
  <c r="C254" i="10"/>
  <c r="D254" i="10" s="1"/>
  <c r="E254" i="10" s="1"/>
  <c r="F254" i="10" s="1"/>
  <c r="C258" i="10"/>
  <c r="D258" i="10" s="1"/>
  <c r="E258" i="10" s="1"/>
  <c r="F258" i="10" s="1"/>
  <c r="C262" i="10"/>
  <c r="D262" i="10" s="1"/>
  <c r="E262" i="10" s="1"/>
  <c r="F262" i="10" s="1"/>
  <c r="C266" i="10"/>
  <c r="D266" i="10" s="1"/>
  <c r="E266" i="10" s="1"/>
  <c r="F266" i="10" s="1"/>
  <c r="C270" i="10"/>
  <c r="D270" i="10" s="1"/>
  <c r="E270" i="10" s="1"/>
  <c r="F270" i="10" s="1"/>
  <c r="C274" i="10"/>
  <c r="D274" i="10" s="1"/>
  <c r="E274" i="10" s="1"/>
  <c r="F274" i="10" s="1"/>
  <c r="C278" i="10"/>
  <c r="D278" i="10" s="1"/>
  <c r="E278" i="10" s="1"/>
  <c r="F278" i="10" s="1"/>
  <c r="C282" i="10"/>
  <c r="D282" i="10" s="1"/>
  <c r="E282" i="10" s="1"/>
  <c r="F282" i="10" s="1"/>
  <c r="C286" i="10"/>
  <c r="D286" i="10" s="1"/>
  <c r="E286" i="10" s="1"/>
  <c r="F286" i="10" s="1"/>
  <c r="C290" i="10"/>
  <c r="D290" i="10" s="1"/>
  <c r="E290" i="10" s="1"/>
  <c r="F290" i="10" s="1"/>
  <c r="C294" i="10"/>
  <c r="D294" i="10" s="1"/>
  <c r="E294" i="10" s="1"/>
  <c r="F294" i="10" s="1"/>
  <c r="C298" i="10"/>
  <c r="D298" i="10" s="1"/>
  <c r="E298" i="10" s="1"/>
  <c r="F298" i="10" s="1"/>
  <c r="C302" i="10"/>
  <c r="D302" i="10" s="1"/>
  <c r="E302" i="10" s="1"/>
  <c r="F302" i="10" s="1"/>
  <c r="C306" i="10"/>
  <c r="D306" i="10" s="1"/>
  <c r="E306" i="10" s="1"/>
  <c r="F306" i="10" s="1"/>
  <c r="C310" i="10"/>
  <c r="D310" i="10" s="1"/>
  <c r="E310" i="10" s="1"/>
  <c r="F310" i="10" s="1"/>
  <c r="C314" i="10"/>
  <c r="D314" i="10" s="1"/>
  <c r="E314" i="10" s="1"/>
  <c r="F314" i="10" s="1"/>
  <c r="C318" i="10"/>
  <c r="D318" i="10" s="1"/>
  <c r="E318" i="10" s="1"/>
  <c r="F318" i="10" s="1"/>
  <c r="C322" i="10"/>
  <c r="D322" i="10" s="1"/>
  <c r="E322" i="10" s="1"/>
  <c r="F322" i="10" s="1"/>
  <c r="C326" i="10"/>
  <c r="D326" i="10" s="1"/>
  <c r="E326" i="10" s="1"/>
  <c r="F326" i="10" s="1"/>
  <c r="C330" i="10"/>
  <c r="D330" i="10" s="1"/>
  <c r="E330" i="10" s="1"/>
  <c r="F330" i="10" s="1"/>
  <c r="C334" i="10"/>
  <c r="D334" i="10" s="1"/>
  <c r="E334" i="10" s="1"/>
  <c r="F334" i="10" s="1"/>
  <c r="C338" i="10"/>
  <c r="D338" i="10" s="1"/>
  <c r="E338" i="10" s="1"/>
  <c r="F338" i="10" s="1"/>
  <c r="C342" i="10"/>
  <c r="D342" i="10" s="1"/>
  <c r="E342" i="10" s="1"/>
  <c r="F342" i="10" s="1"/>
  <c r="C346" i="10"/>
  <c r="D346" i="10" s="1"/>
  <c r="E346" i="10" s="1"/>
  <c r="F346" i="10" s="1"/>
  <c r="C350" i="10"/>
  <c r="D350" i="10" s="1"/>
  <c r="E350" i="10" s="1"/>
  <c r="F350" i="10" s="1"/>
  <c r="C354" i="10"/>
  <c r="D354" i="10" s="1"/>
  <c r="E354" i="10" s="1"/>
  <c r="F354" i="10" s="1"/>
  <c r="C358" i="10"/>
  <c r="D358" i="10" s="1"/>
  <c r="E358" i="10" s="1"/>
  <c r="F358" i="10" s="1"/>
  <c r="C362" i="10"/>
  <c r="D362" i="10" s="1"/>
  <c r="E362" i="10" s="1"/>
  <c r="F362" i="10" s="1"/>
  <c r="C366" i="10"/>
  <c r="D366" i="10" s="1"/>
  <c r="E366" i="10" s="1"/>
  <c r="F366" i="10" s="1"/>
  <c r="C370" i="10"/>
  <c r="D370" i="10" s="1"/>
  <c r="E370" i="10" s="1"/>
  <c r="F370" i="10" s="1"/>
  <c r="C374" i="10"/>
  <c r="D374" i="10" s="1"/>
  <c r="E374" i="10" s="1"/>
  <c r="F374" i="10" s="1"/>
  <c r="C378" i="10"/>
  <c r="D378" i="10" s="1"/>
  <c r="E378" i="10" s="1"/>
  <c r="F378" i="10" s="1"/>
  <c r="C382" i="10"/>
  <c r="D382" i="10" s="1"/>
  <c r="E382" i="10" s="1"/>
  <c r="F382" i="10" s="1"/>
  <c r="C386" i="10"/>
  <c r="D386" i="10" s="1"/>
  <c r="E386" i="10" s="1"/>
  <c r="F386" i="10" s="1"/>
  <c r="C390" i="10"/>
  <c r="D390" i="10" s="1"/>
  <c r="E390" i="10" s="1"/>
  <c r="F390" i="10" s="1"/>
  <c r="C394" i="10"/>
  <c r="D394" i="10" s="1"/>
  <c r="E394" i="10" s="1"/>
  <c r="F394" i="10" s="1"/>
  <c r="C398" i="10"/>
  <c r="D398" i="10" s="1"/>
  <c r="E398" i="10" s="1"/>
  <c r="F398" i="10" s="1"/>
  <c r="C402" i="10"/>
  <c r="D402" i="10" s="1"/>
  <c r="E402" i="10" s="1"/>
  <c r="F402" i="10" s="1"/>
  <c r="C406" i="10"/>
  <c r="D406" i="10" s="1"/>
  <c r="E406" i="10" s="1"/>
  <c r="F406" i="10" s="1"/>
  <c r="C410" i="10"/>
  <c r="D410" i="10" s="1"/>
  <c r="E410" i="10" s="1"/>
  <c r="F410" i="10" s="1"/>
  <c r="C414" i="10"/>
  <c r="D414" i="10" s="1"/>
  <c r="E414" i="10" s="1"/>
  <c r="F414" i="10" s="1"/>
  <c r="C418" i="10"/>
  <c r="D418" i="10" s="1"/>
  <c r="E418" i="10" s="1"/>
  <c r="F418" i="10" s="1"/>
  <c r="C422" i="10"/>
  <c r="D422" i="10" s="1"/>
  <c r="E422" i="10" s="1"/>
  <c r="F422" i="10" s="1"/>
  <c r="C426" i="10"/>
  <c r="D426" i="10" s="1"/>
  <c r="E426" i="10" s="1"/>
  <c r="F426" i="10" s="1"/>
  <c r="C430" i="10"/>
  <c r="D430" i="10" s="1"/>
  <c r="E430" i="10" s="1"/>
  <c r="F430" i="10" s="1"/>
  <c r="C434" i="10"/>
  <c r="D434" i="10" s="1"/>
  <c r="E434" i="10" s="1"/>
  <c r="F434" i="10" s="1"/>
  <c r="C438" i="10"/>
  <c r="D438" i="10" s="1"/>
  <c r="E438" i="10" s="1"/>
  <c r="F438" i="10" s="1"/>
  <c r="C442" i="10"/>
  <c r="D442" i="10" s="1"/>
  <c r="E442" i="10" s="1"/>
  <c r="F442" i="10" s="1"/>
  <c r="C446" i="10"/>
  <c r="D446" i="10" s="1"/>
  <c r="E446" i="10" s="1"/>
  <c r="F446" i="10" s="1"/>
  <c r="C450" i="10"/>
  <c r="D450" i="10" s="1"/>
  <c r="E450" i="10" s="1"/>
  <c r="F450" i="10" s="1"/>
  <c r="C454" i="10"/>
  <c r="D454" i="10" s="1"/>
  <c r="E454" i="10" s="1"/>
  <c r="F454" i="10" s="1"/>
  <c r="C458" i="10"/>
  <c r="D458" i="10" s="1"/>
  <c r="E458" i="10" s="1"/>
  <c r="F458" i="10" s="1"/>
  <c r="C462" i="10"/>
  <c r="D462" i="10" s="1"/>
  <c r="E462" i="10" s="1"/>
  <c r="F462" i="10" s="1"/>
  <c r="C466" i="10"/>
  <c r="D466" i="10" s="1"/>
  <c r="E466" i="10" s="1"/>
  <c r="F466" i="10" s="1"/>
  <c r="C470" i="10"/>
  <c r="D470" i="10" s="1"/>
  <c r="E470" i="10" s="1"/>
  <c r="F470" i="10" s="1"/>
  <c r="C474" i="10"/>
  <c r="D474" i="10" s="1"/>
  <c r="E474" i="10" s="1"/>
  <c r="F474" i="10" s="1"/>
  <c r="C478" i="10"/>
  <c r="D478" i="10" s="1"/>
  <c r="E478" i="10" s="1"/>
  <c r="F478" i="10" s="1"/>
  <c r="C482" i="10"/>
  <c r="D482" i="10" s="1"/>
  <c r="E482" i="10" s="1"/>
  <c r="F482" i="10" s="1"/>
  <c r="C486" i="10"/>
  <c r="D486" i="10" s="1"/>
  <c r="E486" i="10" s="1"/>
  <c r="F486" i="10" s="1"/>
  <c r="C490" i="10"/>
  <c r="D490" i="10" s="1"/>
  <c r="E490" i="10" s="1"/>
  <c r="F490" i="10" s="1"/>
  <c r="C494" i="10"/>
  <c r="D494" i="10" s="1"/>
  <c r="E494" i="10" s="1"/>
  <c r="F494" i="10" s="1"/>
  <c r="C493" i="10"/>
  <c r="D493" i="10" s="1"/>
  <c r="E493" i="10" s="1"/>
  <c r="F493" i="10" s="1"/>
  <c r="C497" i="10"/>
  <c r="D497" i="10" s="1"/>
  <c r="E497" i="10" s="1"/>
  <c r="F497" i="10" s="1"/>
  <c r="C498" i="10"/>
  <c r="D498" i="10" s="1"/>
  <c r="E498" i="10" s="1"/>
  <c r="F498" i="10" s="1"/>
  <c r="V9" i="9"/>
  <c r="A9" i="9"/>
  <c r="Y313" i="2"/>
  <c r="Y279" i="2"/>
  <c r="Y308" i="2"/>
  <c r="Y274" i="2"/>
  <c r="Y107" i="2"/>
  <c r="AB174" i="3" s="1"/>
  <c r="Y317" i="2"/>
  <c r="Y283" i="2"/>
  <c r="Y316" i="2"/>
  <c r="Y282" i="2"/>
  <c r="Y318" i="2"/>
  <c r="Y284" i="2"/>
  <c r="Y314" i="2"/>
  <c r="Y280" i="2"/>
  <c r="Y309" i="2"/>
  <c r="Y275" i="2"/>
  <c r="Y104" i="2"/>
  <c r="AA176" i="3" s="1"/>
  <c r="AC176" i="3" s="1"/>
  <c r="AD176" i="3" s="1"/>
  <c r="I24" i="9"/>
  <c r="I23" i="9"/>
  <c r="I14" i="9"/>
  <c r="I18" i="9"/>
  <c r="I28" i="9"/>
  <c r="I20" i="9"/>
  <c r="I21" i="9"/>
  <c r="Y110" i="2"/>
  <c r="AA174" i="3" s="1"/>
  <c r="Y315" i="2"/>
  <c r="Y281" i="2"/>
  <c r="I6" i="9"/>
  <c r="I22" i="9"/>
  <c r="I17" i="9"/>
  <c r="I32" i="9"/>
  <c r="I5" i="9"/>
  <c r="I19" i="9"/>
  <c r="I8" i="9"/>
  <c r="T174" i="3"/>
  <c r="W174" i="3" s="1"/>
  <c r="J174" i="3"/>
  <c r="P174" i="3" s="1"/>
  <c r="L174" i="3" s="1"/>
  <c r="Z5" i="2" s="1"/>
  <c r="G173" i="3"/>
  <c r="Y45" i="2"/>
  <c r="Y79" i="2"/>
  <c r="Y249" i="2" s="1"/>
  <c r="U173" i="3"/>
  <c r="Y173" i="3" s="1"/>
  <c r="Y181" i="2"/>
  <c r="Y310" i="2"/>
  <c r="Y276" i="2"/>
  <c r="Y312" i="2"/>
  <c r="Y278" i="2"/>
  <c r="J176" i="3"/>
  <c r="P176" i="3" s="1"/>
  <c r="L176" i="3" s="1"/>
  <c r="Z7" i="2" s="1"/>
  <c r="T176" i="3"/>
  <c r="W176" i="3" s="1"/>
  <c r="I31" i="9"/>
  <c r="I27" i="9"/>
  <c r="I12" i="9"/>
  <c r="I25" i="9"/>
  <c r="I11" i="9"/>
  <c r="I29" i="9"/>
  <c r="Y106" i="2"/>
  <c r="AA172" i="3" s="1"/>
  <c r="Y116" i="2"/>
  <c r="AB173" i="3" s="1"/>
  <c r="AA171" i="3"/>
  <c r="AC171" i="3" s="1"/>
  <c r="AD171" i="3" s="1"/>
  <c r="T171" i="3"/>
  <c r="W171" i="3" s="1"/>
  <c r="J171" i="3"/>
  <c r="P171" i="3" s="1"/>
  <c r="L171" i="3" s="1"/>
  <c r="Z9" i="2" s="1"/>
  <c r="Y108" i="2"/>
  <c r="AA175" i="3" s="1"/>
  <c r="AC175" i="3" s="1"/>
  <c r="AD175" i="3" s="1"/>
  <c r="AA177" i="3"/>
  <c r="AC177" i="3" s="1"/>
  <c r="AD177" i="3" s="1"/>
  <c r="J177" i="3"/>
  <c r="P177" i="3" s="1"/>
  <c r="L177" i="3" s="1"/>
  <c r="Z12" i="2" s="1"/>
  <c r="T177" i="3"/>
  <c r="W177" i="3" s="1"/>
  <c r="Y320" i="2"/>
  <c r="Y286" i="2"/>
  <c r="Y78" i="2"/>
  <c r="Y248" i="2" s="1"/>
  <c r="M172" i="3"/>
  <c r="Y44" i="2"/>
  <c r="Y180" i="2"/>
  <c r="Y311" i="2"/>
  <c r="Y277" i="2"/>
  <c r="Y319" i="2"/>
  <c r="Y285" i="2"/>
  <c r="Y321" i="2"/>
  <c r="Y287" i="2"/>
  <c r="I13" i="9"/>
  <c r="I15" i="9"/>
  <c r="I26" i="9"/>
  <c r="I16" i="9"/>
  <c r="I10" i="9"/>
  <c r="I7" i="9"/>
  <c r="I30" i="9"/>
  <c r="U172" i="3"/>
  <c r="Y172" i="3" s="1"/>
  <c r="J175" i="3"/>
  <c r="P175" i="3" s="1"/>
  <c r="L175" i="3" s="1"/>
  <c r="Z3" i="2" s="1"/>
  <c r="T175" i="3"/>
  <c r="W175" i="3" s="1"/>
  <c r="C305" i="10" l="1"/>
  <c r="D305" i="10" s="1"/>
  <c r="E305" i="10" s="1"/>
  <c r="F305" i="10" s="1"/>
  <c r="C289" i="10"/>
  <c r="D289" i="10" s="1"/>
  <c r="E289" i="10" s="1"/>
  <c r="F289" i="10" s="1"/>
  <c r="C273" i="10"/>
  <c r="D273" i="10" s="1"/>
  <c r="E273" i="10" s="1"/>
  <c r="F273" i="10" s="1"/>
  <c r="C257" i="10"/>
  <c r="D257" i="10" s="1"/>
  <c r="E257" i="10" s="1"/>
  <c r="F257" i="10" s="1"/>
  <c r="C241" i="10"/>
  <c r="D241" i="10" s="1"/>
  <c r="E241" i="10" s="1"/>
  <c r="F241" i="10" s="1"/>
  <c r="C225" i="10"/>
  <c r="D225" i="10" s="1"/>
  <c r="E225" i="10" s="1"/>
  <c r="F225" i="10" s="1"/>
  <c r="C209" i="10"/>
  <c r="D209" i="10" s="1"/>
  <c r="E209" i="10" s="1"/>
  <c r="F209" i="10" s="1"/>
  <c r="C193" i="10"/>
  <c r="D193" i="10" s="1"/>
  <c r="E193" i="10" s="1"/>
  <c r="F193" i="10" s="1"/>
  <c r="C177" i="10"/>
  <c r="D177" i="10" s="1"/>
  <c r="E177" i="10" s="1"/>
  <c r="F177" i="10" s="1"/>
  <c r="C161" i="10"/>
  <c r="D161" i="10" s="1"/>
  <c r="E161" i="10" s="1"/>
  <c r="F161" i="10" s="1"/>
  <c r="C145" i="10"/>
  <c r="D145" i="10" s="1"/>
  <c r="E145" i="10" s="1"/>
  <c r="F145" i="10" s="1"/>
  <c r="C129" i="10"/>
  <c r="D129" i="10" s="1"/>
  <c r="E129" i="10" s="1"/>
  <c r="F129" i="10" s="1"/>
  <c r="C109" i="10"/>
  <c r="D109" i="10" s="1"/>
  <c r="E109" i="10" s="1"/>
  <c r="F109" i="10" s="1"/>
  <c r="C89" i="10"/>
  <c r="D89" i="10" s="1"/>
  <c r="E89" i="10" s="1"/>
  <c r="F89" i="10" s="1"/>
  <c r="C69" i="10"/>
  <c r="D69" i="10" s="1"/>
  <c r="E69" i="10" s="1"/>
  <c r="F69" i="10" s="1"/>
  <c r="C45" i="10"/>
  <c r="D45" i="10" s="1"/>
  <c r="E45" i="10" s="1"/>
  <c r="F45" i="10" s="1"/>
  <c r="C25" i="10"/>
  <c r="D25" i="10" s="1"/>
  <c r="E25" i="10" s="1"/>
  <c r="F25" i="10" s="1"/>
  <c r="C5" i="10"/>
  <c r="D5" i="10" s="1"/>
  <c r="E5" i="10" s="1"/>
  <c r="F5" i="10" s="1"/>
  <c r="C480" i="10"/>
  <c r="D480" i="10" s="1"/>
  <c r="E480" i="10" s="1"/>
  <c r="F480" i="10" s="1"/>
  <c r="C460" i="10"/>
  <c r="D460" i="10" s="1"/>
  <c r="E460" i="10" s="1"/>
  <c r="F460" i="10" s="1"/>
  <c r="C440" i="10"/>
  <c r="D440" i="10" s="1"/>
  <c r="E440" i="10" s="1"/>
  <c r="F440" i="10" s="1"/>
  <c r="C416" i="10"/>
  <c r="D416" i="10" s="1"/>
  <c r="E416" i="10" s="1"/>
  <c r="F416" i="10" s="1"/>
  <c r="C396" i="10"/>
  <c r="D396" i="10" s="1"/>
  <c r="E396" i="10" s="1"/>
  <c r="F396" i="10" s="1"/>
  <c r="C376" i="10"/>
  <c r="D376" i="10" s="1"/>
  <c r="E376" i="10" s="1"/>
  <c r="F376" i="10" s="1"/>
  <c r="C352" i="10"/>
  <c r="D352" i="10" s="1"/>
  <c r="E352" i="10" s="1"/>
  <c r="F352" i="10" s="1"/>
  <c r="C316" i="10"/>
  <c r="D316" i="10" s="1"/>
  <c r="E316" i="10" s="1"/>
  <c r="F316" i="10" s="1"/>
  <c r="C276" i="10"/>
  <c r="D276" i="10" s="1"/>
  <c r="E276" i="10" s="1"/>
  <c r="F276" i="10" s="1"/>
  <c r="C228" i="10"/>
  <c r="D228" i="10" s="1"/>
  <c r="E228" i="10" s="1"/>
  <c r="F228" i="10" s="1"/>
  <c r="C164" i="10"/>
  <c r="D164" i="10" s="1"/>
  <c r="E164" i="10" s="1"/>
  <c r="F164" i="10" s="1"/>
  <c r="C84" i="10"/>
  <c r="D84" i="10" s="1"/>
  <c r="E84" i="10" s="1"/>
  <c r="F84" i="10" s="1"/>
  <c r="C255" i="10"/>
  <c r="D255" i="10" s="1"/>
  <c r="E255" i="10" s="1"/>
  <c r="F255" i="10" s="1"/>
  <c r="F174" i="3"/>
  <c r="Z8" i="2" s="1"/>
  <c r="C281" i="10"/>
  <c r="D281" i="10" s="1"/>
  <c r="E281" i="10" s="1"/>
  <c r="F281" i="10" s="1"/>
  <c r="C265" i="10"/>
  <c r="D265" i="10" s="1"/>
  <c r="E265" i="10" s="1"/>
  <c r="F265" i="10" s="1"/>
  <c r="C249" i="10"/>
  <c r="D249" i="10" s="1"/>
  <c r="E249" i="10" s="1"/>
  <c r="F249" i="10" s="1"/>
  <c r="C233" i="10"/>
  <c r="D233" i="10" s="1"/>
  <c r="E233" i="10" s="1"/>
  <c r="F233" i="10" s="1"/>
  <c r="C217" i="10"/>
  <c r="D217" i="10" s="1"/>
  <c r="E217" i="10" s="1"/>
  <c r="F217" i="10" s="1"/>
  <c r="C201" i="10"/>
  <c r="D201" i="10" s="1"/>
  <c r="E201" i="10" s="1"/>
  <c r="F201" i="10" s="1"/>
  <c r="C185" i="10"/>
  <c r="D185" i="10" s="1"/>
  <c r="E185" i="10" s="1"/>
  <c r="F185" i="10" s="1"/>
  <c r="C169" i="10"/>
  <c r="D169" i="10" s="1"/>
  <c r="E169" i="10" s="1"/>
  <c r="F169" i="10" s="1"/>
  <c r="C153" i="10"/>
  <c r="D153" i="10" s="1"/>
  <c r="E153" i="10" s="1"/>
  <c r="F153" i="10" s="1"/>
  <c r="C137" i="10"/>
  <c r="D137" i="10" s="1"/>
  <c r="E137" i="10" s="1"/>
  <c r="F137" i="10" s="1"/>
  <c r="C121" i="10"/>
  <c r="D121" i="10" s="1"/>
  <c r="E121" i="10" s="1"/>
  <c r="F121" i="10" s="1"/>
  <c r="C101" i="10"/>
  <c r="D101" i="10" s="1"/>
  <c r="E101" i="10" s="1"/>
  <c r="F101" i="10" s="1"/>
  <c r="C77" i="10"/>
  <c r="D77" i="10" s="1"/>
  <c r="E77" i="10" s="1"/>
  <c r="F77" i="10" s="1"/>
  <c r="C57" i="10"/>
  <c r="D57" i="10" s="1"/>
  <c r="E57" i="10" s="1"/>
  <c r="F57" i="10" s="1"/>
  <c r="C37" i="10"/>
  <c r="D37" i="10" s="1"/>
  <c r="E37" i="10" s="1"/>
  <c r="F37" i="10" s="1"/>
  <c r="C13" i="10"/>
  <c r="D13" i="10" s="1"/>
  <c r="E13" i="10" s="1"/>
  <c r="F13" i="10" s="1"/>
  <c r="C492" i="10"/>
  <c r="D492" i="10" s="1"/>
  <c r="E492" i="10" s="1"/>
  <c r="F492" i="10" s="1"/>
  <c r="C472" i="10"/>
  <c r="D472" i="10" s="1"/>
  <c r="E472" i="10" s="1"/>
  <c r="F472" i="10" s="1"/>
  <c r="C448" i="10"/>
  <c r="D448" i="10" s="1"/>
  <c r="E448" i="10" s="1"/>
  <c r="F448" i="10" s="1"/>
  <c r="C428" i="10"/>
  <c r="D428" i="10" s="1"/>
  <c r="E428" i="10" s="1"/>
  <c r="F428" i="10" s="1"/>
  <c r="C408" i="10"/>
  <c r="D408" i="10" s="1"/>
  <c r="E408" i="10" s="1"/>
  <c r="F408" i="10" s="1"/>
  <c r="C384" i="10"/>
  <c r="D384" i="10" s="1"/>
  <c r="E384" i="10" s="1"/>
  <c r="F384" i="10" s="1"/>
  <c r="C364" i="10"/>
  <c r="D364" i="10" s="1"/>
  <c r="E364" i="10" s="1"/>
  <c r="F364" i="10" s="1"/>
  <c r="C340" i="10"/>
  <c r="D340" i="10" s="1"/>
  <c r="E340" i="10" s="1"/>
  <c r="F340" i="10" s="1"/>
  <c r="C292" i="10"/>
  <c r="D292" i="10" s="1"/>
  <c r="E292" i="10" s="1"/>
  <c r="F292" i="10" s="1"/>
  <c r="C252" i="10"/>
  <c r="D252" i="10" s="1"/>
  <c r="E252" i="10" s="1"/>
  <c r="F252" i="10" s="1"/>
  <c r="C212" i="10"/>
  <c r="D212" i="10" s="1"/>
  <c r="E212" i="10" s="1"/>
  <c r="F212" i="10" s="1"/>
  <c r="C116" i="10"/>
  <c r="D116" i="10" s="1"/>
  <c r="E116" i="10" s="1"/>
  <c r="F116" i="10" s="1"/>
  <c r="C36" i="10"/>
  <c r="D36" i="10" s="1"/>
  <c r="E36" i="10" s="1"/>
  <c r="F36" i="10" s="1"/>
  <c r="C293" i="10"/>
  <c r="D293" i="10" s="1"/>
  <c r="E293" i="10" s="1"/>
  <c r="F293" i="10" s="1"/>
  <c r="C277" i="10"/>
  <c r="D277" i="10" s="1"/>
  <c r="E277" i="10" s="1"/>
  <c r="F277" i="10" s="1"/>
  <c r="C261" i="10"/>
  <c r="D261" i="10" s="1"/>
  <c r="E261" i="10" s="1"/>
  <c r="F261" i="10" s="1"/>
  <c r="C245" i="10"/>
  <c r="D245" i="10" s="1"/>
  <c r="E245" i="10" s="1"/>
  <c r="F245" i="10" s="1"/>
  <c r="C229" i="10"/>
  <c r="D229" i="10" s="1"/>
  <c r="E229" i="10" s="1"/>
  <c r="F229" i="10" s="1"/>
  <c r="C213" i="10"/>
  <c r="D213" i="10" s="1"/>
  <c r="E213" i="10" s="1"/>
  <c r="F213" i="10" s="1"/>
  <c r="C197" i="10"/>
  <c r="D197" i="10" s="1"/>
  <c r="E197" i="10" s="1"/>
  <c r="F197" i="10" s="1"/>
  <c r="C181" i="10"/>
  <c r="D181" i="10" s="1"/>
  <c r="E181" i="10" s="1"/>
  <c r="F181" i="10" s="1"/>
  <c r="C165" i="10"/>
  <c r="D165" i="10" s="1"/>
  <c r="E165" i="10" s="1"/>
  <c r="F165" i="10" s="1"/>
  <c r="C149" i="10"/>
  <c r="D149" i="10" s="1"/>
  <c r="E149" i="10" s="1"/>
  <c r="F149" i="10" s="1"/>
  <c r="C133" i="10"/>
  <c r="D133" i="10" s="1"/>
  <c r="E133" i="10" s="1"/>
  <c r="F133" i="10" s="1"/>
  <c r="C117" i="10"/>
  <c r="D117" i="10" s="1"/>
  <c r="E117" i="10" s="1"/>
  <c r="F117" i="10" s="1"/>
  <c r="C93" i="10"/>
  <c r="D93" i="10" s="1"/>
  <c r="E93" i="10" s="1"/>
  <c r="F93" i="10" s="1"/>
  <c r="C73" i="10"/>
  <c r="D73" i="10" s="1"/>
  <c r="E73" i="10" s="1"/>
  <c r="F73" i="10" s="1"/>
  <c r="C53" i="10"/>
  <c r="D53" i="10" s="1"/>
  <c r="E53" i="10" s="1"/>
  <c r="F53" i="10" s="1"/>
  <c r="C29" i="10"/>
  <c r="D29" i="10" s="1"/>
  <c r="E29" i="10" s="1"/>
  <c r="F29" i="10" s="1"/>
  <c r="C9" i="10"/>
  <c r="D9" i="10" s="1"/>
  <c r="E9" i="10" s="1"/>
  <c r="F9" i="10" s="1"/>
  <c r="C488" i="10"/>
  <c r="D488" i="10" s="1"/>
  <c r="E488" i="10" s="1"/>
  <c r="F488" i="10" s="1"/>
  <c r="C464" i="10"/>
  <c r="D464" i="10" s="1"/>
  <c r="E464" i="10" s="1"/>
  <c r="F464" i="10" s="1"/>
  <c r="C444" i="10"/>
  <c r="D444" i="10" s="1"/>
  <c r="E444" i="10" s="1"/>
  <c r="F444" i="10" s="1"/>
  <c r="C424" i="10"/>
  <c r="D424" i="10" s="1"/>
  <c r="E424" i="10" s="1"/>
  <c r="F424" i="10" s="1"/>
  <c r="C400" i="10"/>
  <c r="D400" i="10" s="1"/>
  <c r="E400" i="10" s="1"/>
  <c r="F400" i="10" s="1"/>
  <c r="C380" i="10"/>
  <c r="D380" i="10" s="1"/>
  <c r="E380" i="10" s="1"/>
  <c r="F380" i="10" s="1"/>
  <c r="C360" i="10"/>
  <c r="D360" i="10" s="1"/>
  <c r="E360" i="10" s="1"/>
  <c r="F360" i="10" s="1"/>
  <c r="C324" i="10"/>
  <c r="D324" i="10" s="1"/>
  <c r="E324" i="10" s="1"/>
  <c r="F324" i="10" s="1"/>
  <c r="C284" i="10"/>
  <c r="D284" i="10" s="1"/>
  <c r="E284" i="10" s="1"/>
  <c r="F284" i="10" s="1"/>
  <c r="C244" i="10"/>
  <c r="D244" i="10" s="1"/>
  <c r="E244" i="10" s="1"/>
  <c r="F244" i="10" s="1"/>
  <c r="C180" i="10"/>
  <c r="D180" i="10" s="1"/>
  <c r="E180" i="10" s="1"/>
  <c r="F180" i="10" s="1"/>
  <c r="C100" i="10"/>
  <c r="D100" i="10" s="1"/>
  <c r="E100" i="10" s="1"/>
  <c r="F100" i="10" s="1"/>
  <c r="C475" i="10"/>
  <c r="D475" i="10" s="1"/>
  <c r="E475" i="10" s="1"/>
  <c r="F475" i="10" s="1"/>
  <c r="C491" i="10"/>
  <c r="D491" i="10" s="1"/>
  <c r="E491" i="10" s="1"/>
  <c r="F491" i="10" s="1"/>
  <c r="C319" i="10"/>
  <c r="D319" i="10" s="1"/>
  <c r="E319" i="10" s="1"/>
  <c r="F319" i="10" s="1"/>
  <c r="C63" i="10"/>
  <c r="D63" i="10" s="1"/>
  <c r="E63" i="10" s="1"/>
  <c r="F63" i="10" s="1"/>
  <c r="C20" i="10"/>
  <c r="D20" i="10" s="1"/>
  <c r="E20" i="10" s="1"/>
  <c r="F20" i="10" s="1"/>
  <c r="C447" i="10"/>
  <c r="D447" i="10" s="1"/>
  <c r="E447" i="10" s="1"/>
  <c r="F447" i="10" s="1"/>
  <c r="C191" i="10"/>
  <c r="D191" i="10" s="1"/>
  <c r="E191" i="10" s="1"/>
  <c r="F191" i="10" s="1"/>
  <c r="Y342" i="2"/>
  <c r="Y376" i="2" s="1"/>
  <c r="Y343" i="2"/>
  <c r="Y377" i="2" s="1"/>
  <c r="Y352" i="2"/>
  <c r="Y386" i="2" s="1"/>
  <c r="Y351" i="2"/>
  <c r="Y385" i="2" s="1"/>
  <c r="C113" i="10"/>
  <c r="D113" i="10" s="1"/>
  <c r="E113" i="10" s="1"/>
  <c r="F113" i="10" s="1"/>
  <c r="C97" i="10"/>
  <c r="D97" i="10" s="1"/>
  <c r="E97" i="10" s="1"/>
  <c r="F97" i="10" s="1"/>
  <c r="C81" i="10"/>
  <c r="D81" i="10" s="1"/>
  <c r="E81" i="10" s="1"/>
  <c r="F81" i="10" s="1"/>
  <c r="C65" i="10"/>
  <c r="D65" i="10" s="1"/>
  <c r="E65" i="10" s="1"/>
  <c r="F65" i="10" s="1"/>
  <c r="C49" i="10"/>
  <c r="D49" i="10" s="1"/>
  <c r="E49" i="10" s="1"/>
  <c r="F49" i="10" s="1"/>
  <c r="C33" i="10"/>
  <c r="D33" i="10" s="1"/>
  <c r="E33" i="10" s="1"/>
  <c r="F33" i="10" s="1"/>
  <c r="C17" i="10"/>
  <c r="D17" i="10" s="1"/>
  <c r="E17" i="10" s="1"/>
  <c r="F17" i="10" s="1"/>
  <c r="C500" i="10"/>
  <c r="D500" i="10" s="1"/>
  <c r="E500" i="10" s="1"/>
  <c r="F500" i="10" s="1"/>
  <c r="C484" i="10"/>
  <c r="D484" i="10" s="1"/>
  <c r="E484" i="10" s="1"/>
  <c r="F484" i="10" s="1"/>
  <c r="C468" i="10"/>
  <c r="D468" i="10" s="1"/>
  <c r="E468" i="10" s="1"/>
  <c r="F468" i="10" s="1"/>
  <c r="C452" i="10"/>
  <c r="D452" i="10" s="1"/>
  <c r="E452" i="10" s="1"/>
  <c r="F452" i="10" s="1"/>
  <c r="C436" i="10"/>
  <c r="D436" i="10" s="1"/>
  <c r="E436" i="10" s="1"/>
  <c r="F436" i="10" s="1"/>
  <c r="C420" i="10"/>
  <c r="D420" i="10" s="1"/>
  <c r="E420" i="10" s="1"/>
  <c r="F420" i="10" s="1"/>
  <c r="C404" i="10"/>
  <c r="D404" i="10" s="1"/>
  <c r="E404" i="10" s="1"/>
  <c r="F404" i="10" s="1"/>
  <c r="C388" i="10"/>
  <c r="D388" i="10" s="1"/>
  <c r="E388" i="10" s="1"/>
  <c r="F388" i="10" s="1"/>
  <c r="C372" i="10"/>
  <c r="D372" i="10" s="1"/>
  <c r="E372" i="10" s="1"/>
  <c r="F372" i="10" s="1"/>
  <c r="C356" i="10"/>
  <c r="D356" i="10" s="1"/>
  <c r="E356" i="10" s="1"/>
  <c r="F356" i="10" s="1"/>
  <c r="C332" i="10"/>
  <c r="D332" i="10" s="1"/>
  <c r="E332" i="10" s="1"/>
  <c r="F332" i="10" s="1"/>
  <c r="C300" i="10"/>
  <c r="D300" i="10" s="1"/>
  <c r="E300" i="10" s="1"/>
  <c r="F300" i="10" s="1"/>
  <c r="C268" i="10"/>
  <c r="D268" i="10" s="1"/>
  <c r="E268" i="10" s="1"/>
  <c r="F268" i="10" s="1"/>
  <c r="C236" i="10"/>
  <c r="D236" i="10" s="1"/>
  <c r="E236" i="10" s="1"/>
  <c r="F236" i="10" s="1"/>
  <c r="C196" i="10"/>
  <c r="D196" i="10" s="1"/>
  <c r="E196" i="10" s="1"/>
  <c r="F196" i="10" s="1"/>
  <c r="C132" i="10"/>
  <c r="D132" i="10" s="1"/>
  <c r="E132" i="10" s="1"/>
  <c r="F132" i="10" s="1"/>
  <c r="C68" i="10"/>
  <c r="D68" i="10" s="1"/>
  <c r="E68" i="10" s="1"/>
  <c r="F68" i="10" s="1"/>
  <c r="C4" i="10"/>
  <c r="D4" i="10" s="1"/>
  <c r="E4" i="10" s="1"/>
  <c r="F4" i="10" s="1"/>
  <c r="C383" i="10"/>
  <c r="D383" i="10" s="1"/>
  <c r="E383" i="10" s="1"/>
  <c r="F383" i="10" s="1"/>
  <c r="C127" i="10"/>
  <c r="D127" i="10" s="1"/>
  <c r="E127" i="10" s="1"/>
  <c r="F127" i="10" s="1"/>
  <c r="C344" i="10"/>
  <c r="D344" i="10" s="1"/>
  <c r="E344" i="10" s="1"/>
  <c r="F344" i="10" s="1"/>
  <c r="C328" i="10"/>
  <c r="D328" i="10" s="1"/>
  <c r="E328" i="10" s="1"/>
  <c r="F328" i="10" s="1"/>
  <c r="C312" i="10"/>
  <c r="D312" i="10" s="1"/>
  <c r="E312" i="10" s="1"/>
  <c r="F312" i="10" s="1"/>
  <c r="C296" i="10"/>
  <c r="D296" i="10" s="1"/>
  <c r="E296" i="10" s="1"/>
  <c r="F296" i="10" s="1"/>
  <c r="C280" i="10"/>
  <c r="D280" i="10" s="1"/>
  <c r="E280" i="10" s="1"/>
  <c r="F280" i="10" s="1"/>
  <c r="C264" i="10"/>
  <c r="D264" i="10" s="1"/>
  <c r="E264" i="10" s="1"/>
  <c r="F264" i="10" s="1"/>
  <c r="C248" i="10"/>
  <c r="D248" i="10" s="1"/>
  <c r="E248" i="10" s="1"/>
  <c r="F248" i="10" s="1"/>
  <c r="C232" i="10"/>
  <c r="D232" i="10" s="1"/>
  <c r="E232" i="10" s="1"/>
  <c r="F232" i="10" s="1"/>
  <c r="C216" i="10"/>
  <c r="D216" i="10" s="1"/>
  <c r="E216" i="10" s="1"/>
  <c r="F216" i="10" s="1"/>
  <c r="C200" i="10"/>
  <c r="D200" i="10" s="1"/>
  <c r="E200" i="10" s="1"/>
  <c r="F200" i="10" s="1"/>
  <c r="C184" i="10"/>
  <c r="D184" i="10" s="1"/>
  <c r="E184" i="10" s="1"/>
  <c r="F184" i="10" s="1"/>
  <c r="C168" i="10"/>
  <c r="D168" i="10" s="1"/>
  <c r="E168" i="10" s="1"/>
  <c r="F168" i="10" s="1"/>
  <c r="C152" i="10"/>
  <c r="D152" i="10" s="1"/>
  <c r="E152" i="10" s="1"/>
  <c r="F152" i="10" s="1"/>
  <c r="C136" i="10"/>
  <c r="D136" i="10" s="1"/>
  <c r="E136" i="10" s="1"/>
  <c r="F136" i="10" s="1"/>
  <c r="C120" i="10"/>
  <c r="D120" i="10" s="1"/>
  <c r="E120" i="10" s="1"/>
  <c r="F120" i="10" s="1"/>
  <c r="C104" i="10"/>
  <c r="D104" i="10" s="1"/>
  <c r="E104" i="10" s="1"/>
  <c r="F104" i="10" s="1"/>
  <c r="C88" i="10"/>
  <c r="D88" i="10" s="1"/>
  <c r="E88" i="10" s="1"/>
  <c r="F88" i="10" s="1"/>
  <c r="C72" i="10"/>
  <c r="D72" i="10" s="1"/>
  <c r="E72" i="10" s="1"/>
  <c r="F72" i="10" s="1"/>
  <c r="C56" i="10"/>
  <c r="D56" i="10" s="1"/>
  <c r="E56" i="10" s="1"/>
  <c r="F56" i="10" s="1"/>
  <c r="C40" i="10"/>
  <c r="D40" i="10" s="1"/>
  <c r="E40" i="10" s="1"/>
  <c r="F40" i="10" s="1"/>
  <c r="C24" i="10"/>
  <c r="D24" i="10" s="1"/>
  <c r="E24" i="10" s="1"/>
  <c r="F24" i="10" s="1"/>
  <c r="C8" i="10"/>
  <c r="D8" i="10" s="1"/>
  <c r="E8" i="10" s="1"/>
  <c r="F8" i="10" s="1"/>
  <c r="C495" i="10"/>
  <c r="D495" i="10" s="1"/>
  <c r="E495" i="10" s="1"/>
  <c r="F495" i="10" s="1"/>
  <c r="C479" i="10"/>
  <c r="D479" i="10" s="1"/>
  <c r="E479" i="10" s="1"/>
  <c r="F479" i="10" s="1"/>
  <c r="C459" i="10"/>
  <c r="D459" i="10" s="1"/>
  <c r="E459" i="10" s="1"/>
  <c r="F459" i="10" s="1"/>
  <c r="C399" i="10"/>
  <c r="D399" i="10" s="1"/>
  <c r="E399" i="10" s="1"/>
  <c r="F399" i="10" s="1"/>
  <c r="C335" i="10"/>
  <c r="D335" i="10" s="1"/>
  <c r="E335" i="10" s="1"/>
  <c r="F335" i="10" s="1"/>
  <c r="C271" i="10"/>
  <c r="D271" i="10" s="1"/>
  <c r="E271" i="10" s="1"/>
  <c r="F271" i="10" s="1"/>
  <c r="C207" i="10"/>
  <c r="D207" i="10" s="1"/>
  <c r="E207" i="10" s="1"/>
  <c r="F207" i="10" s="1"/>
  <c r="C143" i="10"/>
  <c r="D143" i="10" s="1"/>
  <c r="E143" i="10" s="1"/>
  <c r="F143" i="10" s="1"/>
  <c r="C79" i="10"/>
  <c r="D79" i="10" s="1"/>
  <c r="E79" i="10" s="1"/>
  <c r="F79" i="10" s="1"/>
  <c r="C15" i="10"/>
  <c r="D15" i="10" s="1"/>
  <c r="E15" i="10" s="1"/>
  <c r="F15" i="10" s="1"/>
  <c r="C336" i="10"/>
  <c r="D336" i="10" s="1"/>
  <c r="E336" i="10" s="1"/>
  <c r="F336" i="10" s="1"/>
  <c r="C320" i="10"/>
  <c r="D320" i="10" s="1"/>
  <c r="E320" i="10" s="1"/>
  <c r="F320" i="10" s="1"/>
  <c r="C304" i="10"/>
  <c r="D304" i="10" s="1"/>
  <c r="E304" i="10" s="1"/>
  <c r="F304" i="10" s="1"/>
  <c r="C288" i="10"/>
  <c r="D288" i="10" s="1"/>
  <c r="E288" i="10" s="1"/>
  <c r="F288" i="10" s="1"/>
  <c r="C272" i="10"/>
  <c r="D272" i="10" s="1"/>
  <c r="E272" i="10" s="1"/>
  <c r="F272" i="10" s="1"/>
  <c r="C256" i="10"/>
  <c r="D256" i="10" s="1"/>
  <c r="E256" i="10" s="1"/>
  <c r="F256" i="10" s="1"/>
  <c r="C240" i="10"/>
  <c r="D240" i="10" s="1"/>
  <c r="E240" i="10" s="1"/>
  <c r="F240" i="10" s="1"/>
  <c r="C224" i="10"/>
  <c r="D224" i="10" s="1"/>
  <c r="E224" i="10" s="1"/>
  <c r="F224" i="10" s="1"/>
  <c r="C208" i="10"/>
  <c r="D208" i="10" s="1"/>
  <c r="E208" i="10" s="1"/>
  <c r="F208" i="10" s="1"/>
  <c r="C192" i="10"/>
  <c r="D192" i="10" s="1"/>
  <c r="E192" i="10" s="1"/>
  <c r="F192" i="10" s="1"/>
  <c r="C176" i="10"/>
  <c r="D176" i="10" s="1"/>
  <c r="E176" i="10" s="1"/>
  <c r="F176" i="10" s="1"/>
  <c r="C160" i="10"/>
  <c r="D160" i="10" s="1"/>
  <c r="E160" i="10" s="1"/>
  <c r="F160" i="10" s="1"/>
  <c r="C144" i="10"/>
  <c r="D144" i="10" s="1"/>
  <c r="E144" i="10" s="1"/>
  <c r="F144" i="10" s="1"/>
  <c r="C128" i="10"/>
  <c r="D128" i="10" s="1"/>
  <c r="E128" i="10" s="1"/>
  <c r="F128" i="10" s="1"/>
  <c r="C112" i="10"/>
  <c r="D112" i="10" s="1"/>
  <c r="E112" i="10" s="1"/>
  <c r="F112" i="10" s="1"/>
  <c r="C96" i="10"/>
  <c r="D96" i="10" s="1"/>
  <c r="E96" i="10" s="1"/>
  <c r="F96" i="10" s="1"/>
  <c r="C80" i="10"/>
  <c r="D80" i="10" s="1"/>
  <c r="E80" i="10" s="1"/>
  <c r="F80" i="10" s="1"/>
  <c r="C64" i="10"/>
  <c r="D64" i="10" s="1"/>
  <c r="E64" i="10" s="1"/>
  <c r="F64" i="10" s="1"/>
  <c r="C48" i="10"/>
  <c r="D48" i="10" s="1"/>
  <c r="E48" i="10" s="1"/>
  <c r="F48" i="10" s="1"/>
  <c r="C32" i="10"/>
  <c r="D32" i="10" s="1"/>
  <c r="E32" i="10" s="1"/>
  <c r="F32" i="10" s="1"/>
  <c r="C16" i="10"/>
  <c r="D16" i="10" s="1"/>
  <c r="E16" i="10" s="1"/>
  <c r="F16" i="10" s="1"/>
  <c r="C2" i="10"/>
  <c r="C487" i="10"/>
  <c r="D487" i="10" s="1"/>
  <c r="E487" i="10" s="1"/>
  <c r="F487" i="10" s="1"/>
  <c r="C471" i="10"/>
  <c r="D471" i="10" s="1"/>
  <c r="E471" i="10" s="1"/>
  <c r="F471" i="10" s="1"/>
  <c r="C431" i="10"/>
  <c r="D431" i="10" s="1"/>
  <c r="E431" i="10" s="1"/>
  <c r="F431" i="10" s="1"/>
  <c r="C367" i="10"/>
  <c r="D367" i="10" s="1"/>
  <c r="E367" i="10" s="1"/>
  <c r="F367" i="10" s="1"/>
  <c r="C303" i="10"/>
  <c r="D303" i="10" s="1"/>
  <c r="E303" i="10" s="1"/>
  <c r="F303" i="10" s="1"/>
  <c r="C239" i="10"/>
  <c r="D239" i="10" s="1"/>
  <c r="E239" i="10" s="1"/>
  <c r="F239" i="10" s="1"/>
  <c r="C175" i="10"/>
  <c r="D175" i="10" s="1"/>
  <c r="E175" i="10" s="1"/>
  <c r="F175" i="10" s="1"/>
  <c r="C111" i="10"/>
  <c r="D111" i="10" s="1"/>
  <c r="E111" i="10" s="1"/>
  <c r="F111" i="10" s="1"/>
  <c r="C47" i="10"/>
  <c r="D47" i="10" s="1"/>
  <c r="E47" i="10" s="1"/>
  <c r="F47" i="10" s="1"/>
  <c r="Y346" i="2"/>
  <c r="Y380" i="2" s="1"/>
  <c r="AC174" i="3"/>
  <c r="AD174" i="3" s="1"/>
  <c r="C204" i="10"/>
  <c r="D204" i="10" s="1"/>
  <c r="E204" i="10" s="1"/>
  <c r="F204" i="10" s="1"/>
  <c r="C188" i="10"/>
  <c r="D188" i="10" s="1"/>
  <c r="E188" i="10" s="1"/>
  <c r="F188" i="10" s="1"/>
  <c r="C172" i="10"/>
  <c r="D172" i="10" s="1"/>
  <c r="E172" i="10" s="1"/>
  <c r="F172" i="10" s="1"/>
  <c r="C156" i="10"/>
  <c r="D156" i="10" s="1"/>
  <c r="E156" i="10" s="1"/>
  <c r="F156" i="10" s="1"/>
  <c r="C140" i="10"/>
  <c r="D140" i="10" s="1"/>
  <c r="E140" i="10" s="1"/>
  <c r="F140" i="10" s="1"/>
  <c r="C124" i="10"/>
  <c r="D124" i="10" s="1"/>
  <c r="E124" i="10" s="1"/>
  <c r="F124" i="10" s="1"/>
  <c r="C108" i="10"/>
  <c r="D108" i="10" s="1"/>
  <c r="E108" i="10" s="1"/>
  <c r="F108" i="10" s="1"/>
  <c r="C92" i="10"/>
  <c r="D92" i="10" s="1"/>
  <c r="E92" i="10" s="1"/>
  <c r="F92" i="10" s="1"/>
  <c r="C76" i="10"/>
  <c r="D76" i="10" s="1"/>
  <c r="E76" i="10" s="1"/>
  <c r="F76" i="10" s="1"/>
  <c r="C60" i="10"/>
  <c r="D60" i="10" s="1"/>
  <c r="E60" i="10" s="1"/>
  <c r="F60" i="10" s="1"/>
  <c r="C44" i="10"/>
  <c r="D44" i="10" s="1"/>
  <c r="E44" i="10" s="1"/>
  <c r="F44" i="10" s="1"/>
  <c r="C28" i="10"/>
  <c r="D28" i="10" s="1"/>
  <c r="E28" i="10" s="1"/>
  <c r="F28" i="10" s="1"/>
  <c r="C12" i="10"/>
  <c r="D12" i="10" s="1"/>
  <c r="E12" i="10" s="1"/>
  <c r="F12" i="10" s="1"/>
  <c r="C499" i="10"/>
  <c r="D499" i="10" s="1"/>
  <c r="E499" i="10" s="1"/>
  <c r="F499" i="10" s="1"/>
  <c r="C483" i="10"/>
  <c r="D483" i="10" s="1"/>
  <c r="E483" i="10" s="1"/>
  <c r="F483" i="10" s="1"/>
  <c r="C463" i="10"/>
  <c r="D463" i="10" s="1"/>
  <c r="E463" i="10" s="1"/>
  <c r="F463" i="10" s="1"/>
  <c r="C415" i="10"/>
  <c r="D415" i="10" s="1"/>
  <c r="E415" i="10" s="1"/>
  <c r="F415" i="10" s="1"/>
  <c r="C351" i="10"/>
  <c r="D351" i="10" s="1"/>
  <c r="E351" i="10" s="1"/>
  <c r="F351" i="10" s="1"/>
  <c r="C287" i="10"/>
  <c r="D287" i="10" s="1"/>
  <c r="E287" i="10" s="1"/>
  <c r="F287" i="10" s="1"/>
  <c r="C223" i="10"/>
  <c r="D223" i="10" s="1"/>
  <c r="E223" i="10" s="1"/>
  <c r="F223" i="10" s="1"/>
  <c r="C159" i="10"/>
  <c r="D159" i="10" s="1"/>
  <c r="E159" i="10" s="1"/>
  <c r="F159" i="10" s="1"/>
  <c r="C95" i="10"/>
  <c r="D95" i="10" s="1"/>
  <c r="E95" i="10" s="1"/>
  <c r="F95" i="10" s="1"/>
  <c r="C31" i="10"/>
  <c r="D31" i="10" s="1"/>
  <c r="E31" i="10" s="1"/>
  <c r="F31" i="10" s="1"/>
  <c r="Y355" i="2"/>
  <c r="Y389" i="2" s="1"/>
  <c r="Y345" i="2"/>
  <c r="Y379" i="2" s="1"/>
  <c r="F177" i="3"/>
  <c r="Z15" i="2" s="1"/>
  <c r="F171" i="3"/>
  <c r="Z13" i="2" s="1"/>
  <c r="C467" i="10"/>
  <c r="D467" i="10" s="1"/>
  <c r="E467" i="10" s="1"/>
  <c r="F467" i="10" s="1"/>
  <c r="C451" i="10"/>
  <c r="D451" i="10" s="1"/>
  <c r="E451" i="10" s="1"/>
  <c r="F451" i="10" s="1"/>
  <c r="C435" i="10"/>
  <c r="D435" i="10" s="1"/>
  <c r="E435" i="10" s="1"/>
  <c r="F435" i="10" s="1"/>
  <c r="C419" i="10"/>
  <c r="D419" i="10" s="1"/>
  <c r="E419" i="10" s="1"/>
  <c r="F419" i="10" s="1"/>
  <c r="C403" i="10"/>
  <c r="D403" i="10" s="1"/>
  <c r="E403" i="10" s="1"/>
  <c r="F403" i="10" s="1"/>
  <c r="C387" i="10"/>
  <c r="D387" i="10" s="1"/>
  <c r="E387" i="10" s="1"/>
  <c r="F387" i="10" s="1"/>
  <c r="C371" i="10"/>
  <c r="D371" i="10" s="1"/>
  <c r="E371" i="10" s="1"/>
  <c r="F371" i="10" s="1"/>
  <c r="C355" i="10"/>
  <c r="D355" i="10" s="1"/>
  <c r="E355" i="10" s="1"/>
  <c r="F355" i="10" s="1"/>
  <c r="C339" i="10"/>
  <c r="D339" i="10" s="1"/>
  <c r="E339" i="10" s="1"/>
  <c r="F339" i="10" s="1"/>
  <c r="C323" i="10"/>
  <c r="D323" i="10" s="1"/>
  <c r="E323" i="10" s="1"/>
  <c r="F323" i="10" s="1"/>
  <c r="C307" i="10"/>
  <c r="D307" i="10" s="1"/>
  <c r="E307" i="10" s="1"/>
  <c r="F307" i="10" s="1"/>
  <c r="C291" i="10"/>
  <c r="D291" i="10" s="1"/>
  <c r="E291" i="10" s="1"/>
  <c r="F291" i="10" s="1"/>
  <c r="C275" i="10"/>
  <c r="D275" i="10" s="1"/>
  <c r="E275" i="10" s="1"/>
  <c r="F275" i="10" s="1"/>
  <c r="C259" i="10"/>
  <c r="D259" i="10" s="1"/>
  <c r="E259" i="10" s="1"/>
  <c r="F259" i="10" s="1"/>
  <c r="C243" i="10"/>
  <c r="D243" i="10" s="1"/>
  <c r="E243" i="10" s="1"/>
  <c r="F243" i="10" s="1"/>
  <c r="C227" i="10"/>
  <c r="D227" i="10" s="1"/>
  <c r="E227" i="10" s="1"/>
  <c r="F227" i="10" s="1"/>
  <c r="C211" i="10"/>
  <c r="D211" i="10" s="1"/>
  <c r="E211" i="10" s="1"/>
  <c r="F211" i="10" s="1"/>
  <c r="C195" i="10"/>
  <c r="D195" i="10" s="1"/>
  <c r="E195" i="10" s="1"/>
  <c r="F195" i="10" s="1"/>
  <c r="C179" i="10"/>
  <c r="D179" i="10" s="1"/>
  <c r="E179" i="10" s="1"/>
  <c r="F179" i="10" s="1"/>
  <c r="C163" i="10"/>
  <c r="D163" i="10" s="1"/>
  <c r="E163" i="10" s="1"/>
  <c r="F163" i="10" s="1"/>
  <c r="C147" i="10"/>
  <c r="D147" i="10" s="1"/>
  <c r="E147" i="10" s="1"/>
  <c r="F147" i="10" s="1"/>
  <c r="C131" i="10"/>
  <c r="D131" i="10" s="1"/>
  <c r="E131" i="10" s="1"/>
  <c r="F131" i="10" s="1"/>
  <c r="C115" i="10"/>
  <c r="D115" i="10" s="1"/>
  <c r="E115" i="10" s="1"/>
  <c r="F115" i="10" s="1"/>
  <c r="C99" i="10"/>
  <c r="D99" i="10" s="1"/>
  <c r="E99" i="10" s="1"/>
  <c r="F99" i="10" s="1"/>
  <c r="C83" i="10"/>
  <c r="D83" i="10" s="1"/>
  <c r="E83" i="10" s="1"/>
  <c r="F83" i="10" s="1"/>
  <c r="C67" i="10"/>
  <c r="D67" i="10" s="1"/>
  <c r="E67" i="10" s="1"/>
  <c r="F67" i="10" s="1"/>
  <c r="C51" i="10"/>
  <c r="D51" i="10" s="1"/>
  <c r="E51" i="10" s="1"/>
  <c r="F51" i="10" s="1"/>
  <c r="C35" i="10"/>
  <c r="D35" i="10" s="1"/>
  <c r="E35" i="10" s="1"/>
  <c r="F35" i="10" s="1"/>
  <c r="C19" i="10"/>
  <c r="D19" i="10" s="1"/>
  <c r="E19" i="10" s="1"/>
  <c r="F19" i="10" s="1"/>
  <c r="C3" i="10"/>
  <c r="D3" i="10" s="1"/>
  <c r="E3" i="10" s="1"/>
  <c r="F3" i="10" s="1"/>
  <c r="C443" i="10"/>
  <c r="D443" i="10" s="1"/>
  <c r="E443" i="10" s="1"/>
  <c r="F443" i="10" s="1"/>
  <c r="C427" i="10"/>
  <c r="D427" i="10" s="1"/>
  <c r="E427" i="10" s="1"/>
  <c r="F427" i="10" s="1"/>
  <c r="C411" i="10"/>
  <c r="D411" i="10" s="1"/>
  <c r="E411" i="10" s="1"/>
  <c r="F411" i="10" s="1"/>
  <c r="C395" i="10"/>
  <c r="D395" i="10" s="1"/>
  <c r="E395" i="10" s="1"/>
  <c r="F395" i="10" s="1"/>
  <c r="C379" i="10"/>
  <c r="D379" i="10" s="1"/>
  <c r="E379" i="10" s="1"/>
  <c r="F379" i="10" s="1"/>
  <c r="C363" i="10"/>
  <c r="D363" i="10" s="1"/>
  <c r="E363" i="10" s="1"/>
  <c r="F363" i="10" s="1"/>
  <c r="C347" i="10"/>
  <c r="D347" i="10" s="1"/>
  <c r="E347" i="10" s="1"/>
  <c r="F347" i="10" s="1"/>
  <c r="C331" i="10"/>
  <c r="D331" i="10" s="1"/>
  <c r="E331" i="10" s="1"/>
  <c r="F331" i="10" s="1"/>
  <c r="C315" i="10"/>
  <c r="D315" i="10" s="1"/>
  <c r="E315" i="10" s="1"/>
  <c r="F315" i="10" s="1"/>
  <c r="C299" i="10"/>
  <c r="D299" i="10" s="1"/>
  <c r="E299" i="10" s="1"/>
  <c r="F299" i="10" s="1"/>
  <c r="C283" i="10"/>
  <c r="D283" i="10" s="1"/>
  <c r="E283" i="10" s="1"/>
  <c r="F283" i="10" s="1"/>
  <c r="C267" i="10"/>
  <c r="D267" i="10" s="1"/>
  <c r="E267" i="10" s="1"/>
  <c r="F267" i="10" s="1"/>
  <c r="C251" i="10"/>
  <c r="D251" i="10" s="1"/>
  <c r="E251" i="10" s="1"/>
  <c r="F251" i="10" s="1"/>
  <c r="C235" i="10"/>
  <c r="D235" i="10" s="1"/>
  <c r="E235" i="10" s="1"/>
  <c r="F235" i="10" s="1"/>
  <c r="C219" i="10"/>
  <c r="D219" i="10" s="1"/>
  <c r="E219" i="10" s="1"/>
  <c r="F219" i="10" s="1"/>
  <c r="C203" i="10"/>
  <c r="D203" i="10" s="1"/>
  <c r="E203" i="10" s="1"/>
  <c r="F203" i="10" s="1"/>
  <c r="C187" i="10"/>
  <c r="D187" i="10" s="1"/>
  <c r="E187" i="10" s="1"/>
  <c r="F187" i="10" s="1"/>
  <c r="C171" i="10"/>
  <c r="D171" i="10" s="1"/>
  <c r="E171" i="10" s="1"/>
  <c r="F171" i="10" s="1"/>
  <c r="C155" i="10"/>
  <c r="D155" i="10" s="1"/>
  <c r="E155" i="10" s="1"/>
  <c r="F155" i="10" s="1"/>
  <c r="C139" i="10"/>
  <c r="D139" i="10" s="1"/>
  <c r="E139" i="10" s="1"/>
  <c r="F139" i="10" s="1"/>
  <c r="C123" i="10"/>
  <c r="D123" i="10" s="1"/>
  <c r="E123" i="10" s="1"/>
  <c r="F123" i="10" s="1"/>
  <c r="C107" i="10"/>
  <c r="D107" i="10" s="1"/>
  <c r="E107" i="10" s="1"/>
  <c r="F107" i="10" s="1"/>
  <c r="C91" i="10"/>
  <c r="D91" i="10" s="1"/>
  <c r="E91" i="10" s="1"/>
  <c r="F91" i="10" s="1"/>
  <c r="C75" i="10"/>
  <c r="D75" i="10" s="1"/>
  <c r="E75" i="10" s="1"/>
  <c r="F75" i="10" s="1"/>
  <c r="C59" i="10"/>
  <c r="D59" i="10" s="1"/>
  <c r="E59" i="10" s="1"/>
  <c r="F59" i="10" s="1"/>
  <c r="C43" i="10"/>
  <c r="D43" i="10" s="1"/>
  <c r="E43" i="10" s="1"/>
  <c r="F43" i="10" s="1"/>
  <c r="C27" i="10"/>
  <c r="D27" i="10" s="1"/>
  <c r="E27" i="10" s="1"/>
  <c r="F27" i="10" s="1"/>
  <c r="C11" i="10"/>
  <c r="D11" i="10" s="1"/>
  <c r="E11" i="10" s="1"/>
  <c r="F11" i="10" s="1"/>
  <c r="C455" i="10"/>
  <c r="D455" i="10" s="1"/>
  <c r="E455" i="10" s="1"/>
  <c r="F455" i="10" s="1"/>
  <c r="C439" i="10"/>
  <c r="D439" i="10" s="1"/>
  <c r="E439" i="10" s="1"/>
  <c r="F439" i="10" s="1"/>
  <c r="C423" i="10"/>
  <c r="D423" i="10" s="1"/>
  <c r="E423" i="10" s="1"/>
  <c r="F423" i="10" s="1"/>
  <c r="C407" i="10"/>
  <c r="D407" i="10" s="1"/>
  <c r="E407" i="10" s="1"/>
  <c r="F407" i="10" s="1"/>
  <c r="C391" i="10"/>
  <c r="D391" i="10" s="1"/>
  <c r="E391" i="10" s="1"/>
  <c r="F391" i="10" s="1"/>
  <c r="C375" i="10"/>
  <c r="D375" i="10" s="1"/>
  <c r="E375" i="10" s="1"/>
  <c r="F375" i="10" s="1"/>
  <c r="C359" i="10"/>
  <c r="D359" i="10" s="1"/>
  <c r="E359" i="10" s="1"/>
  <c r="F359" i="10" s="1"/>
  <c r="C343" i="10"/>
  <c r="D343" i="10" s="1"/>
  <c r="E343" i="10" s="1"/>
  <c r="F343" i="10" s="1"/>
  <c r="C327" i="10"/>
  <c r="D327" i="10" s="1"/>
  <c r="E327" i="10" s="1"/>
  <c r="F327" i="10" s="1"/>
  <c r="C311" i="10"/>
  <c r="D311" i="10" s="1"/>
  <c r="E311" i="10" s="1"/>
  <c r="F311" i="10" s="1"/>
  <c r="C295" i="10"/>
  <c r="D295" i="10" s="1"/>
  <c r="E295" i="10" s="1"/>
  <c r="F295" i="10" s="1"/>
  <c r="C279" i="10"/>
  <c r="D279" i="10" s="1"/>
  <c r="E279" i="10" s="1"/>
  <c r="F279" i="10" s="1"/>
  <c r="C263" i="10"/>
  <c r="D263" i="10" s="1"/>
  <c r="E263" i="10" s="1"/>
  <c r="F263" i="10" s="1"/>
  <c r="C247" i="10"/>
  <c r="D247" i="10" s="1"/>
  <c r="E247" i="10" s="1"/>
  <c r="F247" i="10" s="1"/>
  <c r="C231" i="10"/>
  <c r="D231" i="10" s="1"/>
  <c r="E231" i="10" s="1"/>
  <c r="F231" i="10" s="1"/>
  <c r="C215" i="10"/>
  <c r="D215" i="10" s="1"/>
  <c r="E215" i="10" s="1"/>
  <c r="F215" i="10" s="1"/>
  <c r="C199" i="10"/>
  <c r="D199" i="10" s="1"/>
  <c r="E199" i="10" s="1"/>
  <c r="F199" i="10" s="1"/>
  <c r="C183" i="10"/>
  <c r="D183" i="10" s="1"/>
  <c r="E183" i="10" s="1"/>
  <c r="F183" i="10" s="1"/>
  <c r="C167" i="10"/>
  <c r="D167" i="10" s="1"/>
  <c r="E167" i="10" s="1"/>
  <c r="F167" i="10" s="1"/>
  <c r="C151" i="10"/>
  <c r="D151" i="10" s="1"/>
  <c r="E151" i="10" s="1"/>
  <c r="F151" i="10" s="1"/>
  <c r="C135" i="10"/>
  <c r="D135" i="10" s="1"/>
  <c r="E135" i="10" s="1"/>
  <c r="F135" i="10" s="1"/>
  <c r="C119" i="10"/>
  <c r="D119" i="10" s="1"/>
  <c r="E119" i="10" s="1"/>
  <c r="F119" i="10" s="1"/>
  <c r="C103" i="10"/>
  <c r="D103" i="10" s="1"/>
  <c r="E103" i="10" s="1"/>
  <c r="F103" i="10" s="1"/>
  <c r="C87" i="10"/>
  <c r="D87" i="10" s="1"/>
  <c r="E87" i="10" s="1"/>
  <c r="F87" i="10" s="1"/>
  <c r="C71" i="10"/>
  <c r="D71" i="10" s="1"/>
  <c r="E71" i="10" s="1"/>
  <c r="F71" i="10" s="1"/>
  <c r="C55" i="10"/>
  <c r="D55" i="10" s="1"/>
  <c r="E55" i="10" s="1"/>
  <c r="F55" i="10" s="1"/>
  <c r="C39" i="10"/>
  <c r="D39" i="10" s="1"/>
  <c r="E39" i="10" s="1"/>
  <c r="F39" i="10" s="1"/>
  <c r="C23" i="10"/>
  <c r="D23" i="10" s="1"/>
  <c r="E23" i="10" s="1"/>
  <c r="F23" i="10" s="1"/>
  <c r="G180" i="3"/>
  <c r="Z41" i="2"/>
  <c r="Z75" i="2"/>
  <c r="Z245" i="2" s="1"/>
  <c r="Z177" i="2"/>
  <c r="M178" i="3"/>
  <c r="Z49" i="2"/>
  <c r="Z185" i="2"/>
  <c r="Z83" i="2"/>
  <c r="Z253" i="2" s="1"/>
  <c r="G179" i="3"/>
  <c r="Z46" i="2"/>
  <c r="Z80" i="2"/>
  <c r="Z250" i="2" s="1"/>
  <c r="Z182" i="2"/>
  <c r="F175" i="3"/>
  <c r="Z6" i="2" s="1"/>
  <c r="V16" i="9"/>
  <c r="A16" i="9"/>
  <c r="V12" i="9"/>
  <c r="A12" i="9"/>
  <c r="F176" i="3"/>
  <c r="Z2" i="2" s="1"/>
  <c r="U179" i="3" s="1"/>
  <c r="Y179" i="3" s="1"/>
  <c r="J173" i="3"/>
  <c r="P173" i="3" s="1"/>
  <c r="L173" i="3" s="1"/>
  <c r="Z14" i="2" s="1"/>
  <c r="T173" i="3"/>
  <c r="W173" i="3" s="1"/>
  <c r="V19" i="9"/>
  <c r="A19" i="9"/>
  <c r="V22" i="9"/>
  <c r="A22" i="9"/>
  <c r="V20" i="9"/>
  <c r="A20" i="9"/>
  <c r="V23" i="9"/>
  <c r="A23" i="9"/>
  <c r="V30" i="9"/>
  <c r="A30" i="9"/>
  <c r="A26" i="9"/>
  <c r="V26" i="9"/>
  <c r="V27" i="9"/>
  <c r="A27" i="9"/>
  <c r="M181" i="3"/>
  <c r="AB181" i="3" s="1"/>
  <c r="Z42" i="2"/>
  <c r="Z76" i="2"/>
  <c r="Z246" i="2" s="1"/>
  <c r="Z178" i="2"/>
  <c r="V5" i="9"/>
  <c r="A5" i="9"/>
  <c r="A6" i="9"/>
  <c r="V6" i="9"/>
  <c r="V28" i="9"/>
  <c r="A28" i="9"/>
  <c r="V24" i="9"/>
  <c r="A24" i="9"/>
  <c r="A29" i="9"/>
  <c r="V29" i="9"/>
  <c r="G182" i="3"/>
  <c r="Z73" i="2"/>
  <c r="Z243" i="2" s="1"/>
  <c r="Z39" i="2"/>
  <c r="Z175" i="2"/>
  <c r="A32" i="9"/>
  <c r="V32" i="9"/>
  <c r="J172" i="3"/>
  <c r="V18" i="9"/>
  <c r="A18" i="9"/>
  <c r="Y348" i="2"/>
  <c r="Y382" i="2" s="1"/>
  <c r="Y350" i="2"/>
  <c r="Y384" i="2" s="1"/>
  <c r="Y347" i="2"/>
  <c r="Y381" i="2" s="1"/>
  <c r="C2" i="6"/>
  <c r="D2" i="10"/>
  <c r="E2" i="10" s="1"/>
  <c r="F2" i="10" s="1"/>
  <c r="G181" i="3"/>
  <c r="U181" i="3"/>
  <c r="Y181" i="3" s="1"/>
  <c r="Z37" i="2"/>
  <c r="Z71" i="2"/>
  <c r="Z241" i="2" s="1"/>
  <c r="Z173" i="2"/>
  <c r="V7" i="9"/>
  <c r="A7" i="9"/>
  <c r="A15" i="9"/>
  <c r="V15" i="9"/>
  <c r="M184" i="3"/>
  <c r="Z47" i="2"/>
  <c r="Z81" i="2"/>
  <c r="Z251" i="2" s="1"/>
  <c r="Z183" i="2"/>
  <c r="A11" i="9"/>
  <c r="V11" i="9"/>
  <c r="V31" i="9"/>
  <c r="A31" i="9"/>
  <c r="V10" i="9"/>
  <c r="A10" i="9"/>
  <c r="A13" i="9"/>
  <c r="V13" i="9"/>
  <c r="Y353" i="2"/>
  <c r="Y387" i="2" s="1"/>
  <c r="Y112" i="2"/>
  <c r="AB172" i="3" s="1"/>
  <c r="AC172" i="3" s="1"/>
  <c r="AD172" i="3" s="1"/>
  <c r="Y354" i="2"/>
  <c r="Y388" i="2" s="1"/>
  <c r="G178" i="3"/>
  <c r="U178" i="3"/>
  <c r="Y178" i="3" s="1"/>
  <c r="Z43" i="2"/>
  <c r="Z77" i="2"/>
  <c r="Z247" i="2" s="1"/>
  <c r="Z179" i="2"/>
  <c r="A25" i="9"/>
  <c r="V25" i="9"/>
  <c r="Y344" i="2"/>
  <c r="Y378" i="2" s="1"/>
  <c r="Y113" i="2"/>
  <c r="AA173" i="3" s="1"/>
  <c r="AC173" i="3" s="1"/>
  <c r="AD173" i="3" s="1"/>
  <c r="V8" i="9"/>
  <c r="A8" i="9"/>
  <c r="V17" i="9"/>
  <c r="A17" i="9"/>
  <c r="Y349" i="2"/>
  <c r="Y383" i="2" s="1"/>
  <c r="T172" i="3"/>
  <c r="W172" i="3" s="1"/>
  <c r="V21" i="9"/>
  <c r="A21" i="9"/>
  <c r="V14" i="9"/>
  <c r="A14" i="9"/>
  <c r="L9" i="9"/>
  <c r="N9" i="9"/>
  <c r="K9" i="9"/>
  <c r="D9" i="9"/>
  <c r="M9" i="9"/>
  <c r="E9" i="9"/>
  <c r="C9" i="9"/>
  <c r="G9" i="9"/>
  <c r="O9" i="9"/>
  <c r="J9" i="9"/>
  <c r="F9" i="9"/>
  <c r="H9" i="9" s="1"/>
  <c r="B9" i="9"/>
  <c r="Z109" i="2" l="1"/>
  <c r="E14" i="9"/>
  <c r="M14" i="9"/>
  <c r="O14" i="9"/>
  <c r="B14" i="9"/>
  <c r="N14" i="9"/>
  <c r="F14" i="9"/>
  <c r="L14" i="9"/>
  <c r="G14" i="9"/>
  <c r="C14" i="9"/>
  <c r="K14" i="9"/>
  <c r="D14" i="9"/>
  <c r="J14" i="9"/>
  <c r="K8" i="9"/>
  <c r="O8" i="9"/>
  <c r="C8" i="9"/>
  <c r="E8" i="9"/>
  <c r="G8" i="9"/>
  <c r="F8" i="9"/>
  <c r="M8" i="9"/>
  <c r="L8" i="9"/>
  <c r="B8" i="9"/>
  <c r="N8" i="9"/>
  <c r="D8" i="9"/>
  <c r="J8" i="9"/>
  <c r="Z111" i="2"/>
  <c r="E10" i="9"/>
  <c r="AJ5" i="17" s="1"/>
  <c r="D10" i="9"/>
  <c r="AJ9" i="17" s="1"/>
  <c r="K10" i="9"/>
  <c r="AI15" i="17" s="1"/>
  <c r="AI16" i="17" s="1"/>
  <c r="G27" i="17" s="1"/>
  <c r="F10" i="9"/>
  <c r="C10" i="9"/>
  <c r="AJ8" i="17" s="1"/>
  <c r="M10" i="9"/>
  <c r="AK15" i="17" s="1"/>
  <c r="AK16" i="17" s="1"/>
  <c r="I27" i="17" s="1"/>
  <c r="J10" i="9"/>
  <c r="AH15" i="17" s="1"/>
  <c r="AH16" i="17" s="1"/>
  <c r="F27" i="17" s="1"/>
  <c r="B10" i="9"/>
  <c r="G10" i="9"/>
  <c r="N10" i="9"/>
  <c r="AL15" i="17" s="1"/>
  <c r="AL16" i="17" s="1"/>
  <c r="J27" i="17" s="1"/>
  <c r="L10" i="9"/>
  <c r="AJ15" i="17" s="1"/>
  <c r="AJ16" i="17" s="1"/>
  <c r="H27" i="17" s="1"/>
  <c r="O10" i="9"/>
  <c r="AM15" i="17" s="1"/>
  <c r="AM16" i="17" s="1"/>
  <c r="K27" i="17" s="1"/>
  <c r="Z115" i="2"/>
  <c r="N7" i="9"/>
  <c r="G7" i="9"/>
  <c r="E7" i="9"/>
  <c r="L7" i="9"/>
  <c r="K7" i="9"/>
  <c r="F7" i="9"/>
  <c r="H7" i="9" s="1"/>
  <c r="M7" i="9"/>
  <c r="D7" i="9"/>
  <c r="B7" i="9"/>
  <c r="J7" i="9"/>
  <c r="O7" i="9"/>
  <c r="C7" i="9"/>
  <c r="Z105" i="2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K18" i="9"/>
  <c r="C18" i="9"/>
  <c r="O18" i="9"/>
  <c r="N18" i="9"/>
  <c r="D18" i="9"/>
  <c r="F18" i="9"/>
  <c r="H18" i="9" s="1"/>
  <c r="L18" i="9"/>
  <c r="B18" i="9"/>
  <c r="M18" i="9"/>
  <c r="E18" i="9"/>
  <c r="G18" i="9"/>
  <c r="J18" i="9"/>
  <c r="O32" i="9"/>
  <c r="M32" i="9"/>
  <c r="K32" i="9"/>
  <c r="L32" i="9"/>
  <c r="N32" i="9"/>
  <c r="J32" i="9"/>
  <c r="N24" i="9"/>
  <c r="O24" i="9"/>
  <c r="K24" i="9"/>
  <c r="M24" i="9"/>
  <c r="L24" i="9"/>
  <c r="J24" i="9"/>
  <c r="N27" i="9"/>
  <c r="K27" i="9"/>
  <c r="M27" i="9"/>
  <c r="O27" i="9"/>
  <c r="J27" i="9"/>
  <c r="L27" i="9"/>
  <c r="J30" i="9"/>
  <c r="K30" i="9"/>
  <c r="N30" i="9"/>
  <c r="M30" i="9"/>
  <c r="O30" i="9"/>
  <c r="L30" i="9"/>
  <c r="K20" i="9"/>
  <c r="AI18" i="17" s="1"/>
  <c r="AI19" i="17" s="1"/>
  <c r="N27" i="17" s="1"/>
  <c r="C20" i="9"/>
  <c r="AK3" i="17" s="1"/>
  <c r="M20" i="9"/>
  <c r="AK18" i="17" s="1"/>
  <c r="AK19" i="17" s="1"/>
  <c r="P27" i="17" s="1"/>
  <c r="L20" i="9"/>
  <c r="AJ18" i="17" s="1"/>
  <c r="AJ19" i="17" s="1"/>
  <c r="O27" i="17" s="1"/>
  <c r="D20" i="9"/>
  <c r="AK4" i="17" s="1"/>
  <c r="F20" i="9"/>
  <c r="N20" i="9"/>
  <c r="AL18" i="17" s="1"/>
  <c r="AL19" i="17" s="1"/>
  <c r="Q27" i="17" s="1"/>
  <c r="J20" i="9"/>
  <c r="AH18" i="17" s="1"/>
  <c r="AH19" i="17" s="1"/>
  <c r="M27" i="17" s="1"/>
  <c r="B20" i="9"/>
  <c r="G20" i="9"/>
  <c r="E20" i="9"/>
  <c r="AK10" i="17" s="1"/>
  <c r="N33" i="17" s="1"/>
  <c r="O20" i="9"/>
  <c r="AM18" i="17" s="1"/>
  <c r="AM19" i="17" s="1"/>
  <c r="R27" i="17" s="1"/>
  <c r="K19" i="9"/>
  <c r="G19" i="9"/>
  <c r="M19" i="9"/>
  <c r="L19" i="9"/>
  <c r="E19" i="9"/>
  <c r="B19" i="9"/>
  <c r="D19" i="9"/>
  <c r="J19" i="9"/>
  <c r="N19" i="9"/>
  <c r="F19" i="9"/>
  <c r="H19" i="9" s="1"/>
  <c r="O19" i="9"/>
  <c r="C19" i="9"/>
  <c r="F173" i="3"/>
  <c r="Z11" i="2" s="1"/>
  <c r="G12" i="9"/>
  <c r="D12" i="9"/>
  <c r="M12" i="9"/>
  <c r="J12" i="9"/>
  <c r="B12" i="9"/>
  <c r="F12" i="9"/>
  <c r="N12" i="9"/>
  <c r="O12" i="9"/>
  <c r="C12" i="9"/>
  <c r="L12" i="9"/>
  <c r="E12" i="9"/>
  <c r="K12" i="9"/>
  <c r="Z114" i="2"/>
  <c r="M25" i="9"/>
  <c r="J25" i="9"/>
  <c r="N25" i="9"/>
  <c r="K25" i="9"/>
  <c r="O25" i="9"/>
  <c r="L25" i="9"/>
  <c r="G11" i="9"/>
  <c r="B11" i="9"/>
  <c r="J11" i="9"/>
  <c r="D11" i="9"/>
  <c r="N11" i="9"/>
  <c r="F11" i="9"/>
  <c r="H11" i="9" s="1"/>
  <c r="O11" i="9"/>
  <c r="K11" i="9"/>
  <c r="E11" i="9"/>
  <c r="L11" i="9"/>
  <c r="C11" i="9"/>
  <c r="M11" i="9"/>
  <c r="AB184" i="3"/>
  <c r="AC182" i="3"/>
  <c r="AD182" i="3" s="1"/>
  <c r="T182" i="3"/>
  <c r="W182" i="3" s="1"/>
  <c r="J182" i="3"/>
  <c r="P182" i="3" s="1"/>
  <c r="AA182" i="3"/>
  <c r="L6" i="9"/>
  <c r="G6" i="9"/>
  <c r="B6" i="9"/>
  <c r="O6" i="9"/>
  <c r="D6" i="9"/>
  <c r="J6" i="9"/>
  <c r="M6" i="9"/>
  <c r="K6" i="9"/>
  <c r="C6" i="9"/>
  <c r="F6" i="9"/>
  <c r="H6" i="9" s="1"/>
  <c r="E6" i="9"/>
  <c r="N6" i="9"/>
  <c r="G183" i="3"/>
  <c r="Z82" i="2"/>
  <c r="Z252" i="2" s="1"/>
  <c r="Z184" i="2"/>
  <c r="Z48" i="2"/>
  <c r="M180" i="3"/>
  <c r="AB180" i="3" s="1"/>
  <c r="Z40" i="2"/>
  <c r="Z74" i="2"/>
  <c r="Z244" i="2" s="1"/>
  <c r="Z176" i="2"/>
  <c r="Z117" i="2"/>
  <c r="C21" i="9"/>
  <c r="N21" i="9"/>
  <c r="O21" i="9"/>
  <c r="J21" i="9"/>
  <c r="D21" i="9"/>
  <c r="F21" i="9"/>
  <c r="K21" i="9"/>
  <c r="L21" i="9"/>
  <c r="M21" i="9"/>
  <c r="G21" i="9"/>
  <c r="E21" i="9"/>
  <c r="B21" i="9"/>
  <c r="C17" i="9"/>
  <c r="O17" i="9"/>
  <c r="B17" i="9"/>
  <c r="L17" i="9"/>
  <c r="N17" i="9"/>
  <c r="J17" i="9"/>
  <c r="D17" i="9"/>
  <c r="G17" i="9"/>
  <c r="E17" i="9"/>
  <c r="M17" i="9"/>
  <c r="K17" i="9"/>
  <c r="F17" i="9"/>
  <c r="H17" i="9" s="1"/>
  <c r="AC178" i="3"/>
  <c r="AD178" i="3" s="1"/>
  <c r="T178" i="3"/>
  <c r="W178" i="3" s="1"/>
  <c r="J178" i="3"/>
  <c r="AA178" i="3"/>
  <c r="N31" i="9"/>
  <c r="O31" i="9"/>
  <c r="L31" i="9"/>
  <c r="M31" i="9"/>
  <c r="K31" i="9"/>
  <c r="J31" i="9"/>
  <c r="AC181" i="3"/>
  <c r="AD181" i="3" s="1"/>
  <c r="T181" i="3"/>
  <c r="W181" i="3" s="1"/>
  <c r="J181" i="3"/>
  <c r="P181" i="3" s="1"/>
  <c r="L181" i="3" s="1"/>
  <c r="AA8" i="2" s="1"/>
  <c r="AA181" i="3"/>
  <c r="P172" i="3"/>
  <c r="L172" i="3" s="1"/>
  <c r="Z10" i="2" s="1"/>
  <c r="F172" i="3"/>
  <c r="Z4" i="2" s="1"/>
  <c r="Z107" i="2"/>
  <c r="L28" i="9"/>
  <c r="O28" i="9"/>
  <c r="J28" i="9"/>
  <c r="M28" i="9"/>
  <c r="K28" i="9"/>
  <c r="N28" i="9"/>
  <c r="J5" i="9"/>
  <c r="E5" i="9"/>
  <c r="D5" i="9"/>
  <c r="M5" i="9"/>
  <c r="G5" i="9"/>
  <c r="F5" i="9"/>
  <c r="L5" i="9"/>
  <c r="K5" i="9"/>
  <c r="B5" i="9"/>
  <c r="O5" i="9"/>
  <c r="C5" i="9"/>
  <c r="N5" i="9"/>
  <c r="AK5" i="17"/>
  <c r="AJ4" i="17"/>
  <c r="AJ10" i="17"/>
  <c r="AK8" i="17"/>
  <c r="AK9" i="17"/>
  <c r="AJ3" i="17"/>
  <c r="Z110" i="2"/>
  <c r="J23" i="9"/>
  <c r="K23" i="9"/>
  <c r="L23" i="9"/>
  <c r="O23" i="9"/>
  <c r="N23" i="9"/>
  <c r="M23" i="9"/>
  <c r="B22" i="9"/>
  <c r="D22" i="9"/>
  <c r="G22" i="9"/>
  <c r="L22" i="9"/>
  <c r="O22" i="9"/>
  <c r="F22" i="9"/>
  <c r="E22" i="9"/>
  <c r="K22" i="9"/>
  <c r="M22" i="9"/>
  <c r="C22" i="9"/>
  <c r="N22" i="9"/>
  <c r="J22" i="9"/>
  <c r="AC179" i="3"/>
  <c r="AD179" i="3" s="1"/>
  <c r="J179" i="3"/>
  <c r="P179" i="3" s="1"/>
  <c r="AA179" i="3"/>
  <c r="T179" i="3"/>
  <c r="W179" i="3" s="1"/>
  <c r="AB178" i="3"/>
  <c r="U180" i="3"/>
  <c r="Y180" i="3" s="1"/>
  <c r="L13" i="9"/>
  <c r="M13" i="9"/>
  <c r="E13" i="9"/>
  <c r="N13" i="9"/>
  <c r="B13" i="9"/>
  <c r="F13" i="9"/>
  <c r="O13" i="9"/>
  <c r="K13" i="9"/>
  <c r="J13" i="9"/>
  <c r="G13" i="9"/>
  <c r="D13" i="9"/>
  <c r="C13" i="9"/>
  <c r="J15" i="9"/>
  <c r="G15" i="9"/>
  <c r="C15" i="9"/>
  <c r="B15" i="9"/>
  <c r="K15" i="9"/>
  <c r="F15" i="9"/>
  <c r="H15" i="9" s="1"/>
  <c r="O15" i="9"/>
  <c r="D15" i="9"/>
  <c r="E15" i="9"/>
  <c r="M15" i="9"/>
  <c r="N15" i="9"/>
  <c r="L15" i="9"/>
  <c r="J29" i="9"/>
  <c r="O29" i="9"/>
  <c r="K29" i="9"/>
  <c r="M29" i="9"/>
  <c r="N29" i="9"/>
  <c r="L29" i="9"/>
  <c r="M26" i="9"/>
  <c r="J26" i="9"/>
  <c r="N26" i="9"/>
  <c r="K26" i="9"/>
  <c r="O26" i="9"/>
  <c r="L26" i="9"/>
  <c r="M179" i="3"/>
  <c r="Z156" i="2"/>
  <c r="Z326" i="2" s="1"/>
  <c r="Z360" i="2" s="1"/>
  <c r="Z394" i="2" s="1"/>
  <c r="Z167" i="2"/>
  <c r="Z337" i="2" s="1"/>
  <c r="Z371" i="2" s="1"/>
  <c r="Z405" i="2" s="1"/>
  <c r="Z158" i="2"/>
  <c r="Z328" i="2" s="1"/>
  <c r="Z362" i="2" s="1"/>
  <c r="Z396" i="2" s="1"/>
  <c r="Z163" i="2"/>
  <c r="Z333" i="2" s="1"/>
  <c r="Z367" i="2" s="1"/>
  <c r="Z401" i="2" s="1"/>
  <c r="Z143" i="2"/>
  <c r="Z148" i="2"/>
  <c r="Z36" i="2"/>
  <c r="Z146" i="2"/>
  <c r="Z144" i="2"/>
  <c r="Z212" i="2"/>
  <c r="Z220" i="2"/>
  <c r="Z217" i="2"/>
  <c r="Z223" i="2"/>
  <c r="Z233" i="2"/>
  <c r="Z213" i="2"/>
  <c r="Z231" i="2"/>
  <c r="Z237" i="2"/>
  <c r="Z159" i="2"/>
  <c r="Z329" i="2" s="1"/>
  <c r="Z363" i="2" s="1"/>
  <c r="Z397" i="2" s="1"/>
  <c r="Z160" i="2"/>
  <c r="Z330" i="2" s="1"/>
  <c r="Z364" i="2" s="1"/>
  <c r="Z398" i="2" s="1"/>
  <c r="Z142" i="2"/>
  <c r="Z70" i="2"/>
  <c r="Z240" i="2" s="1"/>
  <c r="Z138" i="2"/>
  <c r="Z149" i="2"/>
  <c r="Z145" i="2"/>
  <c r="Z153" i="2"/>
  <c r="Z323" i="2" s="1"/>
  <c r="Z357" i="2" s="1"/>
  <c r="Z391" i="2" s="1"/>
  <c r="Z154" i="2"/>
  <c r="Z324" i="2" s="1"/>
  <c r="Z358" i="2" s="1"/>
  <c r="Z392" i="2" s="1"/>
  <c r="Z227" i="2"/>
  <c r="Z206" i="2"/>
  <c r="Z218" i="2"/>
  <c r="Z209" i="2"/>
  <c r="Z221" i="2"/>
  <c r="Z235" i="2"/>
  <c r="Z215" i="2"/>
  <c r="Z224" i="2"/>
  <c r="Z219" i="2"/>
  <c r="Z165" i="2"/>
  <c r="Z335" i="2" s="1"/>
  <c r="Z369" i="2" s="1"/>
  <c r="Z403" i="2" s="1"/>
  <c r="Z168" i="2"/>
  <c r="Z338" i="2" s="1"/>
  <c r="Z372" i="2" s="1"/>
  <c r="Z406" i="2" s="1"/>
  <c r="Z161" i="2"/>
  <c r="Z331" i="2" s="1"/>
  <c r="Z365" i="2" s="1"/>
  <c r="Z399" i="2" s="1"/>
  <c r="Z162" i="2"/>
  <c r="Z332" i="2" s="1"/>
  <c r="Z366" i="2" s="1"/>
  <c r="Z400" i="2" s="1"/>
  <c r="Z166" i="2"/>
  <c r="Z336" i="2" s="1"/>
  <c r="Z370" i="2" s="1"/>
  <c r="Z404" i="2" s="1"/>
  <c r="Z141" i="2"/>
  <c r="Z140" i="2"/>
  <c r="Z155" i="2"/>
  <c r="Z325" i="2" s="1"/>
  <c r="Z359" i="2" s="1"/>
  <c r="Z393" i="2" s="1"/>
  <c r="Z216" i="2"/>
  <c r="Z232" i="2"/>
  <c r="Z210" i="2"/>
  <c r="Z214" i="2"/>
  <c r="Z222" i="2"/>
  <c r="Z226" i="2"/>
  <c r="Z208" i="2"/>
  <c r="Z211" i="2"/>
  <c r="Z164" i="2"/>
  <c r="Z334" i="2" s="1"/>
  <c r="Z368" i="2" s="1"/>
  <c r="Z402" i="2" s="1"/>
  <c r="Z169" i="2"/>
  <c r="Z339" i="2" s="1"/>
  <c r="Z373" i="2" s="1"/>
  <c r="Z407" i="2" s="1"/>
  <c r="Z157" i="2"/>
  <c r="Z327" i="2" s="1"/>
  <c r="Z361" i="2" s="1"/>
  <c r="Z395" i="2" s="1"/>
  <c r="Z139" i="2"/>
  <c r="Z152" i="2"/>
  <c r="Z322" i="2" s="1"/>
  <c r="Z356" i="2" s="1"/>
  <c r="Z390" i="2" s="1"/>
  <c r="Z150" i="2"/>
  <c r="Z147" i="2"/>
  <c r="Z151" i="2"/>
  <c r="Z172" i="2"/>
  <c r="Z228" i="2"/>
  <c r="Z236" i="2"/>
  <c r="Z225" i="2"/>
  <c r="Z234" i="2"/>
  <c r="Z207" i="2"/>
  <c r="Z230" i="2"/>
  <c r="Z229" i="2"/>
  <c r="E16" i="9"/>
  <c r="G16" i="9"/>
  <c r="D16" i="9"/>
  <c r="M16" i="9"/>
  <c r="N16" i="9"/>
  <c r="F16" i="9"/>
  <c r="O16" i="9"/>
  <c r="C16" i="9"/>
  <c r="L16" i="9"/>
  <c r="J16" i="9"/>
  <c r="B16" i="9"/>
  <c r="K16" i="9"/>
  <c r="AC180" i="3"/>
  <c r="AD180" i="3" s="1"/>
  <c r="T180" i="3"/>
  <c r="W180" i="3" s="1"/>
  <c r="J180" i="3"/>
  <c r="AA180" i="3"/>
  <c r="Z116" i="2" l="1"/>
  <c r="H16" i="9"/>
  <c r="H22" i="9"/>
  <c r="F181" i="3"/>
  <c r="AA3" i="2" s="1"/>
  <c r="AA37" i="2" s="1"/>
  <c r="H14" i="9"/>
  <c r="Z108" i="2"/>
  <c r="Z320" i="2"/>
  <c r="Z286" i="2"/>
  <c r="Z311" i="2"/>
  <c r="Z277" i="2"/>
  <c r="Z314" i="2"/>
  <c r="Z280" i="2"/>
  <c r="Z313" i="2"/>
  <c r="Z279" i="2"/>
  <c r="F178" i="3"/>
  <c r="AA9" i="2" s="1"/>
  <c r="P178" i="3"/>
  <c r="L178" i="3" s="1"/>
  <c r="AA15" i="2" s="1"/>
  <c r="AC183" i="3"/>
  <c r="AD183" i="3" s="1"/>
  <c r="J183" i="3"/>
  <c r="AA183" i="3"/>
  <c r="T183" i="3"/>
  <c r="W183" i="3" s="1"/>
  <c r="Z315" i="2"/>
  <c r="Z281" i="2"/>
  <c r="Z312" i="2"/>
  <c r="Z278" i="2"/>
  <c r="Z316" i="2"/>
  <c r="Z282" i="2"/>
  <c r="AB179" i="3"/>
  <c r="L179" i="3"/>
  <c r="AA2" i="2" s="1"/>
  <c r="H5" i="9"/>
  <c r="H21" i="9"/>
  <c r="F182" i="3"/>
  <c r="AA5" i="2" s="1"/>
  <c r="H12" i="9"/>
  <c r="J3" i="10"/>
  <c r="K2" i="10"/>
  <c r="H13" i="9"/>
  <c r="J33" i="17"/>
  <c r="Z321" i="2"/>
  <c r="Z287" i="2"/>
  <c r="Z309" i="2"/>
  <c r="Z275" i="2"/>
  <c r="Z319" i="2"/>
  <c r="Z285" i="2"/>
  <c r="Z104" i="2"/>
  <c r="N32" i="17"/>
  <c r="M183" i="3"/>
  <c r="AB183" i="3" s="1"/>
  <c r="Z72" i="2"/>
  <c r="Z242" i="2" s="1"/>
  <c r="Z174" i="2"/>
  <c r="Z38" i="2"/>
  <c r="AA42" i="2"/>
  <c r="AA76" i="2"/>
  <c r="AA246" i="2" s="1"/>
  <c r="AA178" i="2"/>
  <c r="H20" i="9"/>
  <c r="J32" i="17"/>
  <c r="F180" i="3"/>
  <c r="AA7" i="2" s="1"/>
  <c r="P180" i="3"/>
  <c r="L180" i="3" s="1"/>
  <c r="AA6" i="2" s="1"/>
  <c r="Z317" i="2"/>
  <c r="Z283" i="2"/>
  <c r="Z310" i="2"/>
  <c r="Z276" i="2"/>
  <c r="Z308" i="2"/>
  <c r="Z274" i="2"/>
  <c r="Z318" i="2"/>
  <c r="Z284" i="2"/>
  <c r="F179" i="3"/>
  <c r="AA12" i="2" s="1"/>
  <c r="N31" i="17"/>
  <c r="AK11" i="17"/>
  <c r="M33" i="17" s="1"/>
  <c r="M31" i="17"/>
  <c r="G184" i="3"/>
  <c r="U184" i="3"/>
  <c r="Z44" i="2"/>
  <c r="Z180" i="2"/>
  <c r="Z78" i="2"/>
  <c r="Z248" i="2" s="1"/>
  <c r="U183" i="3"/>
  <c r="Y183" i="3" s="1"/>
  <c r="M182" i="3"/>
  <c r="AB182" i="3" s="1"/>
  <c r="Z45" i="2"/>
  <c r="Z113" i="2" s="1"/>
  <c r="Z181" i="2"/>
  <c r="Z79" i="2"/>
  <c r="Z249" i="2" s="1"/>
  <c r="U182" i="3"/>
  <c r="Y182" i="3" s="1"/>
  <c r="J31" i="17"/>
  <c r="AJ11" i="17"/>
  <c r="K32" i="17" s="1"/>
  <c r="H8" i="9"/>
  <c r="H10" i="9"/>
  <c r="Z347" i="2" l="1"/>
  <c r="Z381" i="2" s="1"/>
  <c r="Z345" i="2"/>
  <c r="Z379" i="2" s="1"/>
  <c r="AA71" i="2"/>
  <c r="AA241" i="2" s="1"/>
  <c r="K31" i="17"/>
  <c r="AA110" i="2"/>
  <c r="Z342" i="2"/>
  <c r="Z376" i="2" s="1"/>
  <c r="Z351" i="2"/>
  <c r="Z385" i="2" s="1"/>
  <c r="Z106" i="2"/>
  <c r="M32" i="17"/>
  <c r="Z353" i="2"/>
  <c r="Z387" i="2" s="1"/>
  <c r="Z355" i="2"/>
  <c r="Z389" i="2" s="1"/>
  <c r="AA173" i="2"/>
  <c r="K33" i="17"/>
  <c r="AA70" i="2"/>
  <c r="AA240" i="2" s="1"/>
  <c r="AA147" i="2"/>
  <c r="AA150" i="2"/>
  <c r="AA149" i="2"/>
  <c r="AA152" i="2"/>
  <c r="AA322" i="2" s="1"/>
  <c r="AA356" i="2" s="1"/>
  <c r="AA390" i="2" s="1"/>
  <c r="AA155" i="2"/>
  <c r="AA325" i="2" s="1"/>
  <c r="AA359" i="2" s="1"/>
  <c r="AA393" i="2" s="1"/>
  <c r="AA141" i="2"/>
  <c r="AA154" i="2"/>
  <c r="AA324" i="2" s="1"/>
  <c r="AA358" i="2" s="1"/>
  <c r="AA392" i="2" s="1"/>
  <c r="AA138" i="2"/>
  <c r="AA146" i="2"/>
  <c r="AA172" i="2"/>
  <c r="AA223" i="2"/>
  <c r="AA228" i="2"/>
  <c r="AA217" i="2"/>
  <c r="AA156" i="2"/>
  <c r="AA326" i="2" s="1"/>
  <c r="AA360" i="2" s="1"/>
  <c r="AA394" i="2" s="1"/>
  <c r="AA233" i="2"/>
  <c r="AA207" i="2"/>
  <c r="AA143" i="2"/>
  <c r="AA145" i="2"/>
  <c r="AA144" i="2"/>
  <c r="AA142" i="2"/>
  <c r="AA153" i="2"/>
  <c r="AA323" i="2" s="1"/>
  <c r="AA357" i="2" s="1"/>
  <c r="AA391" i="2" s="1"/>
  <c r="AA167" i="2"/>
  <c r="AA337" i="2" s="1"/>
  <c r="AA371" i="2" s="1"/>
  <c r="AA405" i="2" s="1"/>
  <c r="AA158" i="2"/>
  <c r="AA328" i="2" s="1"/>
  <c r="AA362" i="2" s="1"/>
  <c r="AA396" i="2" s="1"/>
  <c r="AA230" i="2"/>
  <c r="AA163" i="2"/>
  <c r="AA333" i="2" s="1"/>
  <c r="AA367" i="2" s="1"/>
  <c r="AA401" i="2" s="1"/>
  <c r="AA218" i="2"/>
  <c r="AA213" i="2"/>
  <c r="AA36" i="2"/>
  <c r="AA104" i="2" s="1"/>
  <c r="AA151" i="2"/>
  <c r="AA148" i="2"/>
  <c r="AA139" i="2"/>
  <c r="AA140" i="2"/>
  <c r="AA227" i="2"/>
  <c r="AA206" i="2"/>
  <c r="AA231" i="2"/>
  <c r="AA165" i="2"/>
  <c r="AA335" i="2" s="1"/>
  <c r="AA369" i="2" s="1"/>
  <c r="AA403" i="2" s="1"/>
  <c r="AA212" i="2"/>
  <c r="AA219" i="2"/>
  <c r="AA236" i="2"/>
  <c r="AA237" i="2"/>
  <c r="AA222" i="2"/>
  <c r="AA210" i="2"/>
  <c r="AA232" i="2"/>
  <c r="AA159" i="2"/>
  <c r="AA329" i="2" s="1"/>
  <c r="AA363" i="2" s="1"/>
  <c r="AA397" i="2" s="1"/>
  <c r="AA229" i="2"/>
  <c r="AA208" i="2"/>
  <c r="AA160" i="2"/>
  <c r="AA330" i="2" s="1"/>
  <c r="AA364" i="2" s="1"/>
  <c r="AA398" i="2" s="1"/>
  <c r="AA220" i="2"/>
  <c r="AA221" i="2"/>
  <c r="AA215" i="2"/>
  <c r="AA216" i="2"/>
  <c r="AA168" i="2"/>
  <c r="AA338" i="2" s="1"/>
  <c r="AA372" i="2" s="1"/>
  <c r="AA406" i="2" s="1"/>
  <c r="AA209" i="2"/>
  <c r="AA161" i="2"/>
  <c r="AA331" i="2" s="1"/>
  <c r="AA365" i="2" s="1"/>
  <c r="AA399" i="2" s="1"/>
  <c r="AA162" i="2"/>
  <c r="AA332" i="2" s="1"/>
  <c r="AA366" i="2" s="1"/>
  <c r="AA400" i="2" s="1"/>
  <c r="AA166" i="2"/>
  <c r="AA336" i="2" s="1"/>
  <c r="AA370" i="2" s="1"/>
  <c r="AA404" i="2" s="1"/>
  <c r="AA235" i="2"/>
  <c r="AA224" i="2"/>
  <c r="AA226" i="2"/>
  <c r="AA164" i="2"/>
  <c r="AA334" i="2" s="1"/>
  <c r="AA368" i="2" s="1"/>
  <c r="AA402" i="2" s="1"/>
  <c r="AA211" i="2"/>
  <c r="AA169" i="2"/>
  <c r="AA339" i="2" s="1"/>
  <c r="AA373" i="2" s="1"/>
  <c r="AA407" i="2" s="1"/>
  <c r="AA234" i="2"/>
  <c r="AA157" i="2"/>
  <c r="AA327" i="2" s="1"/>
  <c r="AA361" i="2" s="1"/>
  <c r="AA395" i="2" s="1"/>
  <c r="AA225" i="2"/>
  <c r="AA214" i="2"/>
  <c r="L182" i="3"/>
  <c r="AA11" i="2" s="1"/>
  <c r="Z112" i="2"/>
  <c r="Z352" i="2"/>
  <c r="Z386" i="2" s="1"/>
  <c r="Z344" i="2"/>
  <c r="Z378" i="2" s="1"/>
  <c r="L2" i="10"/>
  <c r="M2" i="10"/>
  <c r="N2" i="10"/>
  <c r="Z346" i="2"/>
  <c r="Z380" i="2" s="1"/>
  <c r="AA43" i="2"/>
  <c r="AA77" i="2"/>
  <c r="AA247" i="2" s="1"/>
  <c r="AA179" i="2"/>
  <c r="AA75" i="2"/>
  <c r="AA245" i="2" s="1"/>
  <c r="AA41" i="2"/>
  <c r="AA109" i="2" s="1"/>
  <c r="AA177" i="2"/>
  <c r="Y184" i="3"/>
  <c r="A2" i="15"/>
  <c r="B2" i="15"/>
  <c r="C2" i="15"/>
  <c r="Z343" i="2"/>
  <c r="Z377" i="2" s="1"/>
  <c r="J4" i="10"/>
  <c r="K3" i="10"/>
  <c r="F183" i="3"/>
  <c r="AA14" i="2" s="1"/>
  <c r="P183" i="3"/>
  <c r="L183" i="3" s="1"/>
  <c r="AA4" i="2" s="1"/>
  <c r="AA40" i="2"/>
  <c r="AA74" i="2"/>
  <c r="AA244" i="2" s="1"/>
  <c r="AA176" i="2"/>
  <c r="AC184" i="3"/>
  <c r="T184" i="3"/>
  <c r="J184" i="3"/>
  <c r="P184" i="3" s="1"/>
  <c r="L184" i="3" s="1"/>
  <c r="AA13" i="2" s="1"/>
  <c r="AA184" i="3"/>
  <c r="AA46" i="2"/>
  <c r="AA80" i="2"/>
  <c r="AA250" i="2" s="1"/>
  <c r="AA182" i="2"/>
  <c r="Z350" i="2"/>
  <c r="Z384" i="2" s="1"/>
  <c r="Z349" i="2"/>
  <c r="Z383" i="2" s="1"/>
  <c r="AA73" i="2"/>
  <c r="AA243" i="2" s="1"/>
  <c r="AA39" i="2"/>
  <c r="AA107" i="2" s="1"/>
  <c r="AA175" i="2"/>
  <c r="AA49" i="2"/>
  <c r="AA83" i="2"/>
  <c r="AA253" i="2" s="1"/>
  <c r="AA185" i="2"/>
  <c r="AA105" i="2"/>
  <c r="Z348" i="2"/>
  <c r="Z382" i="2" s="1"/>
  <c r="Z354" i="2"/>
  <c r="Z388" i="2" s="1"/>
  <c r="O2" i="10" l="1"/>
  <c r="AA48" i="2"/>
  <c r="AA82" i="2"/>
  <c r="AA252" i="2" s="1"/>
  <c r="AA184" i="2"/>
  <c r="AA183" i="2"/>
  <c r="AA47" i="2"/>
  <c r="AA81" i="2"/>
  <c r="AA251" i="2" s="1"/>
  <c r="D2" i="15"/>
  <c r="E2" i="15"/>
  <c r="C3" i="15"/>
  <c r="F2" i="15"/>
  <c r="AA117" i="2"/>
  <c r="AA114" i="2"/>
  <c r="W184" i="3"/>
  <c r="AG127" i="3" s="1"/>
  <c r="B2" i="11"/>
  <c r="C2" i="11" s="1"/>
  <c r="AA108" i="2"/>
  <c r="L3" i="10"/>
  <c r="M3" i="10"/>
  <c r="N3" i="10"/>
  <c r="AA111" i="2"/>
  <c r="F184" i="3"/>
  <c r="AA10" i="2" s="1"/>
  <c r="AD184" i="3"/>
  <c r="C2" i="12"/>
  <c r="B2" i="12"/>
  <c r="A2" i="12"/>
  <c r="AA38" i="2"/>
  <c r="AA72" i="2"/>
  <c r="AA242" i="2" s="1"/>
  <c r="AA174" i="2"/>
  <c r="J5" i="10"/>
  <c r="K4" i="10"/>
  <c r="AA318" i="2"/>
  <c r="AA284" i="2"/>
  <c r="AA315" i="2"/>
  <c r="AA281" i="2"/>
  <c r="AA311" i="2"/>
  <c r="AA277" i="2"/>
  <c r="AA320" i="2"/>
  <c r="AA286" i="2"/>
  <c r="AA321" i="2"/>
  <c r="AA287" i="2"/>
  <c r="AA313" i="2"/>
  <c r="AA279" i="2"/>
  <c r="AA316" i="2"/>
  <c r="AA282" i="2"/>
  <c r="AA317" i="2"/>
  <c r="AA283" i="2"/>
  <c r="AA310" i="2"/>
  <c r="AA276" i="2"/>
  <c r="AA312" i="2"/>
  <c r="AA278" i="2"/>
  <c r="AA308" i="2"/>
  <c r="AA274" i="2"/>
  <c r="P2" i="10"/>
  <c r="R2" i="10"/>
  <c r="Q2" i="10"/>
  <c r="AA45" i="2"/>
  <c r="AA79" i="2"/>
  <c r="AA249" i="2" s="1"/>
  <c r="AA181" i="2"/>
  <c r="AA309" i="2"/>
  <c r="AA275" i="2"/>
  <c r="AA314" i="2"/>
  <c r="AA280" i="2"/>
  <c r="AA319" i="2"/>
  <c r="AA285" i="2"/>
  <c r="AA115" i="2" l="1"/>
  <c r="AA116" i="2"/>
  <c r="AA106" i="2"/>
  <c r="AA348" i="2"/>
  <c r="AA382" i="2" s="1"/>
  <c r="AA346" i="2"/>
  <c r="AA380" i="2" s="1"/>
  <c r="AA351" i="2"/>
  <c r="AA385" i="2" s="1"/>
  <c r="AA347" i="2"/>
  <c r="AA381" i="2" s="1"/>
  <c r="AA354" i="2"/>
  <c r="AA388" i="2" s="1"/>
  <c r="AA349" i="2"/>
  <c r="AA383" i="2" s="1"/>
  <c r="O3" i="10"/>
  <c r="AA113" i="2"/>
  <c r="J6" i="10"/>
  <c r="K5" i="10"/>
  <c r="G2" i="15"/>
  <c r="AJ2" i="15" s="1"/>
  <c r="N2" i="15" s="1"/>
  <c r="L4" i="10"/>
  <c r="M4" i="10"/>
  <c r="N4" i="10"/>
  <c r="AA44" i="2"/>
  <c r="AA180" i="2"/>
  <c r="AA78" i="2"/>
  <c r="AA248" i="2" s="1"/>
  <c r="AA353" i="2"/>
  <c r="AA387" i="2" s="1"/>
  <c r="AA343" i="2"/>
  <c r="AA377" i="2" s="1"/>
  <c r="AA342" i="2"/>
  <c r="AA376" i="2" s="1"/>
  <c r="AA344" i="2"/>
  <c r="AA378" i="2" s="1"/>
  <c r="AA350" i="2"/>
  <c r="AA384" i="2" s="1"/>
  <c r="AA355" i="2"/>
  <c r="AA389" i="2" s="1"/>
  <c r="AA345" i="2"/>
  <c r="AA379" i="2" s="1"/>
  <c r="AA352" i="2"/>
  <c r="AA386" i="2" s="1"/>
  <c r="D2" i="12"/>
  <c r="E2" i="12"/>
  <c r="C3" i="12"/>
  <c r="F2" i="12"/>
  <c r="E2" i="11"/>
  <c r="F2" i="11"/>
  <c r="C3" i="11"/>
  <c r="D2" i="11"/>
  <c r="C4" i="15"/>
  <c r="D3" i="15"/>
  <c r="E3" i="15"/>
  <c r="F3" i="15"/>
  <c r="G2" i="12" l="1"/>
  <c r="AJ2" i="12" s="1"/>
  <c r="N2" i="12" s="1"/>
  <c r="G3" i="15"/>
  <c r="AJ3" i="15" s="1"/>
  <c r="G2" i="11"/>
  <c r="AJ2" i="11" s="1"/>
  <c r="K2" i="11" s="1"/>
  <c r="P3" i="10"/>
  <c r="Q3" i="10"/>
  <c r="R3" i="10"/>
  <c r="C4" i="12"/>
  <c r="F3" i="12"/>
  <c r="E3" i="12"/>
  <c r="D3" i="12"/>
  <c r="N5" i="10"/>
  <c r="L5" i="10"/>
  <c r="M5" i="10"/>
  <c r="J2" i="15"/>
  <c r="C4" i="11"/>
  <c r="F3" i="11"/>
  <c r="D3" i="11"/>
  <c r="E3" i="11"/>
  <c r="O4" i="10"/>
  <c r="J7" i="10"/>
  <c r="K6" i="10"/>
  <c r="H2" i="15"/>
  <c r="H3" i="15"/>
  <c r="C5" i="15"/>
  <c r="E4" i="15"/>
  <c r="F4" i="15"/>
  <c r="D4" i="15"/>
  <c r="AA112" i="2"/>
  <c r="I2" i="15"/>
  <c r="J2" i="12" l="1"/>
  <c r="G3" i="11"/>
  <c r="AJ3" i="11" s="1"/>
  <c r="J3" i="15"/>
  <c r="I2" i="12"/>
  <c r="G3" i="12"/>
  <c r="AJ3" i="12" s="1"/>
  <c r="H2" i="12"/>
  <c r="J3" i="12"/>
  <c r="G4" i="15"/>
  <c r="J4" i="15" s="1"/>
  <c r="H3" i="12"/>
  <c r="I3" i="15"/>
  <c r="AJ4" i="15"/>
  <c r="I4" i="15"/>
  <c r="C5" i="11"/>
  <c r="F4" i="11"/>
  <c r="D4" i="11"/>
  <c r="E4" i="11"/>
  <c r="C5" i="12"/>
  <c r="F4" i="12"/>
  <c r="D4" i="12"/>
  <c r="E4" i="12"/>
  <c r="Q4" i="10"/>
  <c r="R4" i="10"/>
  <c r="P4" i="10"/>
  <c r="H4" i="15"/>
  <c r="C6" i="15"/>
  <c r="D5" i="15"/>
  <c r="E5" i="15"/>
  <c r="F5" i="15"/>
  <c r="L6" i="10"/>
  <c r="M6" i="10"/>
  <c r="N6" i="10"/>
  <c r="I3" i="12"/>
  <c r="J8" i="10"/>
  <c r="K7" i="10"/>
  <c r="O5" i="10"/>
  <c r="G4" i="12" l="1"/>
  <c r="J4" i="12" s="1"/>
  <c r="G4" i="11"/>
  <c r="AJ4" i="11" s="1"/>
  <c r="H4" i="12"/>
  <c r="I4" i="12"/>
  <c r="C6" i="11"/>
  <c r="F5" i="11"/>
  <c r="D5" i="11"/>
  <c r="E5" i="11"/>
  <c r="N7" i="10"/>
  <c r="L7" i="10"/>
  <c r="M7" i="10"/>
  <c r="O6" i="10"/>
  <c r="C7" i="15"/>
  <c r="D6" i="15"/>
  <c r="E6" i="15"/>
  <c r="F6" i="15"/>
  <c r="J9" i="10"/>
  <c r="K8" i="10"/>
  <c r="Q5" i="10"/>
  <c r="P5" i="10"/>
  <c r="R5" i="10"/>
  <c r="G5" i="15"/>
  <c r="AJ5" i="15" s="1"/>
  <c r="C6" i="12"/>
  <c r="F5" i="12"/>
  <c r="D5" i="12"/>
  <c r="E5" i="12"/>
  <c r="G5" i="12" s="1"/>
  <c r="AJ4" i="12" l="1"/>
  <c r="G5" i="11"/>
  <c r="AJ5" i="11" s="1"/>
  <c r="J5" i="12"/>
  <c r="AJ5" i="12"/>
  <c r="H5" i="12"/>
  <c r="J10" i="10"/>
  <c r="K9" i="10"/>
  <c r="G6" i="15"/>
  <c r="I6" i="15" s="1"/>
  <c r="C7" i="12"/>
  <c r="F6" i="12"/>
  <c r="D6" i="12"/>
  <c r="E6" i="12"/>
  <c r="I5" i="12"/>
  <c r="N8" i="10"/>
  <c r="L8" i="10"/>
  <c r="M8" i="10"/>
  <c r="R6" i="10"/>
  <c r="P6" i="10"/>
  <c r="Q6" i="10"/>
  <c r="C7" i="11"/>
  <c r="D6" i="11"/>
  <c r="E6" i="11"/>
  <c r="F6" i="11"/>
  <c r="H5" i="15"/>
  <c r="O7" i="10"/>
  <c r="I5" i="15"/>
  <c r="C8" i="15"/>
  <c r="D7" i="15"/>
  <c r="E7" i="15"/>
  <c r="F7" i="15"/>
  <c r="J5" i="15"/>
  <c r="G6" i="11" l="1"/>
  <c r="AJ6" i="11" s="1"/>
  <c r="O8" i="10"/>
  <c r="G6" i="12"/>
  <c r="H6" i="12" s="1"/>
  <c r="I6" i="12"/>
  <c r="J6" i="12"/>
  <c r="G7" i="15"/>
  <c r="J7" i="15" s="1"/>
  <c r="C9" i="15"/>
  <c r="E8" i="15"/>
  <c r="F8" i="15"/>
  <c r="D8" i="15"/>
  <c r="M9" i="10"/>
  <c r="N9" i="10"/>
  <c r="L9" i="10"/>
  <c r="R7" i="10"/>
  <c r="Q7" i="10"/>
  <c r="P7" i="10"/>
  <c r="C8" i="11"/>
  <c r="F7" i="11"/>
  <c r="D7" i="11"/>
  <c r="E7" i="11"/>
  <c r="C8" i="12"/>
  <c r="E7" i="12"/>
  <c r="F7" i="12"/>
  <c r="D7" i="12"/>
  <c r="G7" i="12" s="1"/>
  <c r="J11" i="10"/>
  <c r="K10" i="10"/>
  <c r="P8" i="10"/>
  <c r="Q8" i="10"/>
  <c r="R8" i="10"/>
  <c r="AJ6" i="15"/>
  <c r="J6" i="15"/>
  <c r="H6" i="15"/>
  <c r="G8" i="15" l="1"/>
  <c r="J8" i="15" s="1"/>
  <c r="AJ6" i="12"/>
  <c r="G7" i="11"/>
  <c r="AJ7" i="11" s="1"/>
  <c r="J7" i="12"/>
  <c r="AJ8" i="15"/>
  <c r="AJ7" i="12"/>
  <c r="I7" i="12"/>
  <c r="C9" i="11"/>
  <c r="F8" i="11"/>
  <c r="D8" i="11"/>
  <c r="E8" i="11"/>
  <c r="O9" i="10"/>
  <c r="H8" i="15"/>
  <c r="C10" i="15"/>
  <c r="D9" i="15"/>
  <c r="E9" i="15"/>
  <c r="F9" i="15"/>
  <c r="AJ7" i="15"/>
  <c r="I7" i="15"/>
  <c r="L10" i="10"/>
  <c r="M10" i="10"/>
  <c r="N10" i="10"/>
  <c r="J12" i="10"/>
  <c r="K11" i="10"/>
  <c r="H7" i="12"/>
  <c r="H7" i="15"/>
  <c r="C9" i="12"/>
  <c r="F8" i="12"/>
  <c r="D8" i="12"/>
  <c r="E8" i="12"/>
  <c r="G9" i="15" l="1"/>
  <c r="H9" i="15" s="1"/>
  <c r="I8" i="15"/>
  <c r="G8" i="11"/>
  <c r="AJ8" i="11" s="1"/>
  <c r="AJ9" i="15"/>
  <c r="I9" i="15"/>
  <c r="G8" i="12"/>
  <c r="J8" i="12" s="1"/>
  <c r="J9" i="15"/>
  <c r="C11" i="15"/>
  <c r="D10" i="15"/>
  <c r="E10" i="15"/>
  <c r="F10" i="15"/>
  <c r="C10" i="11"/>
  <c r="F9" i="11"/>
  <c r="D9" i="11"/>
  <c r="E9" i="11"/>
  <c r="C10" i="12"/>
  <c r="F9" i="12"/>
  <c r="D9" i="12"/>
  <c r="E9" i="12"/>
  <c r="M11" i="10"/>
  <c r="N11" i="10"/>
  <c r="L11" i="10"/>
  <c r="O11" i="10" s="1"/>
  <c r="O10" i="10"/>
  <c r="P9" i="10"/>
  <c r="Q9" i="10"/>
  <c r="R9" i="10"/>
  <c r="J13" i="10"/>
  <c r="K12" i="10"/>
  <c r="G10" i="15" l="1"/>
  <c r="H10" i="15" s="1"/>
  <c r="G9" i="11"/>
  <c r="AJ9" i="11" s="1"/>
  <c r="I10" i="15"/>
  <c r="P11" i="10"/>
  <c r="Q11" i="10"/>
  <c r="R11" i="10"/>
  <c r="G9" i="12"/>
  <c r="H9" i="12" s="1"/>
  <c r="C12" i="15"/>
  <c r="D11" i="15"/>
  <c r="E11" i="15"/>
  <c r="F11" i="15"/>
  <c r="N12" i="10"/>
  <c r="L12" i="10"/>
  <c r="M12" i="10"/>
  <c r="J14" i="10"/>
  <c r="K13" i="10"/>
  <c r="R10" i="10"/>
  <c r="Q10" i="10"/>
  <c r="P10" i="10"/>
  <c r="C11" i="12"/>
  <c r="D10" i="12"/>
  <c r="F10" i="12"/>
  <c r="E10" i="12"/>
  <c r="C11" i="11"/>
  <c r="D10" i="11"/>
  <c r="E10" i="11"/>
  <c r="F10" i="11"/>
  <c r="AJ8" i="12"/>
  <c r="H8" i="12"/>
  <c r="I8" i="12"/>
  <c r="G10" i="11" l="1"/>
  <c r="AJ10" i="15"/>
  <c r="O12" i="10"/>
  <c r="G11" i="15"/>
  <c r="J11" i="15" s="1"/>
  <c r="G10" i="12"/>
  <c r="I10" i="12" s="1"/>
  <c r="J10" i="15"/>
  <c r="C12" i="11"/>
  <c r="F11" i="11"/>
  <c r="D11" i="11"/>
  <c r="E11" i="11"/>
  <c r="H10" i="12"/>
  <c r="C12" i="12"/>
  <c r="F11" i="12"/>
  <c r="E11" i="12"/>
  <c r="D11" i="12"/>
  <c r="P12" i="10"/>
  <c r="Q12" i="10"/>
  <c r="R12" i="10"/>
  <c r="M13" i="10"/>
  <c r="N13" i="10"/>
  <c r="L13" i="10"/>
  <c r="C13" i="15"/>
  <c r="E12" i="15"/>
  <c r="F12" i="15"/>
  <c r="D12" i="15"/>
  <c r="J15" i="10"/>
  <c r="K14" i="10"/>
  <c r="AJ9" i="12"/>
  <c r="J9" i="12"/>
  <c r="I9" i="12"/>
  <c r="AJ11" i="15" l="1"/>
  <c r="J10" i="12"/>
  <c r="AJ10" i="12"/>
  <c r="I11" i="15"/>
  <c r="H11" i="15"/>
  <c r="G11" i="11"/>
  <c r="AJ11" i="11" s="1"/>
  <c r="G12" i="15"/>
  <c r="AJ12" i="15" s="1"/>
  <c r="G11" i="12"/>
  <c r="H11" i="12" s="1"/>
  <c r="C13" i="12"/>
  <c r="F12" i="12"/>
  <c r="D12" i="12"/>
  <c r="E12" i="12"/>
  <c r="C14" i="15"/>
  <c r="D13" i="15"/>
  <c r="E13" i="15"/>
  <c r="F13" i="15"/>
  <c r="O13" i="10"/>
  <c r="C13" i="11"/>
  <c r="F12" i="11"/>
  <c r="D12" i="11"/>
  <c r="G12" i="11" s="1"/>
  <c r="E12" i="11"/>
  <c r="L14" i="10"/>
  <c r="N14" i="10"/>
  <c r="M14" i="10"/>
  <c r="J16" i="10"/>
  <c r="K15" i="10"/>
  <c r="G12" i="12" l="1"/>
  <c r="AJ12" i="12" s="1"/>
  <c r="I12" i="15"/>
  <c r="I12" i="12"/>
  <c r="J12" i="12"/>
  <c r="O14" i="10"/>
  <c r="G13" i="15"/>
  <c r="AJ13" i="15" s="1"/>
  <c r="J17" i="10"/>
  <c r="K16" i="10"/>
  <c r="C14" i="11"/>
  <c r="F13" i="11"/>
  <c r="D13" i="11"/>
  <c r="E13" i="11"/>
  <c r="P13" i="10"/>
  <c r="Q13" i="10"/>
  <c r="R13" i="10"/>
  <c r="C15" i="15"/>
  <c r="D14" i="15"/>
  <c r="E14" i="15"/>
  <c r="F14" i="15"/>
  <c r="C14" i="12"/>
  <c r="F13" i="12"/>
  <c r="D13" i="12"/>
  <c r="E13" i="12"/>
  <c r="AJ11" i="12"/>
  <c r="I11" i="12"/>
  <c r="J11" i="12"/>
  <c r="J12" i="15"/>
  <c r="L15" i="10"/>
  <c r="M15" i="10"/>
  <c r="N15" i="10"/>
  <c r="H12" i="15"/>
  <c r="H12" i="12" l="1"/>
  <c r="H13" i="15"/>
  <c r="G14" i="15"/>
  <c r="AJ14" i="15" s="1"/>
  <c r="G13" i="12"/>
  <c r="I13" i="12" s="1"/>
  <c r="G13" i="11"/>
  <c r="AJ13" i="11" s="1"/>
  <c r="I13" i="15"/>
  <c r="I14" i="15"/>
  <c r="AJ13" i="12"/>
  <c r="P14" i="10"/>
  <c r="Q14" i="10"/>
  <c r="R14" i="10"/>
  <c r="M16" i="10"/>
  <c r="L16" i="10"/>
  <c r="N16" i="10"/>
  <c r="J18" i="10"/>
  <c r="K17" i="10"/>
  <c r="O15" i="10"/>
  <c r="C15" i="12"/>
  <c r="F14" i="12"/>
  <c r="D14" i="12"/>
  <c r="E14" i="12"/>
  <c r="C16" i="15"/>
  <c r="D15" i="15"/>
  <c r="E15" i="15"/>
  <c r="F15" i="15"/>
  <c r="C15" i="11"/>
  <c r="D14" i="11"/>
  <c r="E14" i="11"/>
  <c r="F14" i="11"/>
  <c r="J13" i="15"/>
  <c r="J13" i="12" l="1"/>
  <c r="H13" i="12"/>
  <c r="H14" i="15"/>
  <c r="J14" i="15"/>
  <c r="G14" i="11"/>
  <c r="AJ14" i="11" s="1"/>
  <c r="G14" i="12"/>
  <c r="I14" i="12" s="1"/>
  <c r="C16" i="11"/>
  <c r="F15" i="11"/>
  <c r="D15" i="11"/>
  <c r="E15" i="11"/>
  <c r="C17" i="15"/>
  <c r="E16" i="15"/>
  <c r="F16" i="15"/>
  <c r="D16" i="15"/>
  <c r="J14" i="12"/>
  <c r="C16" i="12"/>
  <c r="E15" i="12"/>
  <c r="F15" i="12"/>
  <c r="D15" i="12"/>
  <c r="J19" i="10"/>
  <c r="K18" i="10"/>
  <c r="G15" i="15"/>
  <c r="AJ15" i="15" s="1"/>
  <c r="P15" i="10"/>
  <c r="Q15" i="10"/>
  <c r="R15" i="10"/>
  <c r="N17" i="10"/>
  <c r="M17" i="10"/>
  <c r="L17" i="10"/>
  <c r="O16" i="10"/>
  <c r="AJ14" i="12" l="1"/>
  <c r="O17" i="10"/>
  <c r="H14" i="12"/>
  <c r="G15" i="11"/>
  <c r="AJ15" i="11" s="1"/>
  <c r="G16" i="15"/>
  <c r="I16" i="15" s="1"/>
  <c r="C18" i="15"/>
  <c r="D17" i="15"/>
  <c r="E17" i="15"/>
  <c r="F17" i="15"/>
  <c r="J15" i="15"/>
  <c r="C17" i="11"/>
  <c r="F16" i="11"/>
  <c r="D16" i="11"/>
  <c r="E16" i="11"/>
  <c r="H15" i="15"/>
  <c r="Q17" i="10"/>
  <c r="P17" i="10"/>
  <c r="R17" i="10"/>
  <c r="N18" i="10"/>
  <c r="L18" i="10"/>
  <c r="M18" i="10"/>
  <c r="G15" i="12"/>
  <c r="J15" i="12" s="1"/>
  <c r="Q16" i="10"/>
  <c r="P16" i="10"/>
  <c r="R16" i="10"/>
  <c r="J20" i="10"/>
  <c r="K19" i="10"/>
  <c r="C17" i="12"/>
  <c r="F16" i="12"/>
  <c r="D16" i="12"/>
  <c r="E16" i="12"/>
  <c r="I15" i="15"/>
  <c r="G17" i="15" l="1"/>
  <c r="AJ17" i="15" s="1"/>
  <c r="J16" i="15"/>
  <c r="O18" i="10"/>
  <c r="AJ16" i="15"/>
  <c r="G16" i="12"/>
  <c r="AJ16" i="12" s="1"/>
  <c r="G16" i="11"/>
  <c r="AJ16" i="11" s="1"/>
  <c r="H16" i="15"/>
  <c r="J17" i="15"/>
  <c r="J16" i="12"/>
  <c r="I17" i="15"/>
  <c r="M19" i="10"/>
  <c r="L19" i="10"/>
  <c r="N19" i="10"/>
  <c r="H17" i="15"/>
  <c r="J21" i="10"/>
  <c r="K20" i="10"/>
  <c r="AJ15" i="12"/>
  <c r="I15" i="12"/>
  <c r="H15" i="12"/>
  <c r="C18" i="11"/>
  <c r="F17" i="11"/>
  <c r="D17" i="11"/>
  <c r="E17" i="11"/>
  <c r="C18" i="12"/>
  <c r="F17" i="12"/>
  <c r="D17" i="12"/>
  <c r="E17" i="12"/>
  <c r="C19" i="15"/>
  <c r="D18" i="15"/>
  <c r="E18" i="15"/>
  <c r="F18" i="15"/>
  <c r="H16" i="12" l="1"/>
  <c r="I16" i="12"/>
  <c r="O19" i="10"/>
  <c r="G17" i="12"/>
  <c r="AJ17" i="12" s="1"/>
  <c r="G17" i="11"/>
  <c r="AJ17" i="11" s="1"/>
  <c r="Q18" i="10"/>
  <c r="P18" i="10"/>
  <c r="R18" i="10"/>
  <c r="C20" i="15"/>
  <c r="D19" i="15"/>
  <c r="E19" i="15"/>
  <c r="F19" i="15"/>
  <c r="C19" i="12"/>
  <c r="D18" i="12"/>
  <c r="F18" i="12"/>
  <c r="E18" i="12"/>
  <c r="C19" i="11"/>
  <c r="D18" i="11"/>
  <c r="E18" i="11"/>
  <c r="F18" i="11"/>
  <c r="N20" i="10"/>
  <c r="L20" i="10"/>
  <c r="M20" i="10"/>
  <c r="G18" i="15"/>
  <c r="AJ18" i="15" s="1"/>
  <c r="J22" i="10"/>
  <c r="K21" i="10"/>
  <c r="J17" i="12" l="1"/>
  <c r="H17" i="12"/>
  <c r="I17" i="12"/>
  <c r="G18" i="11"/>
  <c r="AJ18" i="11" s="1"/>
  <c r="G18" i="12"/>
  <c r="J18" i="12" s="1"/>
  <c r="O20" i="10"/>
  <c r="Q19" i="10"/>
  <c r="P19" i="10"/>
  <c r="R19" i="10"/>
  <c r="AJ18" i="12"/>
  <c r="J18" i="15"/>
  <c r="G19" i="15"/>
  <c r="I19" i="15" s="1"/>
  <c r="J23" i="10"/>
  <c r="K22" i="10"/>
  <c r="C20" i="11"/>
  <c r="F19" i="11"/>
  <c r="D19" i="11"/>
  <c r="E19" i="11"/>
  <c r="C20" i="12"/>
  <c r="F19" i="12"/>
  <c r="E19" i="12"/>
  <c r="D19" i="12"/>
  <c r="H18" i="15"/>
  <c r="H18" i="12"/>
  <c r="N21" i="10"/>
  <c r="L21" i="10"/>
  <c r="M21" i="10"/>
  <c r="C21" i="15"/>
  <c r="E20" i="15"/>
  <c r="F20" i="15"/>
  <c r="D20" i="15"/>
  <c r="I18" i="15"/>
  <c r="G19" i="11" l="1"/>
  <c r="AJ19" i="11" s="1"/>
  <c r="I18" i="12"/>
  <c r="Q20" i="10"/>
  <c r="R20" i="10"/>
  <c r="P20" i="10"/>
  <c r="O21" i="10"/>
  <c r="G20" i="15"/>
  <c r="I20" i="15" s="1"/>
  <c r="L22" i="10"/>
  <c r="M22" i="10"/>
  <c r="N22" i="10"/>
  <c r="G19" i="12"/>
  <c r="AJ19" i="12" s="1"/>
  <c r="C22" i="15"/>
  <c r="D21" i="15"/>
  <c r="E21" i="15"/>
  <c r="F21" i="15"/>
  <c r="C21" i="12"/>
  <c r="F20" i="12"/>
  <c r="D20" i="12"/>
  <c r="E20" i="12"/>
  <c r="J24" i="10"/>
  <c r="K23" i="10"/>
  <c r="C21" i="11"/>
  <c r="F20" i="11"/>
  <c r="D20" i="11"/>
  <c r="E20" i="11"/>
  <c r="AJ19" i="15"/>
  <c r="J19" i="15"/>
  <c r="H19" i="15"/>
  <c r="G20" i="11" l="1"/>
  <c r="AJ20" i="11" s="1"/>
  <c r="P21" i="10"/>
  <c r="R21" i="10"/>
  <c r="Q21" i="10"/>
  <c r="O22" i="10"/>
  <c r="C22" i="11"/>
  <c r="F21" i="11"/>
  <c r="D21" i="11"/>
  <c r="E21" i="11"/>
  <c r="G20" i="12"/>
  <c r="AJ20" i="12" s="1"/>
  <c r="L23" i="10"/>
  <c r="N23" i="10"/>
  <c r="M23" i="10"/>
  <c r="H19" i="12"/>
  <c r="G21" i="15"/>
  <c r="AJ21" i="15" s="1"/>
  <c r="J25" i="10"/>
  <c r="O24" i="10"/>
  <c r="K24" i="10"/>
  <c r="C22" i="12"/>
  <c r="F21" i="12"/>
  <c r="D21" i="12"/>
  <c r="E21" i="12"/>
  <c r="C23" i="15"/>
  <c r="D22" i="15"/>
  <c r="E22" i="15"/>
  <c r="F22" i="15"/>
  <c r="AJ20" i="15"/>
  <c r="H20" i="15"/>
  <c r="J20" i="15"/>
  <c r="J19" i="12"/>
  <c r="I19" i="12"/>
  <c r="P22" i="10" l="1"/>
  <c r="Q22" i="10"/>
  <c r="R22" i="10"/>
  <c r="G21" i="11"/>
  <c r="AJ21" i="11" s="1"/>
  <c r="O23" i="10"/>
  <c r="J26" i="10"/>
  <c r="O25" i="10"/>
  <c r="K25" i="10"/>
  <c r="G22" i="15"/>
  <c r="AJ22" i="15" s="1"/>
  <c r="C24" i="15"/>
  <c r="D23" i="15"/>
  <c r="E23" i="15"/>
  <c r="F23" i="15"/>
  <c r="G21" i="12"/>
  <c r="I21" i="12" s="1"/>
  <c r="C23" i="12"/>
  <c r="F22" i="12"/>
  <c r="D22" i="12"/>
  <c r="E22" i="12"/>
  <c r="H20" i="12"/>
  <c r="L24" i="10"/>
  <c r="M24" i="10"/>
  <c r="N24" i="10"/>
  <c r="C23" i="11"/>
  <c r="D22" i="11"/>
  <c r="E22" i="11"/>
  <c r="F22" i="11"/>
  <c r="I20" i="12"/>
  <c r="P24" i="10"/>
  <c r="R24" i="10"/>
  <c r="Q24" i="10"/>
  <c r="H21" i="15"/>
  <c r="I21" i="15"/>
  <c r="J20" i="12"/>
  <c r="J21" i="15"/>
  <c r="G22" i="11" l="1"/>
  <c r="AJ22" i="11" s="1"/>
  <c r="G22" i="12"/>
  <c r="AJ22" i="12" s="1"/>
  <c r="Q23" i="10"/>
  <c r="R23" i="10"/>
  <c r="P23" i="10"/>
  <c r="I22" i="12"/>
  <c r="G23" i="15"/>
  <c r="I23" i="15" s="1"/>
  <c r="L25" i="10"/>
  <c r="M25" i="10"/>
  <c r="N25" i="10"/>
  <c r="H22" i="15"/>
  <c r="C24" i="11"/>
  <c r="F23" i="11"/>
  <c r="D23" i="11"/>
  <c r="E23" i="11"/>
  <c r="C24" i="12"/>
  <c r="E23" i="12"/>
  <c r="F23" i="12"/>
  <c r="D23" i="12"/>
  <c r="P25" i="10"/>
  <c r="Q25" i="10"/>
  <c r="R25" i="10"/>
  <c r="H22" i="12"/>
  <c r="AJ21" i="12"/>
  <c r="J21" i="12"/>
  <c r="C25" i="15"/>
  <c r="E24" i="15"/>
  <c r="F24" i="15"/>
  <c r="D24" i="15"/>
  <c r="J27" i="10"/>
  <c r="O26" i="10"/>
  <c r="K26" i="10"/>
  <c r="J22" i="15"/>
  <c r="H21" i="12"/>
  <c r="I22" i="15"/>
  <c r="G24" i="15" l="1"/>
  <c r="I24" i="15" s="1"/>
  <c r="G23" i="12"/>
  <c r="AJ23" i="12" s="1"/>
  <c r="G23" i="11"/>
  <c r="AJ23" i="11" s="1"/>
  <c r="J22" i="12"/>
  <c r="AJ24" i="15"/>
  <c r="I23" i="12"/>
  <c r="C25" i="12"/>
  <c r="F24" i="12"/>
  <c r="D24" i="12"/>
  <c r="E24" i="12"/>
  <c r="C25" i="11"/>
  <c r="F24" i="11"/>
  <c r="D24" i="11"/>
  <c r="E24" i="11"/>
  <c r="N26" i="10"/>
  <c r="M26" i="10"/>
  <c r="L26" i="10"/>
  <c r="P26" i="10"/>
  <c r="Q26" i="10"/>
  <c r="R26" i="10"/>
  <c r="J28" i="10"/>
  <c r="O27" i="10"/>
  <c r="K27" i="10"/>
  <c r="C26" i="15"/>
  <c r="D25" i="15"/>
  <c r="E25" i="15"/>
  <c r="F25" i="15"/>
  <c r="AJ23" i="15"/>
  <c r="H23" i="15"/>
  <c r="J23" i="15"/>
  <c r="H24" i="15" l="1"/>
  <c r="J24" i="15"/>
  <c r="H23" i="12"/>
  <c r="G25" i="15"/>
  <c r="J25" i="15" s="1"/>
  <c r="J23" i="12"/>
  <c r="G24" i="11"/>
  <c r="AJ24" i="11" s="1"/>
  <c r="G24" i="12"/>
  <c r="J24" i="12" s="1"/>
  <c r="AJ25" i="15"/>
  <c r="I24" i="12"/>
  <c r="R27" i="10"/>
  <c r="Q27" i="10"/>
  <c r="P27" i="10"/>
  <c r="I25" i="15"/>
  <c r="C27" i="15"/>
  <c r="D26" i="15"/>
  <c r="E26" i="15"/>
  <c r="F26" i="15"/>
  <c r="J29" i="10"/>
  <c r="K28" i="10"/>
  <c r="O28" i="10"/>
  <c r="C26" i="11"/>
  <c r="F25" i="11"/>
  <c r="D25" i="11"/>
  <c r="E25" i="11"/>
  <c r="C26" i="12"/>
  <c r="F25" i="12"/>
  <c r="D25" i="12"/>
  <c r="E25" i="12"/>
  <c r="L27" i="10"/>
  <c r="N27" i="10"/>
  <c r="M27" i="10"/>
  <c r="AJ24" i="12" l="1"/>
  <c r="H25" i="15"/>
  <c r="G25" i="11"/>
  <c r="AJ25" i="11" s="1"/>
  <c r="H24" i="12"/>
  <c r="G25" i="12"/>
  <c r="AJ25" i="12" s="1"/>
  <c r="N28" i="10"/>
  <c r="L28" i="10"/>
  <c r="M28" i="10"/>
  <c r="C27" i="12"/>
  <c r="D26" i="12"/>
  <c r="F26" i="12"/>
  <c r="E26" i="12"/>
  <c r="J30" i="10"/>
  <c r="K29" i="10"/>
  <c r="O29" i="10"/>
  <c r="G26" i="15"/>
  <c r="C28" i="15"/>
  <c r="D27" i="15"/>
  <c r="E27" i="15"/>
  <c r="F27" i="15"/>
  <c r="C27" i="11"/>
  <c r="D26" i="11"/>
  <c r="E26" i="11"/>
  <c r="F26" i="11"/>
  <c r="Q28" i="10"/>
  <c r="R28" i="10"/>
  <c r="P28" i="10"/>
  <c r="G26" i="12" l="1"/>
  <c r="I26" i="12" s="1"/>
  <c r="G26" i="11"/>
  <c r="AJ26" i="11" s="1"/>
  <c r="G27" i="15"/>
  <c r="AJ27" i="15" s="1"/>
  <c r="AJ26" i="12"/>
  <c r="H26" i="12"/>
  <c r="J26" i="12"/>
  <c r="R29" i="10"/>
  <c r="P29" i="10"/>
  <c r="Q29" i="10"/>
  <c r="J25" i="12"/>
  <c r="AJ26" i="15"/>
  <c r="J26" i="15"/>
  <c r="H27" i="15"/>
  <c r="H25" i="12"/>
  <c r="L29" i="10"/>
  <c r="N29" i="10"/>
  <c r="M29" i="10"/>
  <c r="C28" i="11"/>
  <c r="F27" i="11"/>
  <c r="D27" i="11"/>
  <c r="E27" i="11"/>
  <c r="C29" i="15"/>
  <c r="E28" i="15"/>
  <c r="F28" i="15"/>
  <c r="D28" i="15"/>
  <c r="J31" i="10"/>
  <c r="K30" i="10"/>
  <c r="O30" i="10"/>
  <c r="C28" i="12"/>
  <c r="F27" i="12"/>
  <c r="E27" i="12"/>
  <c r="D27" i="12"/>
  <c r="I25" i="12"/>
  <c r="I26" i="15"/>
  <c r="H26" i="15"/>
  <c r="I27" i="15" l="1"/>
  <c r="G28" i="15"/>
  <c r="J28" i="15" s="1"/>
  <c r="J27" i="15"/>
  <c r="G27" i="11"/>
  <c r="AJ27" i="11" s="1"/>
  <c r="G27" i="12"/>
  <c r="AJ27" i="12" s="1"/>
  <c r="I28" i="15"/>
  <c r="J32" i="10"/>
  <c r="K31" i="10"/>
  <c r="O31" i="10"/>
  <c r="C30" i="15"/>
  <c r="D29" i="15"/>
  <c r="E29" i="15"/>
  <c r="F29" i="15"/>
  <c r="N30" i="10"/>
  <c r="L30" i="10"/>
  <c r="M30" i="10"/>
  <c r="H27" i="12"/>
  <c r="C29" i="12"/>
  <c r="F28" i="12"/>
  <c r="D28" i="12"/>
  <c r="E28" i="12"/>
  <c r="C29" i="11"/>
  <c r="F28" i="11"/>
  <c r="D28" i="11"/>
  <c r="E28" i="11"/>
  <c r="P30" i="10"/>
  <c r="R30" i="10"/>
  <c r="Q30" i="10"/>
  <c r="H28" i="15" l="1"/>
  <c r="AJ28" i="15"/>
  <c r="I27" i="12"/>
  <c r="J27" i="12"/>
  <c r="G28" i="11"/>
  <c r="AJ28" i="11" s="1"/>
  <c r="J33" i="10"/>
  <c r="O32" i="10"/>
  <c r="K32" i="10"/>
  <c r="G28" i="12"/>
  <c r="G29" i="15"/>
  <c r="J29" i="15" s="1"/>
  <c r="C30" i="11"/>
  <c r="F29" i="11"/>
  <c r="D29" i="11"/>
  <c r="E29" i="11"/>
  <c r="C30" i="12"/>
  <c r="F29" i="12"/>
  <c r="D29" i="12"/>
  <c r="E29" i="12"/>
  <c r="C31" i="15"/>
  <c r="D30" i="15"/>
  <c r="E30" i="15"/>
  <c r="F30" i="15"/>
  <c r="P31" i="10"/>
  <c r="R31" i="10"/>
  <c r="Q31" i="10"/>
  <c r="L31" i="10"/>
  <c r="M31" i="10"/>
  <c r="N31" i="10"/>
  <c r="G29" i="12" l="1"/>
  <c r="J29" i="12" s="1"/>
  <c r="G29" i="11"/>
  <c r="AJ29" i="11" s="1"/>
  <c r="G30" i="15"/>
  <c r="AJ30" i="15" s="1"/>
  <c r="AJ29" i="12"/>
  <c r="H29" i="12"/>
  <c r="I29" i="12"/>
  <c r="AJ28" i="12"/>
  <c r="J28" i="12"/>
  <c r="H28" i="12"/>
  <c r="H30" i="15"/>
  <c r="C32" i="15"/>
  <c r="D31" i="15"/>
  <c r="E31" i="15"/>
  <c r="F31" i="15"/>
  <c r="C31" i="12"/>
  <c r="F30" i="12"/>
  <c r="D30" i="12"/>
  <c r="E30" i="12"/>
  <c r="M32" i="10"/>
  <c r="N32" i="10"/>
  <c r="L32" i="10"/>
  <c r="C31" i="11"/>
  <c r="D30" i="11"/>
  <c r="E30" i="11"/>
  <c r="F30" i="11"/>
  <c r="G30" i="11"/>
  <c r="AJ30" i="11" s="1"/>
  <c r="Q32" i="10"/>
  <c r="R32" i="10"/>
  <c r="P32" i="10"/>
  <c r="I28" i="12"/>
  <c r="AJ29" i="15"/>
  <c r="I29" i="15"/>
  <c r="J34" i="10"/>
  <c r="O33" i="10"/>
  <c r="K33" i="10"/>
  <c r="H29" i="15"/>
  <c r="I30" i="15" l="1"/>
  <c r="G30" i="12"/>
  <c r="AJ30" i="12" s="1"/>
  <c r="J30" i="15"/>
  <c r="J30" i="12"/>
  <c r="P33" i="10"/>
  <c r="Q33" i="10"/>
  <c r="R33" i="10"/>
  <c r="C32" i="11"/>
  <c r="F31" i="11"/>
  <c r="D31" i="11"/>
  <c r="E31" i="11"/>
  <c r="J35" i="10"/>
  <c r="K34" i="10"/>
  <c r="O34" i="10"/>
  <c r="H30" i="12"/>
  <c r="M33" i="10"/>
  <c r="L33" i="10"/>
  <c r="N33" i="10"/>
  <c r="C32" i="12"/>
  <c r="E31" i="12"/>
  <c r="F31" i="12"/>
  <c r="D31" i="12"/>
  <c r="G31" i="15"/>
  <c r="C33" i="15"/>
  <c r="E32" i="15"/>
  <c r="F32" i="15"/>
  <c r="D32" i="15"/>
  <c r="I30" i="12" l="1"/>
  <c r="G31" i="12"/>
  <c r="J31" i="12" s="1"/>
  <c r="G31" i="11"/>
  <c r="AJ31" i="11" s="1"/>
  <c r="G32" i="15"/>
  <c r="AJ31" i="15"/>
  <c r="I31" i="15"/>
  <c r="C33" i="12"/>
  <c r="F32" i="12"/>
  <c r="D32" i="12"/>
  <c r="E32" i="12"/>
  <c r="C33" i="11"/>
  <c r="F32" i="11"/>
  <c r="D32" i="11"/>
  <c r="E32" i="11"/>
  <c r="J31" i="15"/>
  <c r="R34" i="10"/>
  <c r="P34" i="10"/>
  <c r="Q34" i="10"/>
  <c r="N34" i="10"/>
  <c r="M34" i="10"/>
  <c r="L34" i="10"/>
  <c r="C34" i="15"/>
  <c r="D33" i="15"/>
  <c r="E33" i="15"/>
  <c r="F33" i="15"/>
  <c r="J36" i="10"/>
  <c r="K35" i="10"/>
  <c r="O35" i="10"/>
  <c r="H31" i="15"/>
  <c r="H31" i="12" l="1"/>
  <c r="AJ31" i="12"/>
  <c r="G32" i="11"/>
  <c r="AJ32" i="11" s="1"/>
  <c r="I31" i="12"/>
  <c r="R35" i="10"/>
  <c r="Q35" i="10"/>
  <c r="P35" i="10"/>
  <c r="G33" i="15"/>
  <c r="AJ33" i="15" s="1"/>
  <c r="G32" i="12"/>
  <c r="AJ32" i="12" s="1"/>
  <c r="M35" i="10"/>
  <c r="L35" i="10"/>
  <c r="N35" i="10"/>
  <c r="AJ32" i="15"/>
  <c r="H32" i="15"/>
  <c r="J37" i="10"/>
  <c r="O36" i="10"/>
  <c r="K36" i="10"/>
  <c r="C35" i="15"/>
  <c r="D34" i="15"/>
  <c r="E34" i="15"/>
  <c r="F34" i="15"/>
  <c r="C34" i="11"/>
  <c r="F33" i="11"/>
  <c r="D33" i="11"/>
  <c r="E33" i="11"/>
  <c r="C34" i="12"/>
  <c r="F33" i="12"/>
  <c r="D33" i="12"/>
  <c r="E33" i="12"/>
  <c r="I32" i="15"/>
  <c r="J32" i="15"/>
  <c r="G33" i="11" l="1"/>
  <c r="AJ33" i="11" s="1"/>
  <c r="G34" i="15"/>
  <c r="AJ34" i="15" s="1"/>
  <c r="G33" i="12"/>
  <c r="H33" i="12" s="1"/>
  <c r="C35" i="12"/>
  <c r="D34" i="12"/>
  <c r="F34" i="12"/>
  <c r="E34" i="12"/>
  <c r="C35" i="11"/>
  <c r="D34" i="11"/>
  <c r="E34" i="11"/>
  <c r="F34" i="11"/>
  <c r="C36" i="15"/>
  <c r="D35" i="15"/>
  <c r="E35" i="15"/>
  <c r="F35" i="15"/>
  <c r="H32" i="12"/>
  <c r="M36" i="10"/>
  <c r="L36" i="10"/>
  <c r="N36" i="10"/>
  <c r="I32" i="12"/>
  <c r="Q36" i="10"/>
  <c r="R36" i="10"/>
  <c r="P36" i="10"/>
  <c r="J32" i="12"/>
  <c r="J33" i="15"/>
  <c r="J38" i="10"/>
  <c r="K37" i="10"/>
  <c r="O37" i="10"/>
  <c r="I33" i="15"/>
  <c r="H33" i="15"/>
  <c r="G34" i="12" l="1"/>
  <c r="AJ34" i="12" s="1"/>
  <c r="G35" i="15"/>
  <c r="AJ35" i="15" s="1"/>
  <c r="G34" i="11"/>
  <c r="AJ34" i="11" s="1"/>
  <c r="J34" i="12"/>
  <c r="H34" i="15"/>
  <c r="I35" i="15"/>
  <c r="L37" i="10"/>
  <c r="N37" i="10"/>
  <c r="M37" i="10"/>
  <c r="C36" i="11"/>
  <c r="F35" i="11"/>
  <c r="D35" i="11"/>
  <c r="E35" i="11"/>
  <c r="C36" i="12"/>
  <c r="F35" i="12"/>
  <c r="E35" i="12"/>
  <c r="D35" i="12"/>
  <c r="I34" i="12"/>
  <c r="AJ33" i="12"/>
  <c r="I33" i="12"/>
  <c r="J33" i="12"/>
  <c r="I34" i="15"/>
  <c r="J39" i="10"/>
  <c r="K38" i="10"/>
  <c r="O38" i="10"/>
  <c r="H35" i="15"/>
  <c r="P37" i="10"/>
  <c r="R37" i="10"/>
  <c r="Q37" i="10"/>
  <c r="C37" i="15"/>
  <c r="E36" i="15"/>
  <c r="F36" i="15"/>
  <c r="D36" i="15"/>
  <c r="H34" i="12"/>
  <c r="J34" i="15"/>
  <c r="J35" i="15" l="1"/>
  <c r="G35" i="11"/>
  <c r="AJ35" i="11" s="1"/>
  <c r="G35" i="12"/>
  <c r="J35" i="12" s="1"/>
  <c r="G36" i="15"/>
  <c r="H36" i="15" s="1"/>
  <c r="J40" i="10"/>
  <c r="K39" i="10"/>
  <c r="O39" i="10"/>
  <c r="C38" i="15"/>
  <c r="D37" i="15"/>
  <c r="E37" i="15"/>
  <c r="F37" i="15"/>
  <c r="C37" i="12"/>
  <c r="F36" i="12"/>
  <c r="D36" i="12"/>
  <c r="E36" i="12"/>
  <c r="R38" i="10"/>
  <c r="P38" i="10"/>
  <c r="Q38" i="10"/>
  <c r="C37" i="11"/>
  <c r="F36" i="11"/>
  <c r="D36" i="11"/>
  <c r="E36" i="11"/>
  <c r="G36" i="11" s="1"/>
  <c r="AJ36" i="11" s="1"/>
  <c r="L38" i="10"/>
  <c r="N38" i="10"/>
  <c r="M38" i="10"/>
  <c r="G37" i="15" l="1"/>
  <c r="AJ37" i="15" s="1"/>
  <c r="H35" i="12"/>
  <c r="I35" i="12"/>
  <c r="G36" i="12"/>
  <c r="I36" i="12" s="1"/>
  <c r="AJ35" i="12"/>
  <c r="J37" i="15"/>
  <c r="H37" i="15"/>
  <c r="R39" i="10"/>
  <c r="P39" i="10"/>
  <c r="Q39" i="10"/>
  <c r="M39" i="10"/>
  <c r="N39" i="10"/>
  <c r="L39" i="10"/>
  <c r="J41" i="10"/>
  <c r="O40" i="10"/>
  <c r="K40" i="10"/>
  <c r="C38" i="11"/>
  <c r="F37" i="11"/>
  <c r="D37" i="11"/>
  <c r="E37" i="11"/>
  <c r="H36" i="12"/>
  <c r="C38" i="12"/>
  <c r="F37" i="12"/>
  <c r="D37" i="12"/>
  <c r="E37" i="12"/>
  <c r="C39" i="15"/>
  <c r="D38" i="15"/>
  <c r="E38" i="15"/>
  <c r="F38" i="15"/>
  <c r="AJ36" i="15"/>
  <c r="I36" i="15"/>
  <c r="J36" i="15"/>
  <c r="I37" i="15" l="1"/>
  <c r="G37" i="11"/>
  <c r="AJ37" i="11" s="1"/>
  <c r="J36" i="12"/>
  <c r="G38" i="15"/>
  <c r="AJ38" i="15" s="1"/>
  <c r="AJ36" i="12"/>
  <c r="C39" i="11"/>
  <c r="D38" i="11"/>
  <c r="E38" i="11"/>
  <c r="F38" i="11"/>
  <c r="M40" i="10"/>
  <c r="L40" i="10"/>
  <c r="N40" i="10"/>
  <c r="G37" i="12"/>
  <c r="H38" i="15"/>
  <c r="C40" i="15"/>
  <c r="D39" i="15"/>
  <c r="E39" i="15"/>
  <c r="F39" i="15"/>
  <c r="C39" i="12"/>
  <c r="F38" i="12"/>
  <c r="D38" i="12"/>
  <c r="E38" i="12"/>
  <c r="P40" i="10"/>
  <c r="R40" i="10"/>
  <c r="Q40" i="10"/>
  <c r="J42" i="10"/>
  <c r="K41" i="10"/>
  <c r="O41" i="10"/>
  <c r="I38" i="15" l="1"/>
  <c r="G39" i="15"/>
  <c r="AJ39" i="15" s="1"/>
  <c r="G38" i="11"/>
  <c r="AJ38" i="11" s="1"/>
  <c r="J38" i="15"/>
  <c r="AJ37" i="12"/>
  <c r="I37" i="12"/>
  <c r="C40" i="11"/>
  <c r="F39" i="11"/>
  <c r="D39" i="11"/>
  <c r="E39" i="11"/>
  <c r="G38" i="12"/>
  <c r="AJ38" i="12" s="1"/>
  <c r="J37" i="12"/>
  <c r="J43" i="10"/>
  <c r="O42" i="10"/>
  <c r="K42" i="10"/>
  <c r="R41" i="10"/>
  <c r="P41" i="10"/>
  <c r="Q41" i="10"/>
  <c r="M41" i="10"/>
  <c r="L41" i="10"/>
  <c r="N41" i="10"/>
  <c r="C40" i="12"/>
  <c r="E39" i="12"/>
  <c r="F39" i="12"/>
  <c r="D39" i="12"/>
  <c r="C41" i="15"/>
  <c r="E40" i="15"/>
  <c r="F40" i="15"/>
  <c r="D40" i="15"/>
  <c r="H37" i="12"/>
  <c r="H39" i="15" l="1"/>
  <c r="J39" i="15"/>
  <c r="I39" i="15"/>
  <c r="G40" i="15"/>
  <c r="H40" i="15" s="1"/>
  <c r="G39" i="11"/>
  <c r="AJ39" i="11" s="1"/>
  <c r="J44" i="10"/>
  <c r="O43" i="10"/>
  <c r="K43" i="10"/>
  <c r="J38" i="12"/>
  <c r="G39" i="12"/>
  <c r="AJ39" i="12" s="1"/>
  <c r="M42" i="10"/>
  <c r="N42" i="10"/>
  <c r="L42" i="10"/>
  <c r="H38" i="12"/>
  <c r="C42" i="15"/>
  <c r="D41" i="15"/>
  <c r="E41" i="15"/>
  <c r="F41" i="15"/>
  <c r="C41" i="12"/>
  <c r="F40" i="12"/>
  <c r="D40" i="12"/>
  <c r="E40" i="12"/>
  <c r="Q42" i="10"/>
  <c r="R42" i="10"/>
  <c r="P42" i="10"/>
  <c r="C41" i="11"/>
  <c r="F40" i="11"/>
  <c r="D40" i="11"/>
  <c r="E40" i="11"/>
  <c r="G40" i="11" s="1"/>
  <c r="AJ40" i="11" s="1"/>
  <c r="I38" i="12"/>
  <c r="I40" i="15" l="1"/>
  <c r="AJ40" i="15"/>
  <c r="J40" i="15"/>
  <c r="G40" i="12"/>
  <c r="AJ40" i="12" s="1"/>
  <c r="C42" i="11"/>
  <c r="F41" i="11"/>
  <c r="D41" i="11"/>
  <c r="E41" i="11"/>
  <c r="C42" i="12"/>
  <c r="F41" i="12"/>
  <c r="D41" i="12"/>
  <c r="E41" i="12"/>
  <c r="G41" i="15"/>
  <c r="AJ41" i="15" s="1"/>
  <c r="C43" i="15"/>
  <c r="D42" i="15"/>
  <c r="E42" i="15"/>
  <c r="F42" i="15"/>
  <c r="N43" i="10"/>
  <c r="M43" i="10"/>
  <c r="L43" i="10"/>
  <c r="H39" i="12"/>
  <c r="P43" i="10"/>
  <c r="R43" i="10"/>
  <c r="Q43" i="10"/>
  <c r="H40" i="12"/>
  <c r="J45" i="10"/>
  <c r="K44" i="10"/>
  <c r="O44" i="10"/>
  <c r="J39" i="12"/>
  <c r="I39" i="12"/>
  <c r="I40" i="12" l="1"/>
  <c r="J40" i="12"/>
  <c r="G42" i="15"/>
  <c r="AJ42" i="15" s="1"/>
  <c r="G41" i="12"/>
  <c r="AJ41" i="12" s="1"/>
  <c r="G41" i="11"/>
  <c r="AJ41" i="11" s="1"/>
  <c r="C43" i="11"/>
  <c r="D42" i="11"/>
  <c r="E42" i="11"/>
  <c r="F42" i="11"/>
  <c r="H41" i="15"/>
  <c r="M44" i="10"/>
  <c r="L44" i="10"/>
  <c r="N44" i="10"/>
  <c r="I41" i="15"/>
  <c r="R44" i="10"/>
  <c r="P44" i="10"/>
  <c r="Q44" i="10"/>
  <c r="J46" i="10"/>
  <c r="O45" i="10"/>
  <c r="K45" i="10"/>
  <c r="C44" i="15"/>
  <c r="D43" i="15"/>
  <c r="E43" i="15"/>
  <c r="F43" i="15"/>
  <c r="C43" i="12"/>
  <c r="D42" i="12"/>
  <c r="F42" i="12"/>
  <c r="E42" i="12"/>
  <c r="J41" i="15"/>
  <c r="I42" i="15" l="1"/>
  <c r="J41" i="12"/>
  <c r="J42" i="15"/>
  <c r="H42" i="15"/>
  <c r="G42" i="12"/>
  <c r="AJ42" i="12" s="1"/>
  <c r="G43" i="15"/>
  <c r="I43" i="15" s="1"/>
  <c r="G42" i="11"/>
  <c r="AJ42" i="11" s="1"/>
  <c r="I41" i="12"/>
  <c r="H41" i="12"/>
  <c r="AJ43" i="15"/>
  <c r="M45" i="10"/>
  <c r="L45" i="10"/>
  <c r="N45" i="10"/>
  <c r="C44" i="11"/>
  <c r="F43" i="11"/>
  <c r="D43" i="11"/>
  <c r="E43" i="11"/>
  <c r="H42" i="12"/>
  <c r="Q45" i="10"/>
  <c r="P45" i="10"/>
  <c r="R45" i="10"/>
  <c r="C44" i="12"/>
  <c r="F43" i="12"/>
  <c r="E43" i="12"/>
  <c r="D43" i="12"/>
  <c r="J47" i="10"/>
  <c r="O46" i="10"/>
  <c r="K46" i="10"/>
  <c r="C45" i="15"/>
  <c r="E44" i="15"/>
  <c r="F44" i="15"/>
  <c r="D44" i="15"/>
  <c r="H43" i="15" l="1"/>
  <c r="G44" i="15"/>
  <c r="I44" i="15" s="1"/>
  <c r="G43" i="12"/>
  <c r="I43" i="12" s="1"/>
  <c r="G43" i="11"/>
  <c r="AJ43" i="11" s="1"/>
  <c r="J43" i="15"/>
  <c r="J42" i="12"/>
  <c r="I42" i="12"/>
  <c r="AJ44" i="15"/>
  <c r="P46" i="10"/>
  <c r="R46" i="10"/>
  <c r="Q46" i="10"/>
  <c r="M46" i="10"/>
  <c r="N46" i="10"/>
  <c r="L46" i="10"/>
  <c r="H44" i="15"/>
  <c r="J48" i="10"/>
  <c r="K47" i="10"/>
  <c r="O47" i="10"/>
  <c r="C45" i="12"/>
  <c r="F44" i="12"/>
  <c r="D44" i="12"/>
  <c r="E44" i="12"/>
  <c r="C46" i="15"/>
  <c r="D45" i="15"/>
  <c r="E45" i="15"/>
  <c r="F45" i="15"/>
  <c r="C45" i="11"/>
  <c r="F44" i="11"/>
  <c r="D44" i="11"/>
  <c r="E44" i="11"/>
  <c r="AJ43" i="12" l="1"/>
  <c r="J44" i="15"/>
  <c r="J43" i="12"/>
  <c r="H43" i="12"/>
  <c r="G44" i="11"/>
  <c r="AJ44" i="11" s="1"/>
  <c r="G45" i="15"/>
  <c r="I45" i="15" s="1"/>
  <c r="Q47" i="10"/>
  <c r="P47" i="10"/>
  <c r="R47" i="10"/>
  <c r="M47" i="10"/>
  <c r="L47" i="10"/>
  <c r="N47" i="10"/>
  <c r="J49" i="10"/>
  <c r="O48" i="10"/>
  <c r="K48" i="10"/>
  <c r="G44" i="12"/>
  <c r="AJ44" i="12" s="1"/>
  <c r="C46" i="11"/>
  <c r="D45" i="11"/>
  <c r="E45" i="11"/>
  <c r="F45" i="11"/>
  <c r="C47" i="15"/>
  <c r="D46" i="15"/>
  <c r="E46" i="15"/>
  <c r="F46" i="15"/>
  <c r="C46" i="12"/>
  <c r="F45" i="12"/>
  <c r="D45" i="12"/>
  <c r="E45" i="12"/>
  <c r="G45" i="11" l="1"/>
  <c r="AJ45" i="11" s="1"/>
  <c r="H45" i="15"/>
  <c r="J45" i="15"/>
  <c r="AJ45" i="15"/>
  <c r="C47" i="11"/>
  <c r="D46" i="11"/>
  <c r="E46" i="11"/>
  <c r="F46" i="11"/>
  <c r="J50" i="10"/>
  <c r="K49" i="10"/>
  <c r="O49" i="10"/>
  <c r="J44" i="12"/>
  <c r="G46" i="15"/>
  <c r="J46" i="15" s="1"/>
  <c r="G45" i="12"/>
  <c r="M48" i="10"/>
  <c r="N48" i="10"/>
  <c r="L48" i="10"/>
  <c r="H44" i="12"/>
  <c r="C47" i="12"/>
  <c r="F46" i="12"/>
  <c r="D46" i="12"/>
  <c r="E46" i="12"/>
  <c r="C48" i="15"/>
  <c r="D47" i="15"/>
  <c r="E47" i="15"/>
  <c r="F47" i="15"/>
  <c r="R48" i="10"/>
  <c r="P48" i="10"/>
  <c r="Q48" i="10"/>
  <c r="I44" i="12"/>
  <c r="G46" i="12" l="1"/>
  <c r="G46" i="11"/>
  <c r="AJ46" i="11" s="1"/>
  <c r="J46" i="12"/>
  <c r="I46" i="12"/>
  <c r="AJ46" i="12"/>
  <c r="H46" i="12"/>
  <c r="G47" i="15"/>
  <c r="C49" i="15"/>
  <c r="E48" i="15"/>
  <c r="F48" i="15"/>
  <c r="D48" i="15"/>
  <c r="C48" i="12"/>
  <c r="E47" i="12"/>
  <c r="F47" i="12"/>
  <c r="D47" i="12"/>
  <c r="R49" i="10"/>
  <c r="Q49" i="10"/>
  <c r="P49" i="10"/>
  <c r="AJ45" i="12"/>
  <c r="J45" i="12"/>
  <c r="M49" i="10"/>
  <c r="L49" i="10"/>
  <c r="N49" i="10"/>
  <c r="I45" i="12"/>
  <c r="AJ46" i="15"/>
  <c r="I46" i="15"/>
  <c r="J51" i="10"/>
  <c r="K50" i="10"/>
  <c r="O50" i="10"/>
  <c r="H46" i="15"/>
  <c r="C48" i="11"/>
  <c r="F47" i="11"/>
  <c r="D47" i="11"/>
  <c r="E47" i="11"/>
  <c r="G47" i="11"/>
  <c r="AJ47" i="11" s="1"/>
  <c r="H45" i="12"/>
  <c r="G48" i="15" l="1"/>
  <c r="J48" i="15" s="1"/>
  <c r="M50" i="10"/>
  <c r="N50" i="10"/>
  <c r="L50" i="10"/>
  <c r="G47" i="12"/>
  <c r="AJ47" i="12" s="1"/>
  <c r="C49" i="12"/>
  <c r="F48" i="12"/>
  <c r="D48" i="12"/>
  <c r="E48" i="12"/>
  <c r="C50" i="15"/>
  <c r="D49" i="15"/>
  <c r="E49" i="15"/>
  <c r="F49" i="15"/>
  <c r="AJ47" i="15"/>
  <c r="H47" i="15"/>
  <c r="J47" i="15"/>
  <c r="C49" i="11"/>
  <c r="F48" i="11"/>
  <c r="D48" i="11"/>
  <c r="E48" i="11"/>
  <c r="G48" i="11" s="1"/>
  <c r="AJ48" i="11" s="1"/>
  <c r="J52" i="10"/>
  <c r="O51" i="10"/>
  <c r="K51" i="10"/>
  <c r="P50" i="10"/>
  <c r="R50" i="10"/>
  <c r="Q50" i="10"/>
  <c r="I47" i="15"/>
  <c r="H48" i="15" l="1"/>
  <c r="G49" i="15"/>
  <c r="J49" i="15" s="1"/>
  <c r="AJ48" i="15"/>
  <c r="I48" i="15"/>
  <c r="G48" i="12"/>
  <c r="AJ48" i="12" s="1"/>
  <c r="H49" i="15"/>
  <c r="H48" i="12"/>
  <c r="R51" i="10"/>
  <c r="Q51" i="10"/>
  <c r="P51" i="10"/>
  <c r="H47" i="12"/>
  <c r="C50" i="11"/>
  <c r="D49" i="11"/>
  <c r="E49" i="11"/>
  <c r="F49" i="11"/>
  <c r="I49" i="15"/>
  <c r="M51" i="10"/>
  <c r="L51" i="10"/>
  <c r="N51" i="10"/>
  <c r="J53" i="10"/>
  <c r="K52" i="10"/>
  <c r="O52" i="10"/>
  <c r="C51" i="15"/>
  <c r="D50" i="15"/>
  <c r="E50" i="15"/>
  <c r="F50" i="15"/>
  <c r="J48" i="12"/>
  <c r="C50" i="12"/>
  <c r="F49" i="12"/>
  <c r="D49" i="12"/>
  <c r="E49" i="12"/>
  <c r="I47" i="12"/>
  <c r="J47" i="12"/>
  <c r="AJ49" i="15" l="1"/>
  <c r="I48" i="12"/>
  <c r="G49" i="12"/>
  <c r="J49" i="12" s="1"/>
  <c r="G49" i="11"/>
  <c r="AJ49" i="11" s="1"/>
  <c r="I49" i="12"/>
  <c r="G50" i="15"/>
  <c r="R52" i="10"/>
  <c r="Q52" i="10"/>
  <c r="P52" i="10"/>
  <c r="M52" i="10"/>
  <c r="L52" i="10"/>
  <c r="N52" i="10"/>
  <c r="J54" i="10"/>
  <c r="O53" i="10"/>
  <c r="K53" i="10"/>
  <c r="C51" i="12"/>
  <c r="D50" i="12"/>
  <c r="F50" i="12"/>
  <c r="E50" i="12"/>
  <c r="C52" i="15"/>
  <c r="D51" i="15"/>
  <c r="E51" i="15"/>
  <c r="F51" i="15"/>
  <c r="C51" i="11"/>
  <c r="D50" i="11"/>
  <c r="E50" i="11"/>
  <c r="F50" i="11"/>
  <c r="H49" i="12" l="1"/>
  <c r="AJ49" i="12"/>
  <c r="G51" i="15"/>
  <c r="AJ51" i="15" s="1"/>
  <c r="G50" i="11"/>
  <c r="AJ50" i="11" s="1"/>
  <c r="G50" i="12"/>
  <c r="AJ50" i="12" s="1"/>
  <c r="J51" i="15"/>
  <c r="J50" i="12"/>
  <c r="M53" i="10"/>
  <c r="L53" i="10"/>
  <c r="N53" i="10"/>
  <c r="Q53" i="10"/>
  <c r="R53" i="10"/>
  <c r="P53" i="10"/>
  <c r="AJ50" i="15"/>
  <c r="I50" i="15"/>
  <c r="J50" i="15"/>
  <c r="C52" i="11"/>
  <c r="F51" i="11"/>
  <c r="D51" i="11"/>
  <c r="E51" i="11"/>
  <c r="C53" i="15"/>
  <c r="E52" i="15"/>
  <c r="F52" i="15"/>
  <c r="D52" i="15"/>
  <c r="C52" i="12"/>
  <c r="F51" i="12"/>
  <c r="E51" i="12"/>
  <c r="D51" i="12"/>
  <c r="J55" i="10"/>
  <c r="O54" i="10"/>
  <c r="K54" i="10"/>
  <c r="H50" i="15"/>
  <c r="I50" i="12" l="1"/>
  <c r="H50" i="12"/>
  <c r="H51" i="15"/>
  <c r="I51" i="15"/>
  <c r="G51" i="11"/>
  <c r="AJ51" i="11" s="1"/>
  <c r="G52" i="15"/>
  <c r="J52" i="15" s="1"/>
  <c r="G51" i="12"/>
  <c r="AJ51" i="12" s="1"/>
  <c r="N54" i="10"/>
  <c r="M54" i="10"/>
  <c r="L54" i="10"/>
  <c r="R54" i="10"/>
  <c r="P54" i="10"/>
  <c r="Q54" i="10"/>
  <c r="J56" i="10"/>
  <c r="O55" i="10"/>
  <c r="K55" i="10"/>
  <c r="C53" i="12"/>
  <c r="F52" i="12"/>
  <c r="D52" i="12"/>
  <c r="E52" i="12"/>
  <c r="C54" i="15"/>
  <c r="D53" i="15"/>
  <c r="E53" i="15"/>
  <c r="F53" i="15"/>
  <c r="C53" i="11"/>
  <c r="F52" i="11"/>
  <c r="D52" i="11"/>
  <c r="E52" i="11"/>
  <c r="I52" i="15" l="1"/>
  <c r="H52" i="15"/>
  <c r="AJ52" i="15"/>
  <c r="G53" i="15"/>
  <c r="I53" i="15" s="1"/>
  <c r="G52" i="12"/>
  <c r="I52" i="12" s="1"/>
  <c r="G52" i="11"/>
  <c r="AJ52" i="11" s="1"/>
  <c r="Q55" i="10"/>
  <c r="R55" i="10"/>
  <c r="P55" i="10"/>
  <c r="I51" i="12"/>
  <c r="J57" i="10"/>
  <c r="O56" i="10"/>
  <c r="K56" i="10"/>
  <c r="H51" i="12"/>
  <c r="C54" i="11"/>
  <c r="D53" i="11"/>
  <c r="E53" i="11"/>
  <c r="F53" i="11"/>
  <c r="C55" i="15"/>
  <c r="D54" i="15"/>
  <c r="E54" i="15"/>
  <c r="F54" i="15"/>
  <c r="C54" i="12"/>
  <c r="F53" i="12"/>
  <c r="D53" i="12"/>
  <c r="E53" i="12"/>
  <c r="M55" i="10"/>
  <c r="L55" i="10"/>
  <c r="N55" i="10"/>
  <c r="J51" i="12"/>
  <c r="H52" i="12" l="1"/>
  <c r="AJ52" i="12"/>
  <c r="H53" i="15"/>
  <c r="AJ53" i="15"/>
  <c r="J53" i="15"/>
  <c r="J52" i="12"/>
  <c r="G53" i="12"/>
  <c r="I53" i="12" s="1"/>
  <c r="G53" i="11"/>
  <c r="AJ53" i="11" s="1"/>
  <c r="C55" i="12"/>
  <c r="F54" i="12"/>
  <c r="D54" i="12"/>
  <c r="E54" i="12"/>
  <c r="C56" i="15"/>
  <c r="D55" i="15"/>
  <c r="E55" i="15"/>
  <c r="F55" i="15"/>
  <c r="P56" i="10"/>
  <c r="R56" i="10"/>
  <c r="Q56" i="10"/>
  <c r="C55" i="11"/>
  <c r="D54" i="11"/>
  <c r="E54" i="11"/>
  <c r="F54" i="11"/>
  <c r="G54" i="11" s="1"/>
  <c r="AJ54" i="11" s="1"/>
  <c r="J58" i="10"/>
  <c r="K57" i="10"/>
  <c r="O57" i="10"/>
  <c r="G54" i="15"/>
  <c r="AJ54" i="15" s="1"/>
  <c r="L56" i="10"/>
  <c r="M56" i="10"/>
  <c r="N56" i="10"/>
  <c r="H53" i="12" l="1"/>
  <c r="AJ53" i="12"/>
  <c r="G55" i="15"/>
  <c r="J55" i="15" s="1"/>
  <c r="G54" i="12"/>
  <c r="J54" i="12" s="1"/>
  <c r="J53" i="12"/>
  <c r="M57" i="10"/>
  <c r="L57" i="10"/>
  <c r="N57" i="10"/>
  <c r="C56" i="11"/>
  <c r="F55" i="11"/>
  <c r="D55" i="11"/>
  <c r="E55" i="11"/>
  <c r="R57" i="10"/>
  <c r="P57" i="10"/>
  <c r="Q57" i="10"/>
  <c r="J59" i="10"/>
  <c r="O58" i="10"/>
  <c r="K58" i="10"/>
  <c r="C57" i="15"/>
  <c r="E56" i="15"/>
  <c r="F56" i="15"/>
  <c r="D56" i="15"/>
  <c r="C56" i="12"/>
  <c r="F55" i="12"/>
  <c r="E55" i="12"/>
  <c r="D55" i="12"/>
  <c r="J54" i="15"/>
  <c r="I54" i="15"/>
  <c r="H54" i="15"/>
  <c r="G55" i="11" l="1"/>
  <c r="AJ55" i="11" s="1"/>
  <c r="H54" i="12"/>
  <c r="AJ54" i="12"/>
  <c r="H55" i="15"/>
  <c r="G55" i="12"/>
  <c r="AJ55" i="12" s="1"/>
  <c r="I54" i="12"/>
  <c r="G56" i="15"/>
  <c r="I56" i="15" s="1"/>
  <c r="I55" i="12"/>
  <c r="AJ55" i="15"/>
  <c r="I55" i="15"/>
  <c r="P58" i="10"/>
  <c r="Q58" i="10"/>
  <c r="R58" i="10"/>
  <c r="J60" i="10"/>
  <c r="K59" i="10"/>
  <c r="O59" i="10"/>
  <c r="C57" i="11"/>
  <c r="F56" i="11"/>
  <c r="D56" i="11"/>
  <c r="E56" i="11"/>
  <c r="J56" i="15"/>
  <c r="C57" i="12"/>
  <c r="F56" i="12"/>
  <c r="E56" i="12"/>
  <c r="D56" i="12"/>
  <c r="C58" i="15"/>
  <c r="D57" i="15"/>
  <c r="E57" i="15"/>
  <c r="F57" i="15"/>
  <c r="N58" i="10"/>
  <c r="M58" i="10"/>
  <c r="L58" i="10"/>
  <c r="H55" i="12" l="1"/>
  <c r="AJ56" i="15"/>
  <c r="G56" i="11"/>
  <c r="AJ56" i="11" s="1"/>
  <c r="H56" i="15"/>
  <c r="J55" i="12"/>
  <c r="G57" i="15"/>
  <c r="AJ57" i="15" s="1"/>
  <c r="J61" i="10"/>
  <c r="O60" i="10"/>
  <c r="K60" i="10"/>
  <c r="G56" i="12"/>
  <c r="H56" i="12" s="1"/>
  <c r="C58" i="11"/>
  <c r="D57" i="11"/>
  <c r="E57" i="11"/>
  <c r="F57" i="11"/>
  <c r="Q59" i="10"/>
  <c r="R59" i="10"/>
  <c r="P59" i="10"/>
  <c r="C59" i="15"/>
  <c r="D58" i="15"/>
  <c r="E58" i="15"/>
  <c r="F58" i="15"/>
  <c r="C58" i="12"/>
  <c r="F57" i="12"/>
  <c r="E57" i="12"/>
  <c r="D57" i="12"/>
  <c r="G57" i="12" s="1"/>
  <c r="M59" i="10"/>
  <c r="N59" i="10"/>
  <c r="L59" i="10"/>
  <c r="G57" i="11" l="1"/>
  <c r="AJ57" i="11" s="1"/>
  <c r="H57" i="15"/>
  <c r="I57" i="15"/>
  <c r="J57" i="15"/>
  <c r="G58" i="15"/>
  <c r="AJ58" i="15" s="1"/>
  <c r="AJ57" i="12"/>
  <c r="J57" i="12"/>
  <c r="I57" i="12"/>
  <c r="N60" i="10"/>
  <c r="M60" i="10"/>
  <c r="L60" i="10"/>
  <c r="P60" i="10"/>
  <c r="Q60" i="10"/>
  <c r="R60" i="10"/>
  <c r="H57" i="12"/>
  <c r="C59" i="12"/>
  <c r="D58" i="12"/>
  <c r="E58" i="12"/>
  <c r="F58" i="12"/>
  <c r="C60" i="15"/>
  <c r="D59" i="15"/>
  <c r="E59" i="15"/>
  <c r="F59" i="15"/>
  <c r="C59" i="11"/>
  <c r="D58" i="11"/>
  <c r="E58" i="11"/>
  <c r="F58" i="11"/>
  <c r="J62" i="10"/>
  <c r="O61" i="10"/>
  <c r="K61" i="10"/>
  <c r="AJ56" i="12"/>
  <c r="I56" i="12"/>
  <c r="J56" i="12"/>
  <c r="H58" i="15" l="1"/>
  <c r="I58" i="15"/>
  <c r="G58" i="11"/>
  <c r="AJ58" i="11" s="1"/>
  <c r="J58" i="15"/>
  <c r="G58" i="12"/>
  <c r="I58" i="12" s="1"/>
  <c r="C60" i="11"/>
  <c r="F59" i="11"/>
  <c r="D59" i="11"/>
  <c r="E59" i="11"/>
  <c r="C61" i="15"/>
  <c r="E60" i="15"/>
  <c r="F60" i="15"/>
  <c r="D60" i="15"/>
  <c r="C60" i="12"/>
  <c r="F59" i="12"/>
  <c r="D59" i="12"/>
  <c r="E59" i="12"/>
  <c r="M61" i="10"/>
  <c r="N61" i="10"/>
  <c r="L61" i="10"/>
  <c r="G59" i="15"/>
  <c r="P61" i="10"/>
  <c r="R61" i="10"/>
  <c r="Q61" i="10"/>
  <c r="J63" i="10"/>
  <c r="K62" i="10"/>
  <c r="O62" i="10"/>
  <c r="G59" i="11" l="1"/>
  <c r="AJ59" i="11" s="1"/>
  <c r="G59" i="12"/>
  <c r="AJ59" i="12" s="1"/>
  <c r="H58" i="12"/>
  <c r="G60" i="15"/>
  <c r="AJ60" i="15" s="1"/>
  <c r="J59" i="12"/>
  <c r="I59" i="12"/>
  <c r="J64" i="10"/>
  <c r="K63" i="10"/>
  <c r="O63" i="10"/>
  <c r="AJ59" i="15"/>
  <c r="H59" i="15"/>
  <c r="H59" i="12"/>
  <c r="P62" i="10"/>
  <c r="R62" i="10"/>
  <c r="Q62" i="10"/>
  <c r="N62" i="10"/>
  <c r="L62" i="10"/>
  <c r="M62" i="10"/>
  <c r="C61" i="12"/>
  <c r="D60" i="12"/>
  <c r="G60" i="12" s="1"/>
  <c r="E60" i="12"/>
  <c r="F60" i="12"/>
  <c r="I60" i="15"/>
  <c r="C62" i="15"/>
  <c r="D61" i="15"/>
  <c r="E61" i="15"/>
  <c r="F61" i="15"/>
  <c r="C61" i="11"/>
  <c r="F60" i="11"/>
  <c r="D60" i="11"/>
  <c r="G60" i="11" s="1"/>
  <c r="AJ60" i="11" s="1"/>
  <c r="E60" i="11"/>
  <c r="I59" i="15"/>
  <c r="AJ58" i="12"/>
  <c r="J58" i="12"/>
  <c r="J59" i="15"/>
  <c r="H60" i="15" l="1"/>
  <c r="J60" i="15"/>
  <c r="J60" i="12"/>
  <c r="I60" i="12"/>
  <c r="AJ60" i="12"/>
  <c r="H60" i="12"/>
  <c r="G61" i="15"/>
  <c r="C62" i="12"/>
  <c r="F61" i="12"/>
  <c r="D61" i="12"/>
  <c r="E61" i="12"/>
  <c r="J65" i="10"/>
  <c r="O64" i="10"/>
  <c r="K64" i="10"/>
  <c r="Q63" i="10"/>
  <c r="P63" i="10"/>
  <c r="R63" i="10"/>
  <c r="C62" i="11"/>
  <c r="D61" i="11"/>
  <c r="E61" i="11"/>
  <c r="F61" i="11"/>
  <c r="C63" i="15"/>
  <c r="D62" i="15"/>
  <c r="E62" i="15"/>
  <c r="F62" i="15"/>
  <c r="M63" i="10"/>
  <c r="L63" i="10"/>
  <c r="N63" i="10"/>
  <c r="G61" i="11" l="1"/>
  <c r="AJ61" i="11" s="1"/>
  <c r="G61" i="12"/>
  <c r="AJ61" i="12" s="1"/>
  <c r="J66" i="10"/>
  <c r="K65" i="10"/>
  <c r="O65" i="10"/>
  <c r="C63" i="12"/>
  <c r="E62" i="12"/>
  <c r="D62" i="12"/>
  <c r="F62" i="12"/>
  <c r="M64" i="10"/>
  <c r="N64" i="10"/>
  <c r="L64" i="10"/>
  <c r="G62" i="15"/>
  <c r="AJ62" i="15" s="1"/>
  <c r="C64" i="15"/>
  <c r="D63" i="15"/>
  <c r="E63" i="15"/>
  <c r="F63" i="15"/>
  <c r="AJ61" i="15"/>
  <c r="J61" i="15"/>
  <c r="H61" i="15"/>
  <c r="C63" i="11"/>
  <c r="D62" i="11"/>
  <c r="E62" i="11"/>
  <c r="F62" i="11"/>
  <c r="G62" i="11"/>
  <c r="AJ62" i="11" s="1"/>
  <c r="P64" i="10"/>
  <c r="R64" i="10"/>
  <c r="Q64" i="10"/>
  <c r="I61" i="15"/>
  <c r="H61" i="12" l="1"/>
  <c r="J61" i="12"/>
  <c r="I61" i="12"/>
  <c r="C64" i="11"/>
  <c r="F63" i="11"/>
  <c r="D63" i="11"/>
  <c r="E63" i="11"/>
  <c r="G63" i="15"/>
  <c r="L65" i="10"/>
  <c r="N65" i="10"/>
  <c r="M65" i="10"/>
  <c r="I62" i="15"/>
  <c r="G62" i="12"/>
  <c r="I62" i="12" s="1"/>
  <c r="C65" i="15"/>
  <c r="E64" i="15"/>
  <c r="F64" i="15"/>
  <c r="D64" i="15"/>
  <c r="C64" i="12"/>
  <c r="F63" i="12"/>
  <c r="D63" i="12"/>
  <c r="E63" i="12"/>
  <c r="J63" i="12"/>
  <c r="H63" i="12"/>
  <c r="G63" i="12"/>
  <c r="AJ63" i="12" s="1"/>
  <c r="I63" i="12"/>
  <c r="J67" i="10"/>
  <c r="O66" i="10"/>
  <c r="K66" i="10"/>
  <c r="H62" i="15"/>
  <c r="R65" i="10"/>
  <c r="Q65" i="10"/>
  <c r="P65" i="10"/>
  <c r="J62" i="15"/>
  <c r="G64" i="15" l="1"/>
  <c r="AJ64" i="15" s="1"/>
  <c r="G63" i="11"/>
  <c r="AJ63" i="11" s="1"/>
  <c r="I64" i="15"/>
  <c r="J64" i="15"/>
  <c r="M66" i="10"/>
  <c r="L66" i="10"/>
  <c r="N66" i="10"/>
  <c r="H64" i="15"/>
  <c r="Q66" i="10"/>
  <c r="P66" i="10"/>
  <c r="R66" i="10"/>
  <c r="J68" i="10"/>
  <c r="K67" i="10"/>
  <c r="O67" i="10"/>
  <c r="C65" i="12"/>
  <c r="F64" i="12"/>
  <c r="E64" i="12"/>
  <c r="D64" i="12"/>
  <c r="J64" i="12"/>
  <c r="G64" i="12"/>
  <c r="AJ64" i="12" s="1"/>
  <c r="I64" i="12"/>
  <c r="H64" i="12"/>
  <c r="C66" i="15"/>
  <c r="D65" i="15"/>
  <c r="E65" i="15"/>
  <c r="F65" i="15"/>
  <c r="AJ62" i="12"/>
  <c r="J62" i="12"/>
  <c r="H62" i="12"/>
  <c r="AJ63" i="15"/>
  <c r="H63" i="15"/>
  <c r="I63" i="15"/>
  <c r="C65" i="11"/>
  <c r="F64" i="11"/>
  <c r="G64" i="11" s="1"/>
  <c r="AJ64" i="11" s="1"/>
  <c r="D64" i="11"/>
  <c r="E64" i="11"/>
  <c r="J63" i="15"/>
  <c r="G65" i="15" l="1"/>
  <c r="AJ65" i="15" s="1"/>
  <c r="J65" i="15"/>
  <c r="I65" i="15"/>
  <c r="R67" i="10"/>
  <c r="P67" i="10"/>
  <c r="Q67" i="10"/>
  <c r="N67" i="10"/>
  <c r="M67" i="10"/>
  <c r="L67" i="10"/>
  <c r="J69" i="10"/>
  <c r="O68" i="10"/>
  <c r="K68" i="10"/>
  <c r="H65" i="15"/>
  <c r="C66" i="11"/>
  <c r="D65" i="11"/>
  <c r="E65" i="11"/>
  <c r="F65" i="11"/>
  <c r="C67" i="15"/>
  <c r="D66" i="15"/>
  <c r="E66" i="15"/>
  <c r="F66" i="15"/>
  <c r="C66" i="12"/>
  <c r="F65" i="12"/>
  <c r="E65" i="12"/>
  <c r="D65" i="12"/>
  <c r="J65" i="12"/>
  <c r="I65" i="12"/>
  <c r="G65" i="12"/>
  <c r="AJ65" i="12" s="1"/>
  <c r="H65" i="12"/>
  <c r="G65" i="11" l="1"/>
  <c r="AJ65" i="11" s="1"/>
  <c r="C67" i="11"/>
  <c r="D66" i="11"/>
  <c r="E66" i="11"/>
  <c r="F66" i="11"/>
  <c r="J70" i="10"/>
  <c r="O69" i="10"/>
  <c r="K69" i="10"/>
  <c r="L68" i="10"/>
  <c r="M68" i="10"/>
  <c r="N68" i="10"/>
  <c r="G66" i="15"/>
  <c r="AJ66" i="15" s="1"/>
  <c r="C67" i="12"/>
  <c r="D66" i="12"/>
  <c r="F66" i="12"/>
  <c r="E66" i="12"/>
  <c r="J66" i="12"/>
  <c r="I66" i="12"/>
  <c r="G66" i="12"/>
  <c r="AJ66" i="12" s="1"/>
  <c r="H66" i="12"/>
  <c r="C68" i="15"/>
  <c r="D67" i="15"/>
  <c r="E67" i="15"/>
  <c r="F67" i="15"/>
  <c r="Q68" i="10"/>
  <c r="R68" i="10"/>
  <c r="P68" i="10"/>
  <c r="G66" i="11" l="1"/>
  <c r="AJ66" i="11" s="1"/>
  <c r="J71" i="10"/>
  <c r="O70" i="10"/>
  <c r="K70" i="10"/>
  <c r="G67" i="15"/>
  <c r="AJ67" i="15" s="1"/>
  <c r="C69" i="15"/>
  <c r="E68" i="15"/>
  <c r="F68" i="15"/>
  <c r="D68" i="15"/>
  <c r="C68" i="12"/>
  <c r="F67" i="12"/>
  <c r="D67" i="12"/>
  <c r="E67" i="12"/>
  <c r="G67" i="12"/>
  <c r="AJ67" i="12" s="1"/>
  <c r="J67" i="12"/>
  <c r="I67" i="12"/>
  <c r="H67" i="12"/>
  <c r="C68" i="11"/>
  <c r="F67" i="11"/>
  <c r="D67" i="11"/>
  <c r="E67" i="11"/>
  <c r="L69" i="10"/>
  <c r="M69" i="10"/>
  <c r="N69" i="10"/>
  <c r="I66" i="15"/>
  <c r="R69" i="10"/>
  <c r="Q69" i="10"/>
  <c r="P69" i="10"/>
  <c r="J66" i="15"/>
  <c r="H66" i="15"/>
  <c r="G68" i="15" l="1"/>
  <c r="AJ68" i="15" s="1"/>
  <c r="G67" i="11"/>
  <c r="AJ67" i="11" s="1"/>
  <c r="C69" i="11"/>
  <c r="F68" i="11"/>
  <c r="D68" i="11"/>
  <c r="E68" i="11"/>
  <c r="C69" i="12"/>
  <c r="F68" i="12"/>
  <c r="E68" i="12"/>
  <c r="D68" i="12"/>
  <c r="G68" i="12"/>
  <c r="AJ68" i="12" s="1"/>
  <c r="H68" i="12"/>
  <c r="J68" i="12"/>
  <c r="I68" i="12"/>
  <c r="C70" i="15"/>
  <c r="D69" i="15"/>
  <c r="E69" i="15"/>
  <c r="F69" i="15"/>
  <c r="J72" i="10"/>
  <c r="K71" i="10"/>
  <c r="O71" i="10"/>
  <c r="H67" i="15"/>
  <c r="N70" i="10"/>
  <c r="L70" i="10"/>
  <c r="M70" i="10"/>
  <c r="I67" i="15"/>
  <c r="P70" i="10"/>
  <c r="R70" i="10"/>
  <c r="Q70" i="10"/>
  <c r="J67" i="15"/>
  <c r="H68" i="15" l="1"/>
  <c r="J68" i="15"/>
  <c r="I68" i="15"/>
  <c r="G68" i="11"/>
  <c r="AJ68" i="11" s="1"/>
  <c r="C70" i="11"/>
  <c r="D69" i="11"/>
  <c r="E69" i="11"/>
  <c r="F69" i="11"/>
  <c r="R71" i="10"/>
  <c r="P71" i="10"/>
  <c r="Q71" i="10"/>
  <c r="L71" i="10"/>
  <c r="N71" i="10"/>
  <c r="M71" i="10"/>
  <c r="G69" i="15"/>
  <c r="AJ69" i="15" s="1"/>
  <c r="J73" i="10"/>
  <c r="K72" i="10"/>
  <c r="O72" i="10"/>
  <c r="C71" i="15"/>
  <c r="D70" i="15"/>
  <c r="E70" i="15"/>
  <c r="F70" i="15"/>
  <c r="C70" i="12"/>
  <c r="E69" i="12"/>
  <c r="F69" i="12"/>
  <c r="D69" i="12"/>
  <c r="H69" i="12"/>
  <c r="I69" i="12"/>
  <c r="J69" i="12"/>
  <c r="G69" i="12"/>
  <c r="AJ69" i="12" s="1"/>
  <c r="G69" i="11" l="1"/>
  <c r="AJ69" i="11" s="1"/>
  <c r="L72" i="10"/>
  <c r="N72" i="10"/>
  <c r="M72" i="10"/>
  <c r="J74" i="10"/>
  <c r="O73" i="10"/>
  <c r="K73" i="10"/>
  <c r="C71" i="11"/>
  <c r="D70" i="11"/>
  <c r="E70" i="11"/>
  <c r="F70" i="11"/>
  <c r="C71" i="12"/>
  <c r="F70" i="12"/>
  <c r="D70" i="12"/>
  <c r="E70" i="12"/>
  <c r="I70" i="12"/>
  <c r="G70" i="12"/>
  <c r="AJ70" i="12" s="1"/>
  <c r="J70" i="12"/>
  <c r="H70" i="12"/>
  <c r="G70" i="15"/>
  <c r="AJ70" i="15" s="1"/>
  <c r="C72" i="15"/>
  <c r="D71" i="15"/>
  <c r="E71" i="15"/>
  <c r="F71" i="15"/>
  <c r="H69" i="15"/>
  <c r="Q72" i="10"/>
  <c r="P72" i="10"/>
  <c r="R72" i="10"/>
  <c r="I69" i="15"/>
  <c r="J69" i="15"/>
  <c r="G70" i="11" l="1"/>
  <c r="AJ70" i="11" s="1"/>
  <c r="C73" i="15"/>
  <c r="E72" i="15"/>
  <c r="F72" i="15"/>
  <c r="D72" i="15"/>
  <c r="R73" i="10"/>
  <c r="P73" i="10"/>
  <c r="Q73" i="10"/>
  <c r="C72" i="12"/>
  <c r="F71" i="12"/>
  <c r="D71" i="12"/>
  <c r="E71" i="12"/>
  <c r="I71" i="12"/>
  <c r="H71" i="12"/>
  <c r="G71" i="12"/>
  <c r="AJ71" i="12" s="1"/>
  <c r="J71" i="12"/>
  <c r="J75" i="10"/>
  <c r="K74" i="10"/>
  <c r="O74" i="10"/>
  <c r="I70" i="15"/>
  <c r="C72" i="11"/>
  <c r="F71" i="11"/>
  <c r="D71" i="11"/>
  <c r="E71" i="11"/>
  <c r="G71" i="11"/>
  <c r="AJ71" i="11" s="1"/>
  <c r="J70" i="15"/>
  <c r="G71" i="15"/>
  <c r="AJ71" i="15" s="1"/>
  <c r="L73" i="10"/>
  <c r="N73" i="10"/>
  <c r="M73" i="10"/>
  <c r="H70" i="15"/>
  <c r="C73" i="11" l="1"/>
  <c r="F72" i="11"/>
  <c r="D72" i="11"/>
  <c r="E72" i="11"/>
  <c r="J76" i="10"/>
  <c r="K75" i="10"/>
  <c r="O75" i="10"/>
  <c r="C73" i="12"/>
  <c r="F72" i="12"/>
  <c r="E72" i="12"/>
  <c r="D72" i="12"/>
  <c r="H72" i="12"/>
  <c r="G72" i="12"/>
  <c r="AJ72" i="12" s="1"/>
  <c r="J72" i="12"/>
  <c r="I72" i="12"/>
  <c r="G72" i="15"/>
  <c r="AJ72" i="15" s="1"/>
  <c r="Q74" i="10"/>
  <c r="P74" i="10"/>
  <c r="R74" i="10"/>
  <c r="N74" i="10"/>
  <c r="M74" i="10"/>
  <c r="L74" i="10"/>
  <c r="C74" i="15"/>
  <c r="D73" i="15"/>
  <c r="E73" i="15"/>
  <c r="F73" i="15"/>
  <c r="H71" i="15"/>
  <c r="I71" i="15"/>
  <c r="J71" i="15"/>
  <c r="G72" i="11" l="1"/>
  <c r="AJ72" i="11" s="1"/>
  <c r="C74" i="12"/>
  <c r="F73" i="12"/>
  <c r="E73" i="12"/>
  <c r="D73" i="12"/>
  <c r="J73" i="12"/>
  <c r="H73" i="12"/>
  <c r="I73" i="12"/>
  <c r="G73" i="12"/>
  <c r="AJ73" i="12" s="1"/>
  <c r="C74" i="11"/>
  <c r="D73" i="11"/>
  <c r="E73" i="11"/>
  <c r="F73" i="11"/>
  <c r="J77" i="10"/>
  <c r="K76" i="10"/>
  <c r="O76" i="10"/>
  <c r="G73" i="15"/>
  <c r="AJ73" i="15" s="1"/>
  <c r="C75" i="15"/>
  <c r="D74" i="15"/>
  <c r="E74" i="15"/>
  <c r="F74" i="15"/>
  <c r="Q75" i="10"/>
  <c r="P75" i="10"/>
  <c r="R75" i="10"/>
  <c r="I72" i="15"/>
  <c r="L75" i="10"/>
  <c r="M75" i="10"/>
  <c r="N75" i="10"/>
  <c r="H72" i="15"/>
  <c r="J72" i="15"/>
  <c r="G73" i="11" l="1"/>
  <c r="AJ73" i="11" s="1"/>
  <c r="G74" i="15"/>
  <c r="AJ74" i="15" s="1"/>
  <c r="C75" i="11"/>
  <c r="D74" i="11"/>
  <c r="E74" i="11"/>
  <c r="F74" i="11"/>
  <c r="C75" i="12"/>
  <c r="D74" i="12"/>
  <c r="F74" i="12"/>
  <c r="E74" i="12"/>
  <c r="J74" i="12"/>
  <c r="G74" i="12"/>
  <c r="AJ74" i="12" s="1"/>
  <c r="H74" i="12"/>
  <c r="I74" i="12"/>
  <c r="R76" i="10"/>
  <c r="Q76" i="10"/>
  <c r="P76" i="10"/>
  <c r="I73" i="15"/>
  <c r="N76" i="10"/>
  <c r="L76" i="10"/>
  <c r="M76" i="10"/>
  <c r="J73" i="15"/>
  <c r="H74" i="15"/>
  <c r="C76" i="15"/>
  <c r="D75" i="15"/>
  <c r="E75" i="15"/>
  <c r="F75" i="15"/>
  <c r="J78" i="10"/>
  <c r="K77" i="10"/>
  <c r="O77" i="10"/>
  <c r="H73" i="15"/>
  <c r="J74" i="15" l="1"/>
  <c r="G74" i="11"/>
  <c r="AJ74" i="11" s="1"/>
  <c r="I74" i="15"/>
  <c r="G75" i="15"/>
  <c r="AJ75" i="15" s="1"/>
  <c r="R77" i="10"/>
  <c r="P77" i="10"/>
  <c r="Q77" i="10"/>
  <c r="M77" i="10"/>
  <c r="N77" i="10"/>
  <c r="L77" i="10"/>
  <c r="J79" i="10"/>
  <c r="O78" i="10"/>
  <c r="K78" i="10"/>
  <c r="C77" i="15"/>
  <c r="E76" i="15"/>
  <c r="F76" i="15"/>
  <c r="D76" i="15"/>
  <c r="C76" i="12"/>
  <c r="F75" i="12"/>
  <c r="D75" i="12"/>
  <c r="E75" i="12"/>
  <c r="J75" i="12"/>
  <c r="I75" i="12"/>
  <c r="H75" i="12"/>
  <c r="G75" i="12"/>
  <c r="AJ75" i="12" s="1"/>
  <c r="C76" i="11"/>
  <c r="F75" i="11"/>
  <c r="D75" i="11"/>
  <c r="E75" i="11"/>
  <c r="G75" i="11" l="1"/>
  <c r="AJ75" i="11" s="1"/>
  <c r="P78" i="10"/>
  <c r="R78" i="10"/>
  <c r="Q78" i="10"/>
  <c r="G76" i="15"/>
  <c r="AJ76" i="15" s="1"/>
  <c r="J80" i="10"/>
  <c r="K79" i="10"/>
  <c r="O79" i="10"/>
  <c r="I75" i="15"/>
  <c r="C77" i="11"/>
  <c r="F76" i="11"/>
  <c r="D76" i="11"/>
  <c r="E76" i="11"/>
  <c r="C77" i="12"/>
  <c r="F76" i="12"/>
  <c r="E76" i="12"/>
  <c r="D76" i="12"/>
  <c r="J76" i="12"/>
  <c r="H76" i="12"/>
  <c r="G76" i="12"/>
  <c r="AJ76" i="12" s="1"/>
  <c r="I76" i="12"/>
  <c r="C78" i="15"/>
  <c r="D77" i="15"/>
  <c r="E77" i="15"/>
  <c r="F77" i="15"/>
  <c r="J75" i="15"/>
  <c r="N78" i="10"/>
  <c r="M78" i="10"/>
  <c r="L78" i="10"/>
  <c r="H75" i="15"/>
  <c r="H76" i="15" l="1"/>
  <c r="G76" i="11"/>
  <c r="AJ76" i="11" s="1"/>
  <c r="C78" i="11"/>
  <c r="D77" i="11"/>
  <c r="E77" i="11"/>
  <c r="F77" i="11"/>
  <c r="J81" i="10"/>
  <c r="O80" i="10"/>
  <c r="K80" i="10"/>
  <c r="J76" i="15"/>
  <c r="Q79" i="10"/>
  <c r="P79" i="10"/>
  <c r="R79" i="10"/>
  <c r="G77" i="15"/>
  <c r="AJ77" i="15" s="1"/>
  <c r="C79" i="15"/>
  <c r="D78" i="15"/>
  <c r="E78" i="15"/>
  <c r="F78" i="15"/>
  <c r="C78" i="12"/>
  <c r="E77" i="12"/>
  <c r="F77" i="12"/>
  <c r="D77" i="12"/>
  <c r="G77" i="12"/>
  <c r="AJ77" i="12" s="1"/>
  <c r="J77" i="12"/>
  <c r="I77" i="12"/>
  <c r="H77" i="12"/>
  <c r="N79" i="10"/>
  <c r="M79" i="10"/>
  <c r="L79" i="10"/>
  <c r="I76" i="15"/>
  <c r="G77" i="11" l="1"/>
  <c r="AJ77" i="11" s="1"/>
  <c r="G78" i="15"/>
  <c r="AJ78" i="15" s="1"/>
  <c r="C79" i="11"/>
  <c r="D78" i="11"/>
  <c r="E78" i="11"/>
  <c r="F78" i="11"/>
  <c r="L80" i="10"/>
  <c r="M80" i="10"/>
  <c r="N80" i="10"/>
  <c r="J77" i="15"/>
  <c r="Q80" i="10"/>
  <c r="P80" i="10"/>
  <c r="R80" i="10"/>
  <c r="H77" i="15"/>
  <c r="C79" i="12"/>
  <c r="F78" i="12"/>
  <c r="D78" i="12"/>
  <c r="E78" i="12"/>
  <c r="I78" i="12"/>
  <c r="J78" i="12"/>
  <c r="H78" i="12"/>
  <c r="G78" i="12"/>
  <c r="AJ78" i="12" s="1"/>
  <c r="C80" i="15"/>
  <c r="D79" i="15"/>
  <c r="E79" i="15"/>
  <c r="F79" i="15"/>
  <c r="J82" i="10"/>
  <c r="K81" i="10"/>
  <c r="O81" i="10"/>
  <c r="I77" i="15"/>
  <c r="J78" i="15" l="1"/>
  <c r="I78" i="15"/>
  <c r="H78" i="15"/>
  <c r="G79" i="15"/>
  <c r="AJ79" i="15" s="1"/>
  <c r="G78" i="11"/>
  <c r="AJ78" i="11" s="1"/>
  <c r="R81" i="10"/>
  <c r="P81" i="10"/>
  <c r="Q81" i="10"/>
  <c r="N81" i="10"/>
  <c r="M81" i="10"/>
  <c r="L81" i="10"/>
  <c r="J83" i="10"/>
  <c r="K82" i="10"/>
  <c r="O82" i="10"/>
  <c r="C81" i="15"/>
  <c r="E80" i="15"/>
  <c r="F80" i="15"/>
  <c r="D80" i="15"/>
  <c r="C80" i="12"/>
  <c r="F79" i="12"/>
  <c r="D79" i="12"/>
  <c r="E79" i="12"/>
  <c r="H79" i="12"/>
  <c r="G79" i="12"/>
  <c r="AJ79" i="12" s="1"/>
  <c r="J79" i="12"/>
  <c r="I79" i="12"/>
  <c r="C80" i="11"/>
  <c r="F79" i="11"/>
  <c r="D79" i="11"/>
  <c r="E79" i="11"/>
  <c r="H79" i="15" l="1"/>
  <c r="I79" i="15"/>
  <c r="J79" i="15"/>
  <c r="G79" i="11"/>
  <c r="AJ79" i="11" s="1"/>
  <c r="R82" i="10"/>
  <c r="P82" i="10"/>
  <c r="Q82" i="10"/>
  <c r="M82" i="10"/>
  <c r="N82" i="10"/>
  <c r="L82" i="10"/>
  <c r="J84" i="10"/>
  <c r="O83" i="10"/>
  <c r="K83" i="10"/>
  <c r="G80" i="15"/>
  <c r="AJ80" i="15" s="1"/>
  <c r="C81" i="11"/>
  <c r="F80" i="11"/>
  <c r="D80" i="11"/>
  <c r="E80" i="11"/>
  <c r="C81" i="12"/>
  <c r="F80" i="12"/>
  <c r="E80" i="12"/>
  <c r="D80" i="12"/>
  <c r="J80" i="12"/>
  <c r="I80" i="12"/>
  <c r="H80" i="12"/>
  <c r="G80" i="12"/>
  <c r="AJ80" i="12" s="1"/>
  <c r="C82" i="15"/>
  <c r="D81" i="15"/>
  <c r="E81" i="15"/>
  <c r="F81" i="15"/>
  <c r="G80" i="11" l="1"/>
  <c r="AJ80" i="11" s="1"/>
  <c r="G81" i="15"/>
  <c r="AJ81" i="15" s="1"/>
  <c r="M83" i="10"/>
  <c r="N83" i="10"/>
  <c r="L83" i="10"/>
  <c r="C83" i="15"/>
  <c r="D82" i="15"/>
  <c r="E82" i="15"/>
  <c r="F82" i="15"/>
  <c r="C82" i="12"/>
  <c r="F81" i="12"/>
  <c r="E81" i="12"/>
  <c r="D81" i="12"/>
  <c r="G81" i="12"/>
  <c r="AJ81" i="12" s="1"/>
  <c r="H81" i="12"/>
  <c r="I81" i="12"/>
  <c r="J81" i="12"/>
  <c r="Q83" i="10"/>
  <c r="R83" i="10"/>
  <c r="P83" i="10"/>
  <c r="I80" i="15"/>
  <c r="C82" i="11"/>
  <c r="D81" i="11"/>
  <c r="E81" i="11"/>
  <c r="F81" i="11"/>
  <c r="J85" i="10"/>
  <c r="O84" i="10"/>
  <c r="K84" i="10"/>
  <c r="J80" i="15"/>
  <c r="H80" i="15"/>
  <c r="G81" i="11" l="1"/>
  <c r="AJ81" i="11" s="1"/>
  <c r="M84" i="10"/>
  <c r="N84" i="10"/>
  <c r="L84" i="10"/>
  <c r="G82" i="15"/>
  <c r="AJ82" i="15" s="1"/>
  <c r="R84" i="10"/>
  <c r="P84" i="10"/>
  <c r="Q84" i="10"/>
  <c r="J86" i="10"/>
  <c r="O85" i="10"/>
  <c r="K85" i="10"/>
  <c r="C83" i="11"/>
  <c r="D82" i="11"/>
  <c r="G82" i="11" s="1"/>
  <c r="AJ82" i="11" s="1"/>
  <c r="E82" i="11"/>
  <c r="F82" i="11"/>
  <c r="C83" i="12"/>
  <c r="D82" i="12"/>
  <c r="F82" i="12"/>
  <c r="E82" i="12"/>
  <c r="G82" i="12"/>
  <c r="AJ82" i="12" s="1"/>
  <c r="J82" i="12"/>
  <c r="H82" i="12"/>
  <c r="I82" i="12"/>
  <c r="C84" i="15"/>
  <c r="D83" i="15"/>
  <c r="E83" i="15"/>
  <c r="F83" i="15"/>
  <c r="I81" i="15"/>
  <c r="J81" i="15"/>
  <c r="H81" i="15"/>
  <c r="G83" i="15" l="1"/>
  <c r="AJ83" i="15" s="1"/>
  <c r="I83" i="15"/>
  <c r="Q85" i="10"/>
  <c r="R85" i="10"/>
  <c r="P85" i="10"/>
  <c r="H83" i="15"/>
  <c r="C85" i="15"/>
  <c r="E84" i="15"/>
  <c r="F84" i="15"/>
  <c r="D84" i="15"/>
  <c r="C84" i="12"/>
  <c r="F83" i="12"/>
  <c r="D83" i="12"/>
  <c r="E83" i="12"/>
  <c r="I83" i="12"/>
  <c r="J83" i="12"/>
  <c r="H83" i="12"/>
  <c r="G83" i="12"/>
  <c r="AJ83" i="12" s="1"/>
  <c r="J87" i="10"/>
  <c r="O86" i="10"/>
  <c r="K86" i="10"/>
  <c r="H82" i="15"/>
  <c r="C84" i="11"/>
  <c r="F83" i="11"/>
  <c r="D83" i="11"/>
  <c r="E83" i="11"/>
  <c r="J82" i="15"/>
  <c r="M85" i="10"/>
  <c r="L85" i="10"/>
  <c r="N85" i="10"/>
  <c r="I82" i="15"/>
  <c r="G83" i="11" l="1"/>
  <c r="AJ83" i="11" s="1"/>
  <c r="J83" i="15"/>
  <c r="L86" i="10"/>
  <c r="N86" i="10"/>
  <c r="M86" i="10"/>
  <c r="R86" i="10"/>
  <c r="P86" i="10"/>
  <c r="Q86" i="10"/>
  <c r="G84" i="15"/>
  <c r="AJ84" i="15" s="1"/>
  <c r="C85" i="11"/>
  <c r="F84" i="11"/>
  <c r="D84" i="11"/>
  <c r="E84" i="11"/>
  <c r="J88" i="10"/>
  <c r="K87" i="10"/>
  <c r="O87" i="10"/>
  <c r="C85" i="12"/>
  <c r="F84" i="12"/>
  <c r="E84" i="12"/>
  <c r="D84" i="12"/>
  <c r="G84" i="12"/>
  <c r="AJ84" i="12" s="1"/>
  <c r="H84" i="12"/>
  <c r="I84" i="12"/>
  <c r="J84" i="12"/>
  <c r="C86" i="15"/>
  <c r="D85" i="15"/>
  <c r="E85" i="15"/>
  <c r="F85" i="15"/>
  <c r="G85" i="15" l="1"/>
  <c r="AJ85" i="15" s="1"/>
  <c r="G84" i="11"/>
  <c r="AJ84" i="11" s="1"/>
  <c r="J89" i="10"/>
  <c r="O88" i="10"/>
  <c r="K88" i="10"/>
  <c r="R87" i="10"/>
  <c r="Q87" i="10"/>
  <c r="P87" i="10"/>
  <c r="H85" i="15"/>
  <c r="C87" i="15"/>
  <c r="D86" i="15"/>
  <c r="E86" i="15"/>
  <c r="F86" i="15"/>
  <c r="C86" i="12"/>
  <c r="E85" i="12"/>
  <c r="F85" i="12"/>
  <c r="D85" i="12"/>
  <c r="J85" i="12"/>
  <c r="H85" i="12"/>
  <c r="I85" i="12"/>
  <c r="G85" i="12"/>
  <c r="AJ85" i="12" s="1"/>
  <c r="C86" i="11"/>
  <c r="D85" i="11"/>
  <c r="E85" i="11"/>
  <c r="F85" i="11"/>
  <c r="J84" i="15"/>
  <c r="H84" i="15"/>
  <c r="M87" i="10"/>
  <c r="L87" i="10"/>
  <c r="N87" i="10"/>
  <c r="I84" i="15"/>
  <c r="J85" i="15" l="1"/>
  <c r="I85" i="15"/>
  <c r="G86" i="15"/>
  <c r="AJ86" i="15" s="1"/>
  <c r="G85" i="11"/>
  <c r="AJ85" i="11" s="1"/>
  <c r="N88" i="10"/>
  <c r="L88" i="10"/>
  <c r="M88" i="10"/>
  <c r="P88" i="10"/>
  <c r="R88" i="10"/>
  <c r="Q88" i="10"/>
  <c r="J90" i="10"/>
  <c r="O89" i="10"/>
  <c r="K89" i="10"/>
  <c r="H86" i="15"/>
  <c r="C87" i="11"/>
  <c r="D86" i="11"/>
  <c r="E86" i="11"/>
  <c r="F86" i="11"/>
  <c r="C87" i="12"/>
  <c r="F86" i="12"/>
  <c r="D86" i="12"/>
  <c r="E86" i="12"/>
  <c r="I86" i="12"/>
  <c r="J86" i="12"/>
  <c r="G86" i="12"/>
  <c r="AJ86" i="12" s="1"/>
  <c r="H86" i="12"/>
  <c r="C88" i="15"/>
  <c r="D87" i="15"/>
  <c r="E87" i="15"/>
  <c r="F87" i="15"/>
  <c r="I86" i="15" l="1"/>
  <c r="G86" i="11"/>
  <c r="AJ86" i="11" s="1"/>
  <c r="J86" i="15"/>
  <c r="C88" i="11"/>
  <c r="F87" i="11"/>
  <c r="D87" i="11"/>
  <c r="E87" i="11"/>
  <c r="J91" i="10"/>
  <c r="O90" i="10"/>
  <c r="K90" i="10"/>
  <c r="G87" i="15"/>
  <c r="AJ87" i="15" s="1"/>
  <c r="L89" i="10"/>
  <c r="N89" i="10"/>
  <c r="M89" i="10"/>
  <c r="C89" i="15"/>
  <c r="E88" i="15"/>
  <c r="F88" i="15"/>
  <c r="D88" i="15"/>
  <c r="C88" i="12"/>
  <c r="F87" i="12"/>
  <c r="D87" i="12"/>
  <c r="E87" i="12"/>
  <c r="H87" i="12"/>
  <c r="G87" i="12"/>
  <c r="AJ87" i="12" s="1"/>
  <c r="I87" i="12"/>
  <c r="J87" i="12"/>
  <c r="R89" i="10"/>
  <c r="P89" i="10"/>
  <c r="Q89" i="10"/>
  <c r="G87" i="11" l="1"/>
  <c r="AJ87" i="11" s="1"/>
  <c r="J92" i="10"/>
  <c r="K91" i="10"/>
  <c r="O91" i="10"/>
  <c r="C89" i="12"/>
  <c r="F88" i="12"/>
  <c r="E88" i="12"/>
  <c r="D88" i="12"/>
  <c r="G88" i="12"/>
  <c r="AJ88" i="12" s="1"/>
  <c r="I88" i="12"/>
  <c r="H88" i="12"/>
  <c r="J88" i="12"/>
  <c r="C90" i="15"/>
  <c r="D89" i="15"/>
  <c r="E89" i="15"/>
  <c r="F89" i="15"/>
  <c r="C89" i="11"/>
  <c r="F88" i="11"/>
  <c r="D88" i="11"/>
  <c r="E88" i="11"/>
  <c r="G88" i="15"/>
  <c r="AJ88" i="15" s="1"/>
  <c r="N90" i="10"/>
  <c r="L90" i="10"/>
  <c r="M90" i="10"/>
  <c r="H87" i="15"/>
  <c r="Q90" i="10"/>
  <c r="R90" i="10"/>
  <c r="P90" i="10"/>
  <c r="I87" i="15"/>
  <c r="J87" i="15"/>
  <c r="G88" i="11" l="1"/>
  <c r="AJ88" i="11" s="1"/>
  <c r="G89" i="15"/>
  <c r="AJ89" i="15" s="1"/>
  <c r="J93" i="10"/>
  <c r="K92" i="10"/>
  <c r="O92" i="10"/>
  <c r="C90" i="11"/>
  <c r="D89" i="11"/>
  <c r="E89" i="11"/>
  <c r="F89" i="11"/>
  <c r="C91" i="15"/>
  <c r="D90" i="15"/>
  <c r="E90" i="15"/>
  <c r="F90" i="15"/>
  <c r="C90" i="12"/>
  <c r="F89" i="12"/>
  <c r="E89" i="12"/>
  <c r="D89" i="12"/>
  <c r="G89" i="12"/>
  <c r="AJ89" i="12" s="1"/>
  <c r="J89" i="12"/>
  <c r="H89" i="12"/>
  <c r="I89" i="12"/>
  <c r="I88" i="15"/>
  <c r="Q91" i="10"/>
  <c r="R91" i="10"/>
  <c r="P91" i="10"/>
  <c r="J88" i="15"/>
  <c r="N91" i="10"/>
  <c r="M91" i="10"/>
  <c r="L91" i="10"/>
  <c r="H88" i="15"/>
  <c r="I89" i="15" l="1"/>
  <c r="G90" i="15"/>
  <c r="AJ90" i="15" s="1"/>
  <c r="G89" i="11"/>
  <c r="AJ89" i="11" s="1"/>
  <c r="H89" i="15"/>
  <c r="J89" i="15"/>
  <c r="J90" i="15"/>
  <c r="L92" i="10"/>
  <c r="N92" i="10"/>
  <c r="M92" i="10"/>
  <c r="H90" i="15"/>
  <c r="C91" i="12"/>
  <c r="D90" i="12"/>
  <c r="F90" i="12"/>
  <c r="E90" i="12"/>
  <c r="G90" i="12"/>
  <c r="AJ90" i="12" s="1"/>
  <c r="H90" i="12"/>
  <c r="J90" i="12"/>
  <c r="I90" i="12"/>
  <c r="C92" i="15"/>
  <c r="D91" i="15"/>
  <c r="E91" i="15"/>
  <c r="F91" i="15"/>
  <c r="J94" i="10"/>
  <c r="O93" i="10"/>
  <c r="K93" i="10"/>
  <c r="C91" i="11"/>
  <c r="D90" i="11"/>
  <c r="E90" i="11"/>
  <c r="F90" i="11"/>
  <c r="G90" i="11"/>
  <c r="AJ90" i="11" s="1"/>
  <c r="P92" i="10"/>
  <c r="R92" i="10"/>
  <c r="Q92" i="10"/>
  <c r="I90" i="15" l="1"/>
  <c r="C92" i="11"/>
  <c r="F91" i="11"/>
  <c r="D91" i="11"/>
  <c r="E91" i="11"/>
  <c r="N93" i="10"/>
  <c r="L93" i="10"/>
  <c r="M93" i="10"/>
  <c r="P93" i="10"/>
  <c r="Q93" i="10"/>
  <c r="R93" i="10"/>
  <c r="G91" i="15"/>
  <c r="AJ91" i="15" s="1"/>
  <c r="J95" i="10"/>
  <c r="O94" i="10"/>
  <c r="K94" i="10"/>
  <c r="C93" i="15"/>
  <c r="E92" i="15"/>
  <c r="F92" i="15"/>
  <c r="D92" i="15"/>
  <c r="C92" i="12"/>
  <c r="F91" i="12"/>
  <c r="D91" i="12"/>
  <c r="E91" i="12"/>
  <c r="J91" i="12"/>
  <c r="I91" i="12"/>
  <c r="G91" i="12"/>
  <c r="AJ91" i="12" s="1"/>
  <c r="H91" i="12"/>
  <c r="G92" i="15" l="1"/>
  <c r="AJ92" i="15" s="1"/>
  <c r="G91" i="11"/>
  <c r="AJ91" i="11" s="1"/>
  <c r="J96" i="10"/>
  <c r="O95" i="10"/>
  <c r="K95" i="10"/>
  <c r="C93" i="11"/>
  <c r="F92" i="11"/>
  <c r="D92" i="11"/>
  <c r="E92" i="11"/>
  <c r="M94" i="10"/>
  <c r="N94" i="10"/>
  <c r="L94" i="10"/>
  <c r="H92" i="15"/>
  <c r="C93" i="12"/>
  <c r="F92" i="12"/>
  <c r="E92" i="12"/>
  <c r="D92" i="12"/>
  <c r="G92" i="12"/>
  <c r="AJ92" i="12" s="1"/>
  <c r="J92" i="12"/>
  <c r="H92" i="12"/>
  <c r="I92" i="12"/>
  <c r="C94" i="15"/>
  <c r="D93" i="15"/>
  <c r="E93" i="15"/>
  <c r="F93" i="15"/>
  <c r="J91" i="15"/>
  <c r="I91" i="15"/>
  <c r="R94" i="10"/>
  <c r="P94" i="10"/>
  <c r="Q94" i="10"/>
  <c r="H91" i="15"/>
  <c r="J92" i="15" l="1"/>
  <c r="I92" i="15"/>
  <c r="G92" i="11"/>
  <c r="AJ92" i="11" s="1"/>
  <c r="L95" i="10"/>
  <c r="N95" i="10"/>
  <c r="M95" i="10"/>
  <c r="P95" i="10"/>
  <c r="Q95" i="10"/>
  <c r="R95" i="10"/>
  <c r="G93" i="15"/>
  <c r="AJ93" i="15" s="1"/>
  <c r="C95" i="15"/>
  <c r="D94" i="15"/>
  <c r="E94" i="15"/>
  <c r="F94" i="15"/>
  <c r="C94" i="12"/>
  <c r="E93" i="12"/>
  <c r="F93" i="12"/>
  <c r="D93" i="12"/>
  <c r="H93" i="12"/>
  <c r="J93" i="12"/>
  <c r="G93" i="12"/>
  <c r="AJ93" i="12" s="1"/>
  <c r="I93" i="12"/>
  <c r="J97" i="10"/>
  <c r="K96" i="10"/>
  <c r="O96" i="10"/>
  <c r="C94" i="11"/>
  <c r="D93" i="11"/>
  <c r="E93" i="11"/>
  <c r="F93" i="11"/>
  <c r="G93" i="11"/>
  <c r="AJ93" i="11" s="1"/>
  <c r="C95" i="11" l="1"/>
  <c r="D94" i="11"/>
  <c r="E94" i="11"/>
  <c r="F94" i="11"/>
  <c r="Q96" i="10"/>
  <c r="P96" i="10"/>
  <c r="R96" i="10"/>
  <c r="M96" i="10"/>
  <c r="N96" i="10"/>
  <c r="L96" i="10"/>
  <c r="G94" i="15"/>
  <c r="AJ94" i="15" s="1"/>
  <c r="J98" i="10"/>
  <c r="O97" i="10"/>
  <c r="K97" i="10"/>
  <c r="C95" i="12"/>
  <c r="F94" i="12"/>
  <c r="D94" i="12"/>
  <c r="E94" i="12"/>
  <c r="I94" i="12"/>
  <c r="G94" i="12"/>
  <c r="AJ94" i="12" s="1"/>
  <c r="H94" i="12"/>
  <c r="J94" i="12"/>
  <c r="C96" i="15"/>
  <c r="D95" i="15"/>
  <c r="E95" i="15"/>
  <c r="F95" i="15"/>
  <c r="H93" i="15"/>
  <c r="J93" i="15"/>
  <c r="I93" i="15"/>
  <c r="G94" i="11" l="1"/>
  <c r="AJ94" i="11" s="1"/>
  <c r="J99" i="10"/>
  <c r="K98" i="10"/>
  <c r="O98" i="10"/>
  <c r="C96" i="11"/>
  <c r="F95" i="11"/>
  <c r="D95" i="11"/>
  <c r="E95" i="11"/>
  <c r="G95" i="15"/>
  <c r="AJ95" i="15" s="1"/>
  <c r="C97" i="15"/>
  <c r="E96" i="15"/>
  <c r="F96" i="15"/>
  <c r="D96" i="15"/>
  <c r="C96" i="12"/>
  <c r="F95" i="12"/>
  <c r="D95" i="12"/>
  <c r="E95" i="12"/>
  <c r="I95" i="12"/>
  <c r="H95" i="12"/>
  <c r="G95" i="12"/>
  <c r="AJ95" i="12" s="1"/>
  <c r="J95" i="12"/>
  <c r="H94" i="15"/>
  <c r="N97" i="10"/>
  <c r="M97" i="10"/>
  <c r="L97" i="10"/>
  <c r="J94" i="15"/>
  <c r="R97" i="10"/>
  <c r="Q97" i="10"/>
  <c r="P97" i="10"/>
  <c r="I94" i="15"/>
  <c r="G95" i="11" l="1"/>
  <c r="AJ95" i="11" s="1"/>
  <c r="J100" i="10"/>
  <c r="K99" i="10"/>
  <c r="O99" i="10"/>
  <c r="C97" i="11"/>
  <c r="F96" i="11"/>
  <c r="D96" i="11"/>
  <c r="E96" i="11"/>
  <c r="I95" i="15"/>
  <c r="P98" i="10"/>
  <c r="Q98" i="10"/>
  <c r="R98" i="10"/>
  <c r="J95" i="15"/>
  <c r="G96" i="15"/>
  <c r="AJ96" i="15" s="1"/>
  <c r="C97" i="12"/>
  <c r="F96" i="12"/>
  <c r="E96" i="12"/>
  <c r="D96" i="12"/>
  <c r="H96" i="12"/>
  <c r="J96" i="12"/>
  <c r="G96" i="12"/>
  <c r="AJ96" i="12" s="1"/>
  <c r="I96" i="12"/>
  <c r="C98" i="15"/>
  <c r="D97" i="15"/>
  <c r="E97" i="15"/>
  <c r="F97" i="15"/>
  <c r="L98" i="10"/>
  <c r="N98" i="10"/>
  <c r="M98" i="10"/>
  <c r="H95" i="15"/>
  <c r="G97" i="15" l="1"/>
  <c r="AJ97" i="15" s="1"/>
  <c r="G96" i="11"/>
  <c r="AJ96" i="11" s="1"/>
  <c r="J97" i="15"/>
  <c r="J101" i="10"/>
  <c r="O100" i="10"/>
  <c r="K100" i="10"/>
  <c r="C98" i="11"/>
  <c r="D97" i="11"/>
  <c r="E97" i="11"/>
  <c r="F97" i="11"/>
  <c r="I96" i="15"/>
  <c r="C99" i="15"/>
  <c r="D98" i="15"/>
  <c r="E98" i="15"/>
  <c r="F98" i="15"/>
  <c r="C98" i="12"/>
  <c r="F97" i="12"/>
  <c r="E97" i="12"/>
  <c r="D97" i="12"/>
  <c r="H97" i="12"/>
  <c r="J97" i="12"/>
  <c r="I97" i="12"/>
  <c r="G97" i="12"/>
  <c r="AJ97" i="12" s="1"/>
  <c r="Q99" i="10"/>
  <c r="P99" i="10"/>
  <c r="R99" i="10"/>
  <c r="J96" i="15"/>
  <c r="M99" i="10"/>
  <c r="N99" i="10"/>
  <c r="L99" i="10"/>
  <c r="H96" i="15"/>
  <c r="G97" i="11" l="1"/>
  <c r="AJ97" i="11" s="1"/>
  <c r="H97" i="15"/>
  <c r="G98" i="15"/>
  <c r="AJ98" i="15" s="1"/>
  <c r="I97" i="15"/>
  <c r="C99" i="12"/>
  <c r="D98" i="12"/>
  <c r="F98" i="12"/>
  <c r="E98" i="12"/>
  <c r="H98" i="12"/>
  <c r="J98" i="12"/>
  <c r="G98" i="12"/>
  <c r="AJ98" i="12" s="1"/>
  <c r="I98" i="12"/>
  <c r="C100" i="15"/>
  <c r="D99" i="15"/>
  <c r="E99" i="15"/>
  <c r="F99" i="15"/>
  <c r="N100" i="10"/>
  <c r="L100" i="10"/>
  <c r="M100" i="10"/>
  <c r="R100" i="10"/>
  <c r="Q100" i="10"/>
  <c r="P100" i="10"/>
  <c r="J102" i="10"/>
  <c r="O101" i="10"/>
  <c r="K101" i="10"/>
  <c r="C99" i="11"/>
  <c r="D98" i="11"/>
  <c r="E98" i="11"/>
  <c r="F98" i="11"/>
  <c r="J98" i="15" l="1"/>
  <c r="G98" i="11"/>
  <c r="AJ98" i="11" s="1"/>
  <c r="H98" i="15"/>
  <c r="I98" i="15"/>
  <c r="R101" i="10"/>
  <c r="Q101" i="10"/>
  <c r="P101" i="10"/>
  <c r="J103" i="10"/>
  <c r="O102" i="10"/>
  <c r="K102" i="10"/>
  <c r="G99" i="15"/>
  <c r="AJ99" i="15" s="1"/>
  <c r="C100" i="11"/>
  <c r="F99" i="11"/>
  <c r="D99" i="11"/>
  <c r="E99" i="11"/>
  <c r="M101" i="10"/>
  <c r="L101" i="10"/>
  <c r="N101" i="10"/>
  <c r="C101" i="15"/>
  <c r="E100" i="15"/>
  <c r="F100" i="15"/>
  <c r="D100" i="15"/>
  <c r="C100" i="12"/>
  <c r="F99" i="12"/>
  <c r="D99" i="12"/>
  <c r="E99" i="12"/>
  <c r="H99" i="12"/>
  <c r="G99" i="12"/>
  <c r="AJ99" i="12" s="1"/>
  <c r="I99" i="12"/>
  <c r="J99" i="12"/>
  <c r="G100" i="15" l="1"/>
  <c r="AJ100" i="15" s="1"/>
  <c r="G99" i="11"/>
  <c r="AJ99" i="11" s="1"/>
  <c r="J99" i="15"/>
  <c r="I100" i="15"/>
  <c r="Q102" i="10"/>
  <c r="P102" i="10"/>
  <c r="R102" i="10"/>
  <c r="C101" i="12"/>
  <c r="F100" i="12"/>
  <c r="E100" i="12"/>
  <c r="D100" i="12"/>
  <c r="J100" i="12"/>
  <c r="H100" i="12"/>
  <c r="I100" i="12"/>
  <c r="G100" i="12"/>
  <c r="AJ100" i="12" s="1"/>
  <c r="H100" i="15"/>
  <c r="C102" i="15"/>
  <c r="D101" i="15"/>
  <c r="E101" i="15"/>
  <c r="F101" i="15"/>
  <c r="C101" i="11"/>
  <c r="F100" i="11"/>
  <c r="D100" i="11"/>
  <c r="E100" i="11"/>
  <c r="J104" i="10"/>
  <c r="K103" i="10"/>
  <c r="O103" i="10"/>
  <c r="H99" i="15"/>
  <c r="N102" i="10"/>
  <c r="M102" i="10"/>
  <c r="L102" i="10"/>
  <c r="I99" i="15"/>
  <c r="J100" i="15" l="1"/>
  <c r="G100" i="11"/>
  <c r="AJ100" i="11" s="1"/>
  <c r="R103" i="10"/>
  <c r="Q103" i="10"/>
  <c r="P103" i="10"/>
  <c r="N103" i="10"/>
  <c r="M103" i="10"/>
  <c r="L103" i="10"/>
  <c r="J105" i="10"/>
  <c r="O104" i="10"/>
  <c r="K104" i="10"/>
  <c r="G101" i="15"/>
  <c r="AJ101" i="15" s="1"/>
  <c r="C102" i="11"/>
  <c r="D101" i="11"/>
  <c r="E101" i="11"/>
  <c r="F101" i="11"/>
  <c r="C103" i="15"/>
  <c r="D102" i="15"/>
  <c r="E102" i="15"/>
  <c r="F102" i="15"/>
  <c r="C102" i="12"/>
  <c r="E101" i="12"/>
  <c r="F101" i="12"/>
  <c r="D101" i="12"/>
  <c r="I101" i="12"/>
  <c r="H101" i="12"/>
  <c r="J101" i="12"/>
  <c r="G101" i="12"/>
  <c r="AJ101" i="12" s="1"/>
  <c r="G101" i="11" l="1"/>
  <c r="AJ101" i="11" s="1"/>
  <c r="M104" i="10"/>
  <c r="L104" i="10"/>
  <c r="N104" i="10"/>
  <c r="G102" i="15"/>
  <c r="AJ102" i="15" s="1"/>
  <c r="C103" i="12"/>
  <c r="F102" i="12"/>
  <c r="D102" i="12"/>
  <c r="E102" i="12"/>
  <c r="I102" i="12"/>
  <c r="J102" i="12"/>
  <c r="G102" i="12"/>
  <c r="AJ102" i="12" s="1"/>
  <c r="H102" i="12"/>
  <c r="C104" i="15"/>
  <c r="D103" i="15"/>
  <c r="E103" i="15"/>
  <c r="F103" i="15"/>
  <c r="Q104" i="10"/>
  <c r="R104" i="10"/>
  <c r="P104" i="10"/>
  <c r="I101" i="15"/>
  <c r="C103" i="11"/>
  <c r="D102" i="11"/>
  <c r="E102" i="11"/>
  <c r="F102" i="11"/>
  <c r="J106" i="10"/>
  <c r="K105" i="10"/>
  <c r="O105" i="10"/>
  <c r="J101" i="15"/>
  <c r="H101" i="15"/>
  <c r="G103" i="15" l="1"/>
  <c r="AJ103" i="15" s="1"/>
  <c r="G102" i="11"/>
  <c r="AJ102" i="11" s="1"/>
  <c r="J102" i="15"/>
  <c r="J103" i="15"/>
  <c r="P105" i="10"/>
  <c r="Q105" i="10"/>
  <c r="R105" i="10"/>
  <c r="L105" i="10"/>
  <c r="N105" i="10"/>
  <c r="M105" i="10"/>
  <c r="J107" i="10"/>
  <c r="O106" i="10"/>
  <c r="K106" i="10"/>
  <c r="C104" i="11"/>
  <c r="F103" i="11"/>
  <c r="D103" i="11"/>
  <c r="E103" i="11"/>
  <c r="C105" i="15"/>
  <c r="E104" i="15"/>
  <c r="F104" i="15"/>
  <c r="D104" i="15"/>
  <c r="C104" i="12"/>
  <c r="F103" i="12"/>
  <c r="D103" i="12"/>
  <c r="E103" i="12"/>
  <c r="H103" i="12"/>
  <c r="J103" i="12"/>
  <c r="G103" i="12"/>
  <c r="AJ103" i="12" s="1"/>
  <c r="I103" i="12"/>
  <c r="I102" i="15"/>
  <c r="H102" i="15"/>
  <c r="G104" i="15" l="1"/>
  <c r="AJ104" i="15" s="1"/>
  <c r="H103" i="15"/>
  <c r="I103" i="15"/>
  <c r="G103" i="11"/>
  <c r="AJ103" i="11" s="1"/>
  <c r="J104" i="15"/>
  <c r="I104" i="15"/>
  <c r="L106" i="10"/>
  <c r="M106" i="10"/>
  <c r="N106" i="10"/>
  <c r="R106" i="10"/>
  <c r="P106" i="10"/>
  <c r="Q106" i="10"/>
  <c r="H104" i="15"/>
  <c r="C105" i="12"/>
  <c r="F104" i="12"/>
  <c r="E104" i="12"/>
  <c r="D104" i="12"/>
  <c r="I104" i="12"/>
  <c r="H104" i="12"/>
  <c r="J104" i="12"/>
  <c r="G104" i="12"/>
  <c r="AJ104" i="12" s="1"/>
  <c r="C106" i="15"/>
  <c r="D105" i="15"/>
  <c r="E105" i="15"/>
  <c r="F105" i="15"/>
  <c r="J108" i="10"/>
  <c r="K107" i="10"/>
  <c r="O107" i="10"/>
  <c r="C105" i="11"/>
  <c r="F104" i="11"/>
  <c r="D104" i="11"/>
  <c r="E104" i="11"/>
  <c r="G104" i="11"/>
  <c r="AJ104" i="11" s="1"/>
  <c r="G105" i="15" l="1"/>
  <c r="AJ105" i="15" s="1"/>
  <c r="C106" i="11"/>
  <c r="D105" i="11"/>
  <c r="E105" i="11"/>
  <c r="F105" i="11"/>
  <c r="Q107" i="10"/>
  <c r="R107" i="10"/>
  <c r="P107" i="10"/>
  <c r="H105" i="15"/>
  <c r="N107" i="10"/>
  <c r="M107" i="10"/>
  <c r="L107" i="10"/>
  <c r="J109" i="10"/>
  <c r="O108" i="10"/>
  <c r="K108" i="10"/>
  <c r="C107" i="15"/>
  <c r="D106" i="15"/>
  <c r="E106" i="15"/>
  <c r="F106" i="15"/>
  <c r="C106" i="12"/>
  <c r="F105" i="12"/>
  <c r="E105" i="12"/>
  <c r="D105" i="12"/>
  <c r="I105" i="12"/>
  <c r="G105" i="12"/>
  <c r="AJ105" i="12" s="1"/>
  <c r="H105" i="12"/>
  <c r="J105" i="12"/>
  <c r="I105" i="15" l="1"/>
  <c r="J105" i="15"/>
  <c r="G105" i="11"/>
  <c r="AJ105" i="11" s="1"/>
  <c r="M108" i="10"/>
  <c r="L108" i="10"/>
  <c r="N108" i="10"/>
  <c r="Q108" i="10"/>
  <c r="P108" i="10"/>
  <c r="R108" i="10"/>
  <c r="J110" i="10"/>
  <c r="O109" i="10"/>
  <c r="K109" i="10"/>
  <c r="C107" i="11"/>
  <c r="D106" i="11"/>
  <c r="E106" i="11"/>
  <c r="F106" i="11"/>
  <c r="G106" i="15"/>
  <c r="AJ106" i="15" s="1"/>
  <c r="C107" i="12"/>
  <c r="D106" i="12"/>
  <c r="F106" i="12"/>
  <c r="E106" i="12"/>
  <c r="G106" i="12"/>
  <c r="AJ106" i="12" s="1"/>
  <c r="J106" i="12"/>
  <c r="I106" i="12"/>
  <c r="H106" i="12"/>
  <c r="C108" i="15"/>
  <c r="D107" i="15"/>
  <c r="E107" i="15"/>
  <c r="F107" i="15"/>
  <c r="G106" i="11" l="1"/>
  <c r="AJ106" i="11" s="1"/>
  <c r="G107" i="15"/>
  <c r="AJ107" i="15" s="1"/>
  <c r="L109" i="10"/>
  <c r="N109" i="10"/>
  <c r="M109" i="10"/>
  <c r="C109" i="15"/>
  <c r="E108" i="15"/>
  <c r="F108" i="15"/>
  <c r="D108" i="15"/>
  <c r="C108" i="12"/>
  <c r="F107" i="12"/>
  <c r="D107" i="12"/>
  <c r="E107" i="12"/>
  <c r="I107" i="12"/>
  <c r="J107" i="12"/>
  <c r="H107" i="12"/>
  <c r="G107" i="12"/>
  <c r="AJ107" i="12" s="1"/>
  <c r="Q109" i="10"/>
  <c r="P109" i="10"/>
  <c r="R109" i="10"/>
  <c r="H106" i="15"/>
  <c r="J111" i="10"/>
  <c r="K110" i="10"/>
  <c r="O110" i="10"/>
  <c r="I106" i="15"/>
  <c r="C108" i="11"/>
  <c r="F107" i="11"/>
  <c r="D107" i="11"/>
  <c r="E107" i="11"/>
  <c r="J106" i="15"/>
  <c r="G107" i="11" l="1"/>
  <c r="AJ107" i="11" s="1"/>
  <c r="J107" i="15"/>
  <c r="I107" i="15"/>
  <c r="G108" i="15"/>
  <c r="AJ108" i="15" s="1"/>
  <c r="Q110" i="10"/>
  <c r="P110" i="10"/>
  <c r="R110" i="10"/>
  <c r="N110" i="10"/>
  <c r="M110" i="10"/>
  <c r="L110" i="10"/>
  <c r="C109" i="11"/>
  <c r="F108" i="11"/>
  <c r="D108" i="11"/>
  <c r="E108" i="11"/>
  <c r="G108" i="11" s="1"/>
  <c r="AJ108" i="11" s="1"/>
  <c r="J112" i="10"/>
  <c r="K111" i="10"/>
  <c r="O111" i="10"/>
  <c r="C109" i="12"/>
  <c r="F108" i="12"/>
  <c r="E108" i="12"/>
  <c r="D108" i="12"/>
  <c r="G108" i="12"/>
  <c r="AJ108" i="12" s="1"/>
  <c r="I108" i="12"/>
  <c r="H108" i="12"/>
  <c r="J108" i="12"/>
  <c r="C110" i="15"/>
  <c r="D109" i="15"/>
  <c r="E109" i="15"/>
  <c r="F109" i="15"/>
  <c r="H107" i="15"/>
  <c r="H108" i="15" l="1"/>
  <c r="J108" i="15"/>
  <c r="J113" i="10"/>
  <c r="O112" i="10"/>
  <c r="K112" i="10"/>
  <c r="Q111" i="10"/>
  <c r="P111" i="10"/>
  <c r="R111" i="10"/>
  <c r="G109" i="15"/>
  <c r="AJ109" i="15" s="1"/>
  <c r="C111" i="15"/>
  <c r="D110" i="15"/>
  <c r="E110" i="15"/>
  <c r="F110" i="15"/>
  <c r="C110" i="12"/>
  <c r="E109" i="12"/>
  <c r="F109" i="12"/>
  <c r="D109" i="12"/>
  <c r="J109" i="12"/>
  <c r="G109" i="12"/>
  <c r="AJ109" i="12" s="1"/>
  <c r="I109" i="12"/>
  <c r="H109" i="12"/>
  <c r="C110" i="11"/>
  <c r="D109" i="11"/>
  <c r="E109" i="11"/>
  <c r="F109" i="11"/>
  <c r="L111" i="10"/>
  <c r="M111" i="10"/>
  <c r="N111" i="10"/>
  <c r="I108" i="15"/>
  <c r="G109" i="11" l="1"/>
  <c r="AJ109" i="11" s="1"/>
  <c r="G110" i="15"/>
  <c r="AJ110" i="15" s="1"/>
  <c r="J114" i="10"/>
  <c r="O113" i="10"/>
  <c r="K113" i="10"/>
  <c r="C111" i="11"/>
  <c r="D110" i="11"/>
  <c r="E110" i="11"/>
  <c r="F110" i="11"/>
  <c r="C111" i="12"/>
  <c r="F110" i="12"/>
  <c r="D110" i="12"/>
  <c r="E110" i="12"/>
  <c r="H110" i="12"/>
  <c r="I110" i="12"/>
  <c r="G110" i="12"/>
  <c r="AJ110" i="12" s="1"/>
  <c r="J110" i="12"/>
  <c r="C112" i="15"/>
  <c r="D111" i="15"/>
  <c r="E111" i="15"/>
  <c r="F111" i="15"/>
  <c r="H109" i="15"/>
  <c r="M112" i="10"/>
  <c r="L112" i="10"/>
  <c r="N112" i="10"/>
  <c r="I109" i="15"/>
  <c r="R112" i="10"/>
  <c r="Q112" i="10"/>
  <c r="P112" i="10"/>
  <c r="J109" i="15"/>
  <c r="G111" i="15" l="1"/>
  <c r="AJ111" i="15" s="1"/>
  <c r="G110" i="11"/>
  <c r="AJ110" i="11" s="1"/>
  <c r="I110" i="15"/>
  <c r="H110" i="15"/>
  <c r="J111" i="15"/>
  <c r="C112" i="11"/>
  <c r="F111" i="11"/>
  <c r="D111" i="11"/>
  <c r="E111" i="11"/>
  <c r="N113" i="10"/>
  <c r="M113" i="10"/>
  <c r="L113" i="10"/>
  <c r="P113" i="10"/>
  <c r="R113" i="10"/>
  <c r="Q113" i="10"/>
  <c r="J110" i="15"/>
  <c r="C113" i="15"/>
  <c r="E112" i="15"/>
  <c r="F112" i="15"/>
  <c r="D112" i="15"/>
  <c r="C112" i="12"/>
  <c r="F111" i="12"/>
  <c r="D111" i="12"/>
  <c r="E111" i="12"/>
  <c r="I111" i="12"/>
  <c r="G111" i="12"/>
  <c r="AJ111" i="12" s="1"/>
  <c r="H111" i="12"/>
  <c r="J111" i="12"/>
  <c r="J115" i="10"/>
  <c r="K114" i="10"/>
  <c r="O114" i="10"/>
  <c r="H111" i="15" l="1"/>
  <c r="I111" i="15"/>
  <c r="G111" i="11"/>
  <c r="AJ111" i="11" s="1"/>
  <c r="G112" i="15"/>
  <c r="AJ112" i="15" s="1"/>
  <c r="P114" i="10"/>
  <c r="R114" i="10"/>
  <c r="Q114" i="10"/>
  <c r="M114" i="10"/>
  <c r="N114" i="10"/>
  <c r="L114" i="10"/>
  <c r="J116" i="10"/>
  <c r="K115" i="10"/>
  <c r="O115" i="10"/>
  <c r="C113" i="12"/>
  <c r="F112" i="12"/>
  <c r="E112" i="12"/>
  <c r="D112" i="12"/>
  <c r="J112" i="12"/>
  <c r="I112" i="12"/>
  <c r="H112" i="12"/>
  <c r="G112" i="12"/>
  <c r="AJ112" i="12" s="1"/>
  <c r="C114" i="15"/>
  <c r="D113" i="15"/>
  <c r="E113" i="15"/>
  <c r="F113" i="15"/>
  <c r="C113" i="11"/>
  <c r="F112" i="11"/>
  <c r="D112" i="11"/>
  <c r="E112" i="11"/>
  <c r="J112" i="15" l="1"/>
  <c r="G112" i="11"/>
  <c r="AJ112" i="11" s="1"/>
  <c r="G113" i="15"/>
  <c r="AJ113" i="15" s="1"/>
  <c r="H112" i="15"/>
  <c r="L115" i="10"/>
  <c r="M115" i="10"/>
  <c r="N115" i="10"/>
  <c r="J117" i="10"/>
  <c r="K116" i="10"/>
  <c r="O116" i="10"/>
  <c r="H113" i="15"/>
  <c r="C114" i="11"/>
  <c r="D113" i="11"/>
  <c r="E113" i="11"/>
  <c r="F113" i="11"/>
  <c r="C115" i="15"/>
  <c r="D114" i="15"/>
  <c r="E114" i="15"/>
  <c r="F114" i="15"/>
  <c r="C114" i="12"/>
  <c r="F113" i="12"/>
  <c r="E113" i="12"/>
  <c r="D113" i="12"/>
  <c r="H113" i="12"/>
  <c r="I113" i="12"/>
  <c r="G113" i="12"/>
  <c r="AJ113" i="12" s="1"/>
  <c r="J113" i="12"/>
  <c r="Q115" i="10"/>
  <c r="R115" i="10"/>
  <c r="P115" i="10"/>
  <c r="I112" i="15"/>
  <c r="G113" i="11" l="1"/>
  <c r="AJ113" i="11" s="1"/>
  <c r="G114" i="15"/>
  <c r="AJ114" i="15" s="1"/>
  <c r="J113" i="15"/>
  <c r="I113" i="15"/>
  <c r="C115" i="11"/>
  <c r="D114" i="11"/>
  <c r="E114" i="11"/>
  <c r="F114" i="11"/>
  <c r="J118" i="10"/>
  <c r="K117" i="10"/>
  <c r="O117" i="10"/>
  <c r="H114" i="15"/>
  <c r="P116" i="10"/>
  <c r="Q116" i="10"/>
  <c r="R116" i="10"/>
  <c r="C115" i="12"/>
  <c r="D114" i="12"/>
  <c r="F114" i="12"/>
  <c r="E114" i="12"/>
  <c r="I114" i="12"/>
  <c r="J114" i="12"/>
  <c r="H114" i="12"/>
  <c r="G114" i="12"/>
  <c r="AJ114" i="12" s="1"/>
  <c r="C116" i="15"/>
  <c r="D115" i="15"/>
  <c r="E115" i="15"/>
  <c r="F115" i="15"/>
  <c r="M116" i="10"/>
  <c r="L116" i="10"/>
  <c r="N116" i="10"/>
  <c r="I114" i="15" l="1"/>
  <c r="J114" i="15"/>
  <c r="G114" i="11"/>
  <c r="AJ114" i="11" s="1"/>
  <c r="J119" i="10"/>
  <c r="K118" i="10"/>
  <c r="O118" i="10"/>
  <c r="N117" i="10"/>
  <c r="M117" i="10"/>
  <c r="L117" i="10"/>
  <c r="G115" i="15"/>
  <c r="AJ115" i="15" s="1"/>
  <c r="C117" i="15"/>
  <c r="E116" i="15"/>
  <c r="F116" i="15"/>
  <c r="D116" i="15"/>
  <c r="C116" i="12"/>
  <c r="F115" i="12"/>
  <c r="D115" i="12"/>
  <c r="E115" i="12"/>
  <c r="I115" i="12"/>
  <c r="G115" i="12"/>
  <c r="AJ115" i="12" s="1"/>
  <c r="H115" i="12"/>
  <c r="J115" i="12"/>
  <c r="C116" i="11"/>
  <c r="F115" i="11"/>
  <c r="D115" i="11"/>
  <c r="E115" i="11"/>
  <c r="Q117" i="10"/>
  <c r="P117" i="10"/>
  <c r="R117" i="10"/>
  <c r="G115" i="11" l="1"/>
  <c r="AJ115" i="11" s="1"/>
  <c r="J120" i="10"/>
  <c r="K119" i="10"/>
  <c r="O119" i="10"/>
  <c r="G116" i="15"/>
  <c r="AJ116" i="15" s="1"/>
  <c r="C117" i="11"/>
  <c r="F116" i="11"/>
  <c r="D116" i="11"/>
  <c r="E116" i="11"/>
  <c r="C117" i="12"/>
  <c r="F116" i="12"/>
  <c r="E116" i="12"/>
  <c r="D116" i="12"/>
  <c r="I116" i="12"/>
  <c r="J116" i="12"/>
  <c r="G116" i="12"/>
  <c r="AJ116" i="12" s="1"/>
  <c r="H116" i="12"/>
  <c r="C118" i="15"/>
  <c r="D117" i="15"/>
  <c r="E117" i="15"/>
  <c r="F117" i="15"/>
  <c r="J115" i="15"/>
  <c r="R118" i="10"/>
  <c r="Q118" i="10"/>
  <c r="P118" i="10"/>
  <c r="H115" i="15"/>
  <c r="N118" i="10"/>
  <c r="L118" i="10"/>
  <c r="M118" i="10"/>
  <c r="I115" i="15"/>
  <c r="G117" i="15" l="1"/>
  <c r="AJ117" i="15" s="1"/>
  <c r="J116" i="15"/>
  <c r="G116" i="11"/>
  <c r="AJ116" i="11" s="1"/>
  <c r="C118" i="11"/>
  <c r="D117" i="11"/>
  <c r="E117" i="11"/>
  <c r="F117" i="11"/>
  <c r="J121" i="10"/>
  <c r="K120" i="10"/>
  <c r="O120" i="10"/>
  <c r="I116" i="15"/>
  <c r="H117" i="15"/>
  <c r="P119" i="10"/>
  <c r="R119" i="10"/>
  <c r="Q119" i="10"/>
  <c r="C119" i="15"/>
  <c r="D118" i="15"/>
  <c r="E118" i="15"/>
  <c r="F118" i="15"/>
  <c r="C118" i="12"/>
  <c r="E117" i="12"/>
  <c r="F117" i="12"/>
  <c r="D117" i="12"/>
  <c r="J117" i="12"/>
  <c r="G117" i="12"/>
  <c r="AJ117" i="12" s="1"/>
  <c r="H117" i="12"/>
  <c r="I117" i="12"/>
  <c r="L119" i="10"/>
  <c r="M119" i="10"/>
  <c r="N119" i="10"/>
  <c r="H116" i="15"/>
  <c r="G117" i="11" l="1"/>
  <c r="AJ117" i="11" s="1"/>
  <c r="J117" i="15"/>
  <c r="I117" i="15"/>
  <c r="G118" i="15"/>
  <c r="AJ118" i="15" s="1"/>
  <c r="C119" i="12"/>
  <c r="F118" i="12"/>
  <c r="D118" i="12"/>
  <c r="E118" i="12"/>
  <c r="I118" i="12"/>
  <c r="J118" i="12"/>
  <c r="H118" i="12"/>
  <c r="G118" i="12"/>
  <c r="AJ118" i="12" s="1"/>
  <c r="C120" i="15"/>
  <c r="D119" i="15"/>
  <c r="E119" i="15"/>
  <c r="F119" i="15"/>
  <c r="J122" i="10"/>
  <c r="K121" i="10"/>
  <c r="O121" i="10"/>
  <c r="C119" i="11"/>
  <c r="D118" i="11"/>
  <c r="E118" i="11"/>
  <c r="F118" i="11"/>
  <c r="G118" i="11"/>
  <c r="AJ118" i="11" s="1"/>
  <c r="P120" i="10"/>
  <c r="R120" i="10"/>
  <c r="Q120" i="10"/>
  <c r="L120" i="10"/>
  <c r="M120" i="10"/>
  <c r="N120" i="10"/>
  <c r="I118" i="15" l="1"/>
  <c r="J118" i="15"/>
  <c r="C120" i="11"/>
  <c r="F119" i="11"/>
  <c r="D119" i="11"/>
  <c r="E119" i="11"/>
  <c r="Q121" i="10"/>
  <c r="P121" i="10"/>
  <c r="R121" i="10"/>
  <c r="G119" i="15"/>
  <c r="AJ119" i="15" s="1"/>
  <c r="M121" i="10"/>
  <c r="N121" i="10"/>
  <c r="L121" i="10"/>
  <c r="J123" i="10"/>
  <c r="K122" i="10"/>
  <c r="O122" i="10"/>
  <c r="C121" i="15"/>
  <c r="E120" i="15"/>
  <c r="F120" i="15"/>
  <c r="D120" i="15"/>
  <c r="C120" i="12"/>
  <c r="F119" i="12"/>
  <c r="D119" i="12"/>
  <c r="E119" i="12"/>
  <c r="I119" i="12"/>
  <c r="H119" i="12"/>
  <c r="G119" i="12"/>
  <c r="AJ119" i="12" s="1"/>
  <c r="J119" i="12"/>
  <c r="H118" i="15"/>
  <c r="G119" i="11" l="1"/>
  <c r="AJ119" i="11" s="1"/>
  <c r="G120" i="15"/>
  <c r="AJ120" i="15" s="1"/>
  <c r="L122" i="10"/>
  <c r="N122" i="10"/>
  <c r="M122" i="10"/>
  <c r="J119" i="15"/>
  <c r="P122" i="10"/>
  <c r="R122" i="10"/>
  <c r="Q122" i="10"/>
  <c r="C121" i="11"/>
  <c r="F120" i="11"/>
  <c r="D120" i="11"/>
  <c r="E120" i="11"/>
  <c r="H119" i="15"/>
  <c r="J124" i="10"/>
  <c r="O123" i="10"/>
  <c r="K123" i="10"/>
  <c r="C121" i="12"/>
  <c r="F120" i="12"/>
  <c r="E120" i="12"/>
  <c r="D120" i="12"/>
  <c r="H120" i="12"/>
  <c r="J120" i="12"/>
  <c r="G120" i="12"/>
  <c r="AJ120" i="12" s="1"/>
  <c r="I120" i="12"/>
  <c r="C122" i="15"/>
  <c r="D121" i="15"/>
  <c r="E121" i="15"/>
  <c r="F121" i="15"/>
  <c r="I119" i="15"/>
  <c r="H120" i="15" l="1"/>
  <c r="I120" i="15"/>
  <c r="J120" i="15"/>
  <c r="G121" i="15"/>
  <c r="AJ121" i="15" s="1"/>
  <c r="G120" i="11"/>
  <c r="AJ120" i="11" s="1"/>
  <c r="C123" i="15"/>
  <c r="D122" i="15"/>
  <c r="E122" i="15"/>
  <c r="F122" i="15"/>
  <c r="C122" i="12"/>
  <c r="F121" i="12"/>
  <c r="E121" i="12"/>
  <c r="D121" i="12"/>
  <c r="J121" i="12"/>
  <c r="I121" i="12"/>
  <c r="G121" i="12"/>
  <c r="AJ121" i="12" s="1"/>
  <c r="H121" i="12"/>
  <c r="L123" i="10"/>
  <c r="N123" i="10"/>
  <c r="M123" i="10"/>
  <c r="C122" i="11"/>
  <c r="D121" i="11"/>
  <c r="E121" i="11"/>
  <c r="F121" i="11"/>
  <c r="G121" i="11"/>
  <c r="AJ121" i="11" s="1"/>
  <c r="R123" i="10"/>
  <c r="Q123" i="10"/>
  <c r="P123" i="10"/>
  <c r="J125" i="10"/>
  <c r="K124" i="10"/>
  <c r="O124" i="10"/>
  <c r="H121" i="15" l="1"/>
  <c r="I121" i="15"/>
  <c r="J121" i="15"/>
  <c r="J126" i="10"/>
  <c r="K125" i="10"/>
  <c r="O125" i="10"/>
  <c r="C123" i="11"/>
  <c r="D122" i="11"/>
  <c r="E122" i="11"/>
  <c r="F122" i="11"/>
  <c r="Q124" i="10"/>
  <c r="P124" i="10"/>
  <c r="R124" i="10"/>
  <c r="G122" i="15"/>
  <c r="AJ122" i="15" s="1"/>
  <c r="N124" i="10"/>
  <c r="M124" i="10"/>
  <c r="L124" i="10"/>
  <c r="C123" i="12"/>
  <c r="D122" i="12"/>
  <c r="F122" i="12"/>
  <c r="E122" i="12"/>
  <c r="H122" i="12"/>
  <c r="G122" i="12"/>
  <c r="AJ122" i="12" s="1"/>
  <c r="I122" i="12"/>
  <c r="J122" i="12"/>
  <c r="C124" i="15"/>
  <c r="D123" i="15"/>
  <c r="E123" i="15"/>
  <c r="F123" i="15"/>
  <c r="G122" i="11" l="1"/>
  <c r="AJ122" i="11" s="1"/>
  <c r="J127" i="10"/>
  <c r="O126" i="10"/>
  <c r="K126" i="10"/>
  <c r="G123" i="15"/>
  <c r="AJ123" i="15" s="1"/>
  <c r="C125" i="15"/>
  <c r="E124" i="15"/>
  <c r="F124" i="15"/>
  <c r="D124" i="15"/>
  <c r="C124" i="12"/>
  <c r="F123" i="12"/>
  <c r="D123" i="12"/>
  <c r="E123" i="12"/>
  <c r="I123" i="12"/>
  <c r="G123" i="12"/>
  <c r="AJ123" i="12" s="1"/>
  <c r="H123" i="12"/>
  <c r="J123" i="12"/>
  <c r="C124" i="11"/>
  <c r="F123" i="11"/>
  <c r="D123" i="11"/>
  <c r="E123" i="11"/>
  <c r="H122" i="15"/>
  <c r="P125" i="10"/>
  <c r="R125" i="10"/>
  <c r="Q125" i="10"/>
  <c r="I122" i="15"/>
  <c r="N125" i="10"/>
  <c r="M125" i="10"/>
  <c r="L125" i="10"/>
  <c r="J122" i="15"/>
  <c r="G124" i="15" l="1"/>
  <c r="AJ124" i="15" s="1"/>
  <c r="G123" i="11"/>
  <c r="AJ123" i="11" s="1"/>
  <c r="I124" i="15"/>
  <c r="H124" i="15"/>
  <c r="C125" i="11"/>
  <c r="D124" i="11"/>
  <c r="E124" i="11"/>
  <c r="F124" i="11"/>
  <c r="C125" i="12"/>
  <c r="F124" i="12"/>
  <c r="E124" i="12"/>
  <c r="D124" i="12"/>
  <c r="H124" i="12"/>
  <c r="J124" i="12"/>
  <c r="G124" i="12"/>
  <c r="AJ124" i="12" s="1"/>
  <c r="I124" i="12"/>
  <c r="C126" i="15"/>
  <c r="D125" i="15"/>
  <c r="E125" i="15"/>
  <c r="F125" i="15"/>
  <c r="J128" i="10"/>
  <c r="O127" i="10"/>
  <c r="K127" i="10"/>
  <c r="J123" i="15"/>
  <c r="N126" i="10"/>
  <c r="L126" i="10"/>
  <c r="M126" i="10"/>
  <c r="H123" i="15"/>
  <c r="Q126" i="10"/>
  <c r="R126" i="10"/>
  <c r="P126" i="10"/>
  <c r="I123" i="15"/>
  <c r="J124" i="15" l="1"/>
  <c r="G124" i="11"/>
  <c r="AJ124" i="11" s="1"/>
  <c r="G125" i="15"/>
  <c r="AJ125" i="15" s="1"/>
  <c r="C126" i="11"/>
  <c r="D125" i="11"/>
  <c r="E125" i="11"/>
  <c r="F125" i="11"/>
  <c r="M127" i="10"/>
  <c r="N127" i="10"/>
  <c r="L127" i="10"/>
  <c r="Q127" i="10"/>
  <c r="R127" i="10"/>
  <c r="P127" i="10"/>
  <c r="H125" i="15"/>
  <c r="J129" i="10"/>
  <c r="O128" i="10"/>
  <c r="K128" i="10"/>
  <c r="C127" i="15"/>
  <c r="D126" i="15"/>
  <c r="E126" i="15"/>
  <c r="F126" i="15"/>
  <c r="C126" i="12"/>
  <c r="E125" i="12"/>
  <c r="F125" i="12"/>
  <c r="D125" i="12"/>
  <c r="I125" i="12"/>
  <c r="J125" i="12"/>
  <c r="H125" i="12"/>
  <c r="G125" i="12"/>
  <c r="AJ125" i="12" s="1"/>
  <c r="I125" i="15" l="1"/>
  <c r="G125" i="11"/>
  <c r="AJ125" i="11" s="1"/>
  <c r="J125" i="15"/>
  <c r="C127" i="12"/>
  <c r="F126" i="12"/>
  <c r="D126" i="12"/>
  <c r="E126" i="12"/>
  <c r="H126" i="12"/>
  <c r="I126" i="12"/>
  <c r="G126" i="12"/>
  <c r="AJ126" i="12" s="1"/>
  <c r="J126" i="12"/>
  <c r="G126" i="15"/>
  <c r="AJ126" i="15" s="1"/>
  <c r="C128" i="15"/>
  <c r="D127" i="15"/>
  <c r="E127" i="15"/>
  <c r="F127" i="15"/>
  <c r="L128" i="10"/>
  <c r="N128" i="10"/>
  <c r="M128" i="10"/>
  <c r="Q128" i="10"/>
  <c r="P128" i="10"/>
  <c r="R128" i="10"/>
  <c r="J130" i="10"/>
  <c r="K129" i="10"/>
  <c r="O129" i="10"/>
  <c r="C127" i="11"/>
  <c r="D126" i="11"/>
  <c r="E126" i="11"/>
  <c r="F126" i="11"/>
  <c r="G126" i="11" l="1"/>
  <c r="AJ126" i="11" s="1"/>
  <c r="C128" i="12"/>
  <c r="F127" i="12"/>
  <c r="D127" i="12"/>
  <c r="E127" i="12"/>
  <c r="G127" i="12"/>
  <c r="AJ127" i="12" s="1"/>
  <c r="H127" i="12"/>
  <c r="I127" i="12"/>
  <c r="J127" i="12"/>
  <c r="I126" i="15"/>
  <c r="H126" i="15"/>
  <c r="N129" i="10"/>
  <c r="L129" i="10"/>
  <c r="M129" i="10"/>
  <c r="J131" i="10"/>
  <c r="K130" i="10"/>
  <c r="O130" i="10"/>
  <c r="C128" i="11"/>
  <c r="F127" i="11"/>
  <c r="D127" i="11"/>
  <c r="E127" i="11"/>
  <c r="G127" i="15"/>
  <c r="AJ127" i="15" s="1"/>
  <c r="P129" i="10"/>
  <c r="Q129" i="10"/>
  <c r="R129" i="10"/>
  <c r="C129" i="15"/>
  <c r="E128" i="15"/>
  <c r="F128" i="15"/>
  <c r="D128" i="15"/>
  <c r="J126" i="15"/>
  <c r="G128" i="15" l="1"/>
  <c r="AJ128" i="15" s="1"/>
  <c r="G127" i="11"/>
  <c r="AJ127" i="11" s="1"/>
  <c r="I128" i="15"/>
  <c r="C129" i="11"/>
  <c r="D128" i="11"/>
  <c r="G128" i="11" s="1"/>
  <c r="AJ128" i="11" s="1"/>
  <c r="E128" i="11"/>
  <c r="F128" i="11"/>
  <c r="C129" i="12"/>
  <c r="F128" i="12"/>
  <c r="E128" i="12"/>
  <c r="D128" i="12"/>
  <c r="H128" i="12"/>
  <c r="J128" i="12"/>
  <c r="G128" i="12"/>
  <c r="AJ128" i="12" s="1"/>
  <c r="I128" i="12"/>
  <c r="R130" i="10"/>
  <c r="P130" i="10"/>
  <c r="Q130" i="10"/>
  <c r="J127" i="15"/>
  <c r="H128" i="15"/>
  <c r="M130" i="10"/>
  <c r="L130" i="10"/>
  <c r="N130" i="10"/>
  <c r="H127" i="15"/>
  <c r="C130" i="15"/>
  <c r="D129" i="15"/>
  <c r="E129" i="15"/>
  <c r="F129" i="15"/>
  <c r="J132" i="10"/>
  <c r="K131" i="10"/>
  <c r="O131" i="10"/>
  <c r="I127" i="15"/>
  <c r="J128" i="15" l="1"/>
  <c r="G129" i="15"/>
  <c r="AJ129" i="15" s="1"/>
  <c r="R131" i="10"/>
  <c r="P131" i="10"/>
  <c r="Q131" i="10"/>
  <c r="N131" i="10"/>
  <c r="L131" i="10"/>
  <c r="M131" i="10"/>
  <c r="J133" i="10"/>
  <c r="O132" i="10"/>
  <c r="K132" i="10"/>
  <c r="C131" i="15"/>
  <c r="D130" i="15"/>
  <c r="E130" i="15"/>
  <c r="F130" i="15"/>
  <c r="C130" i="12"/>
  <c r="F129" i="12"/>
  <c r="E129" i="12"/>
  <c r="D129" i="12"/>
  <c r="H129" i="12"/>
  <c r="G129" i="12"/>
  <c r="AJ129" i="12" s="1"/>
  <c r="J129" i="12"/>
  <c r="I129" i="12"/>
  <c r="C130" i="11"/>
  <c r="D129" i="11"/>
  <c r="E129" i="11"/>
  <c r="F129" i="11"/>
  <c r="H129" i="15" l="1"/>
  <c r="I129" i="15"/>
  <c r="J129" i="15"/>
  <c r="G129" i="11"/>
  <c r="AJ129" i="11" s="1"/>
  <c r="N132" i="10"/>
  <c r="M132" i="10"/>
  <c r="L132" i="10"/>
  <c r="Q132" i="10"/>
  <c r="R132" i="10"/>
  <c r="P132" i="10"/>
  <c r="G130" i="15"/>
  <c r="AJ130" i="15" s="1"/>
  <c r="J134" i="10"/>
  <c r="O133" i="10"/>
  <c r="K133" i="10"/>
  <c r="C131" i="11"/>
  <c r="D130" i="11"/>
  <c r="E130" i="11"/>
  <c r="F130" i="11"/>
  <c r="C131" i="12"/>
  <c r="D130" i="12"/>
  <c r="F130" i="12"/>
  <c r="E130" i="12"/>
  <c r="G130" i="12"/>
  <c r="AJ130" i="12" s="1"/>
  <c r="J130" i="12"/>
  <c r="H130" i="12"/>
  <c r="I130" i="12"/>
  <c r="C132" i="15"/>
  <c r="D131" i="15"/>
  <c r="E131" i="15"/>
  <c r="F131" i="15"/>
  <c r="G131" i="15" l="1"/>
  <c r="AJ131" i="15" s="1"/>
  <c r="G130" i="11"/>
  <c r="AJ130" i="11" s="1"/>
  <c r="H131" i="15"/>
  <c r="R133" i="10"/>
  <c r="Q133" i="10"/>
  <c r="P133" i="10"/>
  <c r="C133" i="15"/>
  <c r="E132" i="15"/>
  <c r="F132" i="15"/>
  <c r="D132" i="15"/>
  <c r="C132" i="12"/>
  <c r="F131" i="12"/>
  <c r="D131" i="12"/>
  <c r="E131" i="12"/>
  <c r="H131" i="12"/>
  <c r="G131" i="12"/>
  <c r="AJ131" i="12" s="1"/>
  <c r="I131" i="12"/>
  <c r="J131" i="12"/>
  <c r="J135" i="10"/>
  <c r="K134" i="10"/>
  <c r="O134" i="10"/>
  <c r="H130" i="15"/>
  <c r="C132" i="11"/>
  <c r="F131" i="11"/>
  <c r="D131" i="11"/>
  <c r="E131" i="11"/>
  <c r="I130" i="15"/>
  <c r="L133" i="10"/>
  <c r="N133" i="10"/>
  <c r="M133" i="10"/>
  <c r="J130" i="15"/>
  <c r="I131" i="15" l="1"/>
  <c r="J131" i="15"/>
  <c r="G132" i="15"/>
  <c r="AJ132" i="15" s="1"/>
  <c r="G131" i="11"/>
  <c r="AJ131" i="11" s="1"/>
  <c r="P134" i="10"/>
  <c r="Q134" i="10"/>
  <c r="R134" i="10"/>
  <c r="L134" i="10"/>
  <c r="N134" i="10"/>
  <c r="M134" i="10"/>
  <c r="C133" i="11"/>
  <c r="D132" i="11"/>
  <c r="E132" i="11"/>
  <c r="F132" i="11"/>
  <c r="K135" i="10"/>
  <c r="J136" i="10"/>
  <c r="O135" i="10"/>
  <c r="C133" i="12"/>
  <c r="F132" i="12"/>
  <c r="E132" i="12"/>
  <c r="D132" i="12"/>
  <c r="J132" i="12"/>
  <c r="H132" i="12"/>
  <c r="I132" i="12"/>
  <c r="G132" i="12"/>
  <c r="AJ132" i="12" s="1"/>
  <c r="C134" i="15"/>
  <c r="D133" i="15"/>
  <c r="E133" i="15"/>
  <c r="F133" i="15"/>
  <c r="H132" i="15" l="1"/>
  <c r="G133" i="15"/>
  <c r="AJ133" i="15" s="1"/>
  <c r="J132" i="15"/>
  <c r="I132" i="15"/>
  <c r="G132" i="11"/>
  <c r="AJ132" i="11" s="1"/>
  <c r="J137" i="10"/>
  <c r="K136" i="10"/>
  <c r="O136" i="10"/>
  <c r="N135" i="10"/>
  <c r="L135" i="10"/>
  <c r="M135" i="10"/>
  <c r="C135" i="15"/>
  <c r="D134" i="15"/>
  <c r="E134" i="15"/>
  <c r="F134" i="15"/>
  <c r="C134" i="12"/>
  <c r="E133" i="12"/>
  <c r="F133" i="12"/>
  <c r="D133" i="12"/>
  <c r="I133" i="12"/>
  <c r="J133" i="12"/>
  <c r="H133" i="12"/>
  <c r="G133" i="12"/>
  <c r="AJ133" i="12" s="1"/>
  <c r="C134" i="11"/>
  <c r="D133" i="11"/>
  <c r="E133" i="11"/>
  <c r="F133" i="11"/>
  <c r="R135" i="10"/>
  <c r="Q135" i="10"/>
  <c r="P135" i="10"/>
  <c r="J133" i="15" l="1"/>
  <c r="I133" i="15"/>
  <c r="H133" i="15"/>
  <c r="G134" i="15"/>
  <c r="AJ134" i="15" s="1"/>
  <c r="G133" i="11"/>
  <c r="AJ133" i="11" s="1"/>
  <c r="C135" i="11"/>
  <c r="D134" i="11"/>
  <c r="E134" i="11"/>
  <c r="F134" i="11"/>
  <c r="C135" i="12"/>
  <c r="F134" i="12"/>
  <c r="D134" i="12"/>
  <c r="E134" i="12"/>
  <c r="H134" i="12"/>
  <c r="J134" i="12"/>
  <c r="I134" i="12"/>
  <c r="G134" i="12"/>
  <c r="AJ134" i="12" s="1"/>
  <c r="C136" i="15"/>
  <c r="D135" i="15"/>
  <c r="E135" i="15"/>
  <c r="F135" i="15"/>
  <c r="R136" i="10"/>
  <c r="P136" i="10"/>
  <c r="Q136" i="10"/>
  <c r="N136" i="10"/>
  <c r="L136" i="10"/>
  <c r="M136" i="10"/>
  <c r="J138" i="10"/>
  <c r="O137" i="10"/>
  <c r="K137" i="10"/>
  <c r="H134" i="15" l="1"/>
  <c r="I134" i="15"/>
  <c r="J134" i="15"/>
  <c r="G134" i="11"/>
  <c r="AJ134" i="11" s="1"/>
  <c r="C136" i="11"/>
  <c r="F135" i="11"/>
  <c r="D135" i="11"/>
  <c r="E135" i="11"/>
  <c r="R137" i="10"/>
  <c r="Q137" i="10"/>
  <c r="P137" i="10"/>
  <c r="J139" i="10"/>
  <c r="O138" i="10"/>
  <c r="K138" i="10"/>
  <c r="G135" i="15"/>
  <c r="AJ135" i="15" s="1"/>
  <c r="N137" i="10"/>
  <c r="M137" i="10"/>
  <c r="L137" i="10"/>
  <c r="C137" i="15"/>
  <c r="E136" i="15"/>
  <c r="F136" i="15"/>
  <c r="D136" i="15"/>
  <c r="C136" i="12"/>
  <c r="F135" i="12"/>
  <c r="D135" i="12"/>
  <c r="E135" i="12"/>
  <c r="G135" i="12"/>
  <c r="AJ135" i="12" s="1"/>
  <c r="J135" i="12"/>
  <c r="I135" i="12"/>
  <c r="H135" i="12"/>
  <c r="G136" i="15" l="1"/>
  <c r="AJ136" i="15" s="1"/>
  <c r="G135" i="11"/>
  <c r="AJ135" i="11" s="1"/>
  <c r="C137" i="11"/>
  <c r="D136" i="11"/>
  <c r="E136" i="11"/>
  <c r="F136" i="11"/>
  <c r="H136" i="15"/>
  <c r="N138" i="10"/>
  <c r="M138" i="10"/>
  <c r="L138" i="10"/>
  <c r="O139" i="10"/>
  <c r="K139" i="10"/>
  <c r="J140" i="10"/>
  <c r="C137" i="12"/>
  <c r="F136" i="12"/>
  <c r="E136" i="12"/>
  <c r="D136" i="12"/>
  <c r="G136" i="12"/>
  <c r="AJ136" i="12" s="1"/>
  <c r="J136" i="12"/>
  <c r="I136" i="12"/>
  <c r="H136" i="12"/>
  <c r="C138" i="15"/>
  <c r="D137" i="15"/>
  <c r="E137" i="15"/>
  <c r="F137" i="15"/>
  <c r="H135" i="15"/>
  <c r="I135" i="15"/>
  <c r="P138" i="10"/>
  <c r="R138" i="10"/>
  <c r="Q138" i="10"/>
  <c r="J135" i="15"/>
  <c r="I136" i="15" l="1"/>
  <c r="J136" i="15"/>
  <c r="G137" i="15"/>
  <c r="AJ137" i="15" s="1"/>
  <c r="G136" i="11"/>
  <c r="AJ136" i="11" s="1"/>
  <c r="M139" i="10"/>
  <c r="L139" i="10"/>
  <c r="N139" i="10"/>
  <c r="Q139" i="10"/>
  <c r="P139" i="10"/>
  <c r="R139" i="10"/>
  <c r="C139" i="15"/>
  <c r="D138" i="15"/>
  <c r="E138" i="15"/>
  <c r="F138" i="15"/>
  <c r="C138" i="12"/>
  <c r="F137" i="12"/>
  <c r="E137" i="12"/>
  <c r="D137" i="12"/>
  <c r="J137" i="12"/>
  <c r="H137" i="12"/>
  <c r="I137" i="12"/>
  <c r="G137" i="12"/>
  <c r="AJ137" i="12" s="1"/>
  <c r="C138" i="11"/>
  <c r="D137" i="11"/>
  <c r="E137" i="11"/>
  <c r="F137" i="11"/>
  <c r="O140" i="10"/>
  <c r="K140" i="10"/>
  <c r="J141" i="10"/>
  <c r="H137" i="15" l="1"/>
  <c r="I137" i="15"/>
  <c r="G138" i="15"/>
  <c r="AJ138" i="15" s="1"/>
  <c r="J137" i="15"/>
  <c r="G137" i="11"/>
  <c r="AJ137" i="11" s="1"/>
  <c r="J142" i="10"/>
  <c r="K141" i="10"/>
  <c r="O141" i="10"/>
  <c r="N140" i="10"/>
  <c r="M140" i="10"/>
  <c r="L140" i="10"/>
  <c r="P140" i="10"/>
  <c r="R140" i="10"/>
  <c r="Q140" i="10"/>
  <c r="C139" i="11"/>
  <c r="D138" i="11"/>
  <c r="E138" i="11"/>
  <c r="F138" i="11"/>
  <c r="C139" i="12"/>
  <c r="D138" i="12"/>
  <c r="F138" i="12"/>
  <c r="E138" i="12"/>
  <c r="J138" i="12"/>
  <c r="I138" i="12"/>
  <c r="H138" i="12"/>
  <c r="G138" i="12"/>
  <c r="AJ138" i="12" s="1"/>
  <c r="C140" i="15"/>
  <c r="D139" i="15"/>
  <c r="E139" i="15"/>
  <c r="F139" i="15"/>
  <c r="H138" i="15" l="1"/>
  <c r="G139" i="15"/>
  <c r="AJ139" i="15" s="1"/>
  <c r="I138" i="15"/>
  <c r="J138" i="15"/>
  <c r="G138" i="11"/>
  <c r="AJ138" i="11" s="1"/>
  <c r="J139" i="15"/>
  <c r="C140" i="11"/>
  <c r="F139" i="11"/>
  <c r="D139" i="11"/>
  <c r="E139" i="11"/>
  <c r="Q141" i="10"/>
  <c r="P141" i="10"/>
  <c r="R141" i="10"/>
  <c r="M141" i="10"/>
  <c r="N141" i="10"/>
  <c r="L141" i="10"/>
  <c r="H139" i="15"/>
  <c r="J143" i="10"/>
  <c r="O142" i="10"/>
  <c r="K142" i="10"/>
  <c r="C141" i="15"/>
  <c r="E140" i="15"/>
  <c r="F140" i="15"/>
  <c r="D140" i="15"/>
  <c r="C140" i="12"/>
  <c r="F139" i="12"/>
  <c r="D139" i="12"/>
  <c r="E139" i="12"/>
  <c r="H139" i="12"/>
  <c r="J139" i="12"/>
  <c r="G139" i="12"/>
  <c r="AJ139" i="12" s="1"/>
  <c r="I139" i="12"/>
  <c r="I139" i="15" l="1"/>
  <c r="G139" i="11"/>
  <c r="AJ139" i="11" s="1"/>
  <c r="Q142" i="10"/>
  <c r="P142" i="10"/>
  <c r="R142" i="10"/>
  <c r="C141" i="11"/>
  <c r="D140" i="11"/>
  <c r="E140" i="11"/>
  <c r="F140" i="11"/>
  <c r="G140" i="15"/>
  <c r="AJ140" i="15" s="1"/>
  <c r="K143" i="10"/>
  <c r="O143" i="10"/>
  <c r="J144" i="10"/>
  <c r="C141" i="12"/>
  <c r="F140" i="12"/>
  <c r="E140" i="12"/>
  <c r="D140" i="12"/>
  <c r="I140" i="12"/>
  <c r="J140" i="12"/>
  <c r="G140" i="12"/>
  <c r="AJ140" i="12" s="1"/>
  <c r="H140" i="12"/>
  <c r="C142" i="15"/>
  <c r="D141" i="15"/>
  <c r="E141" i="15"/>
  <c r="F141" i="15"/>
  <c r="N142" i="10"/>
  <c r="L142" i="10"/>
  <c r="M142" i="10"/>
  <c r="G140" i="11" l="1"/>
  <c r="AJ140" i="11" s="1"/>
  <c r="G141" i="15"/>
  <c r="AJ141" i="15" s="1"/>
  <c r="N143" i="10"/>
  <c r="M143" i="10"/>
  <c r="L143" i="10"/>
  <c r="H141" i="15"/>
  <c r="C143" i="15"/>
  <c r="F142" i="15"/>
  <c r="E142" i="15"/>
  <c r="D142" i="15"/>
  <c r="C142" i="12"/>
  <c r="E141" i="12"/>
  <c r="F141" i="12"/>
  <c r="D141" i="12"/>
  <c r="G141" i="12"/>
  <c r="AJ141" i="12" s="1"/>
  <c r="I141" i="12"/>
  <c r="J141" i="12"/>
  <c r="H141" i="12"/>
  <c r="K144" i="10"/>
  <c r="O144" i="10"/>
  <c r="J145" i="10"/>
  <c r="C142" i="11"/>
  <c r="D141" i="11"/>
  <c r="E141" i="11"/>
  <c r="F141" i="11"/>
  <c r="I140" i="15"/>
  <c r="Q143" i="10"/>
  <c r="P143" i="10"/>
  <c r="R143" i="10"/>
  <c r="J140" i="15"/>
  <c r="H140" i="15"/>
  <c r="G142" i="15" l="1"/>
  <c r="AJ142" i="15" s="1"/>
  <c r="I141" i="15"/>
  <c r="G141" i="11"/>
  <c r="AJ141" i="11" s="1"/>
  <c r="J141" i="15"/>
  <c r="I142" i="15"/>
  <c r="J142" i="15"/>
  <c r="C143" i="11"/>
  <c r="D142" i="11"/>
  <c r="E142" i="11"/>
  <c r="F142" i="11"/>
  <c r="J146" i="10"/>
  <c r="O145" i="10"/>
  <c r="K145" i="10"/>
  <c r="P144" i="10"/>
  <c r="R144" i="10"/>
  <c r="Q144" i="10"/>
  <c r="M144" i="10"/>
  <c r="L144" i="10"/>
  <c r="N144" i="10"/>
  <c r="C143" i="12"/>
  <c r="F142" i="12"/>
  <c r="D142" i="12"/>
  <c r="E142" i="12"/>
  <c r="J142" i="12"/>
  <c r="G142" i="12"/>
  <c r="AJ142" i="12" s="1"/>
  <c r="I142" i="12"/>
  <c r="H142" i="12"/>
  <c r="C144" i="15"/>
  <c r="D143" i="15"/>
  <c r="F143" i="15"/>
  <c r="E143" i="15"/>
  <c r="G142" i="11" l="1"/>
  <c r="AJ142" i="11" s="1"/>
  <c r="H142" i="15"/>
  <c r="G143" i="15"/>
  <c r="AJ143" i="15" s="1"/>
  <c r="M145" i="10"/>
  <c r="N145" i="10"/>
  <c r="L145" i="10"/>
  <c r="C144" i="11"/>
  <c r="F143" i="11"/>
  <c r="D143" i="11"/>
  <c r="E143" i="11"/>
  <c r="H143" i="15"/>
  <c r="C145" i="15"/>
  <c r="D144" i="15"/>
  <c r="E144" i="15"/>
  <c r="F144" i="15"/>
  <c r="C144" i="12"/>
  <c r="F143" i="12"/>
  <c r="D143" i="12"/>
  <c r="E143" i="12"/>
  <c r="H143" i="12"/>
  <c r="J143" i="12"/>
  <c r="I143" i="12"/>
  <c r="G143" i="12"/>
  <c r="AJ143" i="12" s="1"/>
  <c r="R145" i="10"/>
  <c r="Q145" i="10"/>
  <c r="P145" i="10"/>
  <c r="J147" i="10"/>
  <c r="K146" i="10"/>
  <c r="O146" i="10"/>
  <c r="G144" i="15" l="1"/>
  <c r="AJ144" i="15" s="1"/>
  <c r="J143" i="15"/>
  <c r="I143" i="15"/>
  <c r="G143" i="11"/>
  <c r="AJ143" i="11" s="1"/>
  <c r="C145" i="11"/>
  <c r="D144" i="11"/>
  <c r="E144" i="11"/>
  <c r="F144" i="11"/>
  <c r="O147" i="10"/>
  <c r="K147" i="10"/>
  <c r="J148" i="10"/>
  <c r="Q146" i="10"/>
  <c r="R146" i="10"/>
  <c r="P146" i="10"/>
  <c r="H144" i="15"/>
  <c r="N146" i="10"/>
  <c r="M146" i="10"/>
  <c r="L146" i="10"/>
  <c r="C145" i="12"/>
  <c r="F144" i="12"/>
  <c r="E144" i="12"/>
  <c r="D144" i="12"/>
  <c r="I144" i="12"/>
  <c r="H144" i="12"/>
  <c r="G144" i="12"/>
  <c r="AJ144" i="12" s="1"/>
  <c r="J144" i="12"/>
  <c r="C146" i="15"/>
  <c r="D145" i="15"/>
  <c r="F145" i="15"/>
  <c r="E145" i="15"/>
  <c r="I144" i="15" l="1"/>
  <c r="J144" i="15"/>
  <c r="G144" i="11"/>
  <c r="AJ144" i="11" s="1"/>
  <c r="G145" i="15"/>
  <c r="AJ145" i="15" s="1"/>
  <c r="C147" i="15"/>
  <c r="E146" i="15"/>
  <c r="D146" i="15"/>
  <c r="F146" i="15"/>
  <c r="H146" i="15"/>
  <c r="G146" i="15"/>
  <c r="AJ146" i="15" s="1"/>
  <c r="J146" i="15"/>
  <c r="I146" i="15"/>
  <c r="C146" i="12"/>
  <c r="F145" i="12"/>
  <c r="E145" i="12"/>
  <c r="D145" i="12"/>
  <c r="J145" i="12"/>
  <c r="H145" i="12"/>
  <c r="G145" i="12"/>
  <c r="AJ145" i="12" s="1"/>
  <c r="I145" i="12"/>
  <c r="K148" i="10"/>
  <c r="O148" i="10"/>
  <c r="J149" i="10"/>
  <c r="L147" i="10"/>
  <c r="N147" i="10"/>
  <c r="M147" i="10"/>
  <c r="Q147" i="10"/>
  <c r="P147" i="10"/>
  <c r="R147" i="10"/>
  <c r="C146" i="11"/>
  <c r="D145" i="11"/>
  <c r="E145" i="11"/>
  <c r="F145" i="11"/>
  <c r="J145" i="15" l="1"/>
  <c r="I145" i="15"/>
  <c r="G145" i="11"/>
  <c r="AJ145" i="11" s="1"/>
  <c r="J150" i="10"/>
  <c r="K149" i="10"/>
  <c r="O149" i="10"/>
  <c r="C147" i="11"/>
  <c r="D146" i="11"/>
  <c r="E146" i="11"/>
  <c r="F146" i="11"/>
  <c r="Q148" i="10"/>
  <c r="R148" i="10"/>
  <c r="P148" i="10"/>
  <c r="L148" i="10"/>
  <c r="M148" i="10"/>
  <c r="N148" i="10"/>
  <c r="C147" i="12"/>
  <c r="D146" i="12"/>
  <c r="F146" i="12"/>
  <c r="E146" i="12"/>
  <c r="H146" i="12"/>
  <c r="I146" i="12"/>
  <c r="G146" i="12"/>
  <c r="AJ146" i="12" s="1"/>
  <c r="J146" i="12"/>
  <c r="C148" i="15"/>
  <c r="F147" i="15"/>
  <c r="E147" i="15"/>
  <c r="D147" i="15"/>
  <c r="J147" i="15"/>
  <c r="I147" i="15"/>
  <c r="H147" i="15"/>
  <c r="G147" i="15"/>
  <c r="AJ147" i="15" s="1"/>
  <c r="H145" i="15"/>
  <c r="G146" i="11" l="1"/>
  <c r="AJ146" i="11" s="1"/>
  <c r="C148" i="11"/>
  <c r="F147" i="11"/>
  <c r="D147" i="11"/>
  <c r="E147" i="11"/>
  <c r="C149" i="15"/>
  <c r="D148" i="15"/>
  <c r="F148" i="15"/>
  <c r="E148" i="15"/>
  <c r="G148" i="15"/>
  <c r="AJ148" i="15" s="1"/>
  <c r="J148" i="15"/>
  <c r="H148" i="15"/>
  <c r="I148" i="15"/>
  <c r="C148" i="12"/>
  <c r="F147" i="12"/>
  <c r="D147" i="12"/>
  <c r="E147" i="12"/>
  <c r="I147" i="12"/>
  <c r="H147" i="12"/>
  <c r="J147" i="12"/>
  <c r="G147" i="12"/>
  <c r="AJ147" i="12" s="1"/>
  <c r="P149" i="10"/>
  <c r="Q149" i="10"/>
  <c r="R149" i="10"/>
  <c r="N149" i="10"/>
  <c r="M149" i="10"/>
  <c r="L149" i="10"/>
  <c r="J151" i="10"/>
  <c r="O150" i="10"/>
  <c r="K150" i="10"/>
  <c r="G147" i="11" l="1"/>
  <c r="AJ147" i="11" s="1"/>
  <c r="K151" i="10"/>
  <c r="O151" i="10"/>
  <c r="J152" i="10"/>
  <c r="L150" i="10"/>
  <c r="M150" i="10"/>
  <c r="N150" i="10"/>
  <c r="C149" i="12"/>
  <c r="F148" i="12"/>
  <c r="E148" i="12"/>
  <c r="D148" i="12"/>
  <c r="H148" i="12"/>
  <c r="G148" i="12"/>
  <c r="AJ148" i="12" s="1"/>
  <c r="I148" i="12"/>
  <c r="J148" i="12"/>
  <c r="C150" i="15"/>
  <c r="D149" i="15"/>
  <c r="F149" i="15"/>
  <c r="E149" i="15"/>
  <c r="I149" i="15"/>
  <c r="J149" i="15"/>
  <c r="G149" i="15"/>
  <c r="AJ149" i="15" s="1"/>
  <c r="H149" i="15"/>
  <c r="R150" i="10"/>
  <c r="P150" i="10"/>
  <c r="Q150" i="10"/>
  <c r="C149" i="11"/>
  <c r="D148" i="11"/>
  <c r="E148" i="11"/>
  <c r="F148" i="11"/>
  <c r="G148" i="11" l="1"/>
  <c r="AJ148" i="11" s="1"/>
  <c r="C151" i="15"/>
  <c r="E150" i="15"/>
  <c r="D150" i="15"/>
  <c r="F150" i="15"/>
  <c r="G150" i="15"/>
  <c r="AJ150" i="15" s="1"/>
  <c r="H150" i="15"/>
  <c r="I150" i="15"/>
  <c r="J150" i="15"/>
  <c r="C150" i="12"/>
  <c r="E149" i="12"/>
  <c r="F149" i="12"/>
  <c r="D149" i="12"/>
  <c r="J149" i="12"/>
  <c r="H149" i="12"/>
  <c r="G149" i="12"/>
  <c r="AJ149" i="12" s="1"/>
  <c r="I149" i="12"/>
  <c r="K152" i="10"/>
  <c r="O152" i="10"/>
  <c r="J153" i="10"/>
  <c r="C150" i="11"/>
  <c r="D149" i="11"/>
  <c r="E149" i="11"/>
  <c r="F149" i="11"/>
  <c r="P151" i="10"/>
  <c r="R151" i="10"/>
  <c r="Q151" i="10"/>
  <c r="N151" i="10"/>
  <c r="M151" i="10"/>
  <c r="L151" i="10"/>
  <c r="G149" i="11" l="1"/>
  <c r="AJ149" i="11" s="1"/>
  <c r="C151" i="11"/>
  <c r="D150" i="11"/>
  <c r="E150" i="11"/>
  <c r="F150" i="11"/>
  <c r="J154" i="10"/>
  <c r="K153" i="10"/>
  <c r="O153" i="10"/>
  <c r="Q152" i="10"/>
  <c r="R152" i="10"/>
  <c r="P152" i="10"/>
  <c r="L152" i="10"/>
  <c r="M152" i="10"/>
  <c r="N152" i="10"/>
  <c r="C151" i="12"/>
  <c r="F150" i="12"/>
  <c r="D150" i="12"/>
  <c r="E150" i="12"/>
  <c r="I150" i="12"/>
  <c r="H150" i="12"/>
  <c r="J150" i="12"/>
  <c r="G150" i="12"/>
  <c r="AJ150" i="12" s="1"/>
  <c r="C152" i="15"/>
  <c r="F151" i="15"/>
  <c r="E151" i="15"/>
  <c r="D151" i="15"/>
  <c r="H151" i="15"/>
  <c r="I151" i="15"/>
  <c r="J151" i="15"/>
  <c r="G151" i="15"/>
  <c r="AJ151" i="15" s="1"/>
  <c r="G150" i="11" l="1"/>
  <c r="AJ150" i="11" s="1"/>
  <c r="M153" i="10"/>
  <c r="L153" i="10"/>
  <c r="N153" i="10"/>
  <c r="P153" i="10"/>
  <c r="R153" i="10"/>
  <c r="Q153" i="10"/>
  <c r="C153" i="15"/>
  <c r="D152" i="15"/>
  <c r="F152" i="15"/>
  <c r="E152" i="15"/>
  <c r="G152" i="15"/>
  <c r="AJ152" i="15" s="1"/>
  <c r="I152" i="15"/>
  <c r="H152" i="15"/>
  <c r="J152" i="15"/>
  <c r="J155" i="10"/>
  <c r="O154" i="10"/>
  <c r="K154" i="10"/>
  <c r="C152" i="12"/>
  <c r="F151" i="12"/>
  <c r="D151" i="12"/>
  <c r="E151" i="12"/>
  <c r="G151" i="12"/>
  <c r="AJ151" i="12" s="1"/>
  <c r="I151" i="12"/>
  <c r="H151" i="12"/>
  <c r="J151" i="12"/>
  <c r="C152" i="11"/>
  <c r="F151" i="11"/>
  <c r="D151" i="11"/>
  <c r="E151" i="11"/>
  <c r="G151" i="11" l="1"/>
  <c r="AJ151" i="11" s="1"/>
  <c r="R154" i="10"/>
  <c r="Q154" i="10"/>
  <c r="P154" i="10"/>
  <c r="O155" i="10"/>
  <c r="K155" i="10"/>
  <c r="J156" i="10"/>
  <c r="C154" i="15"/>
  <c r="D153" i="15"/>
  <c r="F153" i="15"/>
  <c r="E153" i="15"/>
  <c r="H153" i="15"/>
  <c r="G153" i="15"/>
  <c r="AJ153" i="15" s="1"/>
  <c r="I153" i="15"/>
  <c r="J153" i="15"/>
  <c r="C153" i="11"/>
  <c r="D152" i="11"/>
  <c r="E152" i="11"/>
  <c r="F152" i="11"/>
  <c r="C153" i="12"/>
  <c r="F152" i="12"/>
  <c r="E152" i="12"/>
  <c r="D152" i="12"/>
  <c r="I152" i="12"/>
  <c r="J152" i="12"/>
  <c r="H152" i="12"/>
  <c r="G152" i="12"/>
  <c r="AJ152" i="12" s="1"/>
  <c r="M154" i="10"/>
  <c r="N154" i="10"/>
  <c r="L154" i="10"/>
  <c r="G152" i="11" l="1"/>
  <c r="AJ152" i="11" s="1"/>
  <c r="R155" i="10"/>
  <c r="P155" i="10"/>
  <c r="Q155" i="10"/>
  <c r="C154" i="12"/>
  <c r="F153" i="12"/>
  <c r="E153" i="12"/>
  <c r="D153" i="12"/>
  <c r="H153" i="12"/>
  <c r="I153" i="12"/>
  <c r="G153" i="12"/>
  <c r="AJ153" i="12" s="1"/>
  <c r="J153" i="12"/>
  <c r="C154" i="11"/>
  <c r="D153" i="11"/>
  <c r="E153" i="11"/>
  <c r="F153" i="11"/>
  <c r="C155" i="15"/>
  <c r="E154" i="15"/>
  <c r="D154" i="15"/>
  <c r="F154" i="15"/>
  <c r="H154" i="15"/>
  <c r="G154" i="15"/>
  <c r="AJ154" i="15" s="1"/>
  <c r="I154" i="15"/>
  <c r="J154" i="15"/>
  <c r="O156" i="10"/>
  <c r="K156" i="10"/>
  <c r="J157" i="10"/>
  <c r="M155" i="10"/>
  <c r="L155" i="10"/>
  <c r="N155" i="10"/>
  <c r="G153" i="11" l="1"/>
  <c r="AJ153" i="11" s="1"/>
  <c r="J158" i="10"/>
  <c r="O157" i="10"/>
  <c r="K157" i="10"/>
  <c r="M156" i="10"/>
  <c r="N156" i="10"/>
  <c r="L156" i="10"/>
  <c r="R156" i="10"/>
  <c r="Q156" i="10"/>
  <c r="P156" i="10"/>
  <c r="C156" i="15"/>
  <c r="F155" i="15"/>
  <c r="E155" i="15"/>
  <c r="D155" i="15"/>
  <c r="G155" i="15"/>
  <c r="AJ155" i="15" s="1"/>
  <c r="H155" i="15"/>
  <c r="J155" i="15"/>
  <c r="I155" i="15"/>
  <c r="C155" i="11"/>
  <c r="D154" i="11"/>
  <c r="E154" i="11"/>
  <c r="F154" i="11"/>
  <c r="C155" i="12"/>
  <c r="D154" i="12"/>
  <c r="F154" i="12"/>
  <c r="E154" i="12"/>
  <c r="G154" i="12"/>
  <c r="AJ154" i="12" s="1"/>
  <c r="J154" i="12"/>
  <c r="I154" i="12"/>
  <c r="H154" i="12"/>
  <c r="G154" i="11" l="1"/>
  <c r="AJ154" i="11" s="1"/>
  <c r="L157" i="10"/>
  <c r="M157" i="10"/>
  <c r="N157" i="10"/>
  <c r="C156" i="11"/>
  <c r="F155" i="11"/>
  <c r="D155" i="11"/>
  <c r="E155" i="11"/>
  <c r="C157" i="15"/>
  <c r="D156" i="15"/>
  <c r="F156" i="15"/>
  <c r="E156" i="15"/>
  <c r="H156" i="15"/>
  <c r="J156" i="15"/>
  <c r="I156" i="15"/>
  <c r="G156" i="15"/>
  <c r="AJ156" i="15" s="1"/>
  <c r="Q157" i="10"/>
  <c r="R157" i="10"/>
  <c r="P157" i="10"/>
  <c r="C156" i="12"/>
  <c r="F155" i="12"/>
  <c r="D155" i="12"/>
  <c r="E155" i="12"/>
  <c r="G155" i="12"/>
  <c r="AJ155" i="12" s="1"/>
  <c r="J155" i="12"/>
  <c r="H155" i="12"/>
  <c r="I155" i="12"/>
  <c r="J159" i="10"/>
  <c r="O158" i="10"/>
  <c r="K158" i="10"/>
  <c r="G155" i="11" l="1"/>
  <c r="AJ155" i="11" s="1"/>
  <c r="O159" i="10"/>
  <c r="K159" i="10"/>
  <c r="J160" i="10"/>
  <c r="C157" i="12"/>
  <c r="F156" i="12"/>
  <c r="E156" i="12"/>
  <c r="D156" i="12"/>
  <c r="J156" i="12"/>
  <c r="I156" i="12"/>
  <c r="G156" i="12"/>
  <c r="AJ156" i="12" s="1"/>
  <c r="H156" i="12"/>
  <c r="C157" i="11"/>
  <c r="D156" i="11"/>
  <c r="E156" i="11"/>
  <c r="F156" i="11"/>
  <c r="L158" i="10"/>
  <c r="N158" i="10"/>
  <c r="M158" i="10"/>
  <c r="Q158" i="10"/>
  <c r="R158" i="10"/>
  <c r="P158" i="10"/>
  <c r="C158" i="15"/>
  <c r="D157" i="15"/>
  <c r="F157" i="15"/>
  <c r="E157" i="15"/>
  <c r="H157" i="15"/>
  <c r="I157" i="15"/>
  <c r="J157" i="15"/>
  <c r="G157" i="15"/>
  <c r="AJ157" i="15" s="1"/>
  <c r="G156" i="11" l="1"/>
  <c r="AJ156" i="11" s="1"/>
  <c r="C159" i="15"/>
  <c r="E158" i="15"/>
  <c r="D158" i="15"/>
  <c r="F158" i="15"/>
  <c r="G158" i="15"/>
  <c r="AJ158" i="15" s="1"/>
  <c r="J158" i="15"/>
  <c r="H158" i="15"/>
  <c r="I158" i="15"/>
  <c r="C158" i="11"/>
  <c r="D157" i="11"/>
  <c r="E157" i="11"/>
  <c r="F157" i="11"/>
  <c r="C158" i="12"/>
  <c r="E157" i="12"/>
  <c r="F157" i="12"/>
  <c r="D157" i="12"/>
  <c r="G157" i="12"/>
  <c r="AJ157" i="12" s="1"/>
  <c r="I157" i="12"/>
  <c r="H157" i="12"/>
  <c r="J157" i="12"/>
  <c r="O160" i="10"/>
  <c r="K160" i="10"/>
  <c r="J161" i="10"/>
  <c r="L159" i="10"/>
  <c r="M159" i="10"/>
  <c r="N159" i="10"/>
  <c r="Q159" i="10"/>
  <c r="R159" i="10"/>
  <c r="P159" i="10"/>
  <c r="G157" i="11" l="1"/>
  <c r="AJ157" i="11" s="1"/>
  <c r="N160" i="10"/>
  <c r="M160" i="10"/>
  <c r="L160" i="10"/>
  <c r="J162" i="10"/>
  <c r="O161" i="10"/>
  <c r="K161" i="10"/>
  <c r="Q160" i="10"/>
  <c r="R160" i="10"/>
  <c r="P160" i="10"/>
  <c r="C159" i="12"/>
  <c r="F158" i="12"/>
  <c r="D158" i="12"/>
  <c r="E158" i="12"/>
  <c r="H158" i="12"/>
  <c r="J158" i="12"/>
  <c r="I158" i="12"/>
  <c r="G158" i="12"/>
  <c r="AJ158" i="12" s="1"/>
  <c r="C159" i="11"/>
  <c r="D158" i="11"/>
  <c r="E158" i="11"/>
  <c r="F158" i="11"/>
  <c r="C160" i="15"/>
  <c r="F159" i="15"/>
  <c r="E159" i="15"/>
  <c r="D159" i="15"/>
  <c r="I159" i="15"/>
  <c r="H159" i="15"/>
  <c r="G159" i="15"/>
  <c r="AJ159" i="15" s="1"/>
  <c r="J159" i="15"/>
  <c r="G158" i="11" l="1"/>
  <c r="AJ158" i="11" s="1"/>
  <c r="J163" i="10"/>
  <c r="O162" i="10"/>
  <c r="K162" i="10"/>
  <c r="C161" i="15"/>
  <c r="D160" i="15"/>
  <c r="F160" i="15"/>
  <c r="E160" i="15"/>
  <c r="J160" i="15"/>
  <c r="I160" i="15"/>
  <c r="G160" i="15"/>
  <c r="AJ160" i="15" s="1"/>
  <c r="H160" i="15"/>
  <c r="C160" i="11"/>
  <c r="F159" i="11"/>
  <c r="D159" i="11"/>
  <c r="E159" i="11"/>
  <c r="C160" i="12"/>
  <c r="F159" i="12"/>
  <c r="D159" i="12"/>
  <c r="E159" i="12"/>
  <c r="I159" i="12"/>
  <c r="J159" i="12"/>
  <c r="G159" i="12"/>
  <c r="AJ159" i="12" s="1"/>
  <c r="H159" i="12"/>
  <c r="N161" i="10"/>
  <c r="L161" i="10"/>
  <c r="M161" i="10"/>
  <c r="R161" i="10"/>
  <c r="P161" i="10"/>
  <c r="Q161" i="10"/>
  <c r="G159" i="11" l="1"/>
  <c r="AJ159" i="11" s="1"/>
  <c r="C161" i="11"/>
  <c r="D160" i="11"/>
  <c r="E160" i="11"/>
  <c r="F160" i="11"/>
  <c r="C162" i="15"/>
  <c r="D161" i="15"/>
  <c r="F161" i="15"/>
  <c r="E161" i="15"/>
  <c r="H161" i="15"/>
  <c r="G161" i="15"/>
  <c r="AJ161" i="15" s="1"/>
  <c r="J161" i="15"/>
  <c r="I161" i="15"/>
  <c r="L162" i="10"/>
  <c r="N162" i="10"/>
  <c r="M162" i="10"/>
  <c r="Q162" i="10"/>
  <c r="R162" i="10"/>
  <c r="P162" i="10"/>
  <c r="C161" i="12"/>
  <c r="F160" i="12"/>
  <c r="E160" i="12"/>
  <c r="D160" i="12"/>
  <c r="G160" i="12"/>
  <c r="AJ160" i="12" s="1"/>
  <c r="I160" i="12"/>
  <c r="H160" i="12"/>
  <c r="J160" i="12"/>
  <c r="K163" i="10"/>
  <c r="O163" i="10"/>
  <c r="J164" i="10"/>
  <c r="G160" i="11" l="1"/>
  <c r="AJ160" i="11" s="1"/>
  <c r="C162" i="12"/>
  <c r="F161" i="12"/>
  <c r="E161" i="12"/>
  <c r="D161" i="12"/>
  <c r="G161" i="12"/>
  <c r="AJ161" i="12" s="1"/>
  <c r="H161" i="12"/>
  <c r="I161" i="12"/>
  <c r="J161" i="12"/>
  <c r="L163" i="10"/>
  <c r="M163" i="10"/>
  <c r="N163" i="10"/>
  <c r="O164" i="10"/>
  <c r="K164" i="10"/>
  <c r="J165" i="10"/>
  <c r="C163" i="15"/>
  <c r="E162" i="15"/>
  <c r="D162" i="15"/>
  <c r="F162" i="15"/>
  <c r="H162" i="15"/>
  <c r="I162" i="15"/>
  <c r="J162" i="15"/>
  <c r="G162" i="15"/>
  <c r="AJ162" i="15" s="1"/>
  <c r="Q163" i="10"/>
  <c r="P163" i="10"/>
  <c r="R163" i="10"/>
  <c r="C162" i="11"/>
  <c r="D161" i="11"/>
  <c r="E161" i="11"/>
  <c r="F161" i="11"/>
  <c r="G161" i="11" l="1"/>
  <c r="AJ161" i="11" s="1"/>
  <c r="R164" i="10"/>
  <c r="Q164" i="10"/>
  <c r="P164" i="10"/>
  <c r="C164" i="15"/>
  <c r="F163" i="15"/>
  <c r="E163" i="15"/>
  <c r="D163" i="15"/>
  <c r="G163" i="15"/>
  <c r="AJ163" i="15" s="1"/>
  <c r="I163" i="15"/>
  <c r="J163" i="15"/>
  <c r="H163" i="15"/>
  <c r="C163" i="11"/>
  <c r="D162" i="11"/>
  <c r="E162" i="11"/>
  <c r="F162" i="11"/>
  <c r="J166" i="10"/>
  <c r="O165" i="10"/>
  <c r="K165" i="10"/>
  <c r="M164" i="10"/>
  <c r="N164" i="10"/>
  <c r="L164" i="10"/>
  <c r="C163" i="12"/>
  <c r="D162" i="12"/>
  <c r="F162" i="12"/>
  <c r="E162" i="12"/>
  <c r="I162" i="12"/>
  <c r="J162" i="12"/>
  <c r="G162" i="12"/>
  <c r="AJ162" i="12" s="1"/>
  <c r="H162" i="12"/>
  <c r="G162" i="11" l="1"/>
  <c r="AJ162" i="11" s="1"/>
  <c r="L165" i="10"/>
  <c r="M165" i="10"/>
  <c r="N165" i="10"/>
  <c r="Q165" i="10"/>
  <c r="P165" i="10"/>
  <c r="R165" i="10"/>
  <c r="C164" i="11"/>
  <c r="F163" i="11"/>
  <c r="D163" i="11"/>
  <c r="E163" i="11"/>
  <c r="C165" i="15"/>
  <c r="D164" i="15"/>
  <c r="F164" i="15"/>
  <c r="E164" i="15"/>
  <c r="G164" i="15"/>
  <c r="AJ164" i="15" s="1"/>
  <c r="H164" i="15"/>
  <c r="J164" i="15"/>
  <c r="I164" i="15"/>
  <c r="C164" i="12"/>
  <c r="F163" i="12"/>
  <c r="D163" i="12"/>
  <c r="E163" i="12"/>
  <c r="J163" i="12"/>
  <c r="H163" i="12"/>
  <c r="G163" i="12"/>
  <c r="AJ163" i="12" s="1"/>
  <c r="I163" i="12"/>
  <c r="J167" i="10"/>
  <c r="O166" i="10"/>
  <c r="K166" i="10"/>
  <c r="G163" i="11" l="1"/>
  <c r="AJ163" i="11" s="1"/>
  <c r="L166" i="10"/>
  <c r="N166" i="10"/>
  <c r="M166" i="10"/>
  <c r="Q166" i="10"/>
  <c r="P166" i="10"/>
  <c r="R166" i="10"/>
  <c r="O167" i="10"/>
  <c r="K167" i="10"/>
  <c r="J168" i="10"/>
  <c r="C165" i="12"/>
  <c r="F164" i="12"/>
  <c r="E164" i="12"/>
  <c r="D164" i="12"/>
  <c r="G164" i="12"/>
  <c r="AJ164" i="12" s="1"/>
  <c r="H164" i="12"/>
  <c r="J164" i="12"/>
  <c r="I164" i="12"/>
  <c r="C166" i="15"/>
  <c r="D165" i="15"/>
  <c r="F165" i="15"/>
  <c r="E165" i="15"/>
  <c r="I165" i="15"/>
  <c r="H165" i="15"/>
  <c r="G165" i="15"/>
  <c r="AJ165" i="15" s="1"/>
  <c r="J165" i="15"/>
  <c r="C165" i="11"/>
  <c r="D164" i="11"/>
  <c r="E164" i="11"/>
  <c r="F164" i="11"/>
  <c r="G164" i="11" l="1"/>
  <c r="AJ164" i="11" s="1"/>
  <c r="M167" i="10"/>
  <c r="L167" i="10"/>
  <c r="N167" i="10"/>
  <c r="P167" i="10"/>
  <c r="R167" i="10"/>
  <c r="Q167" i="10"/>
  <c r="C166" i="11"/>
  <c r="D165" i="11"/>
  <c r="E165" i="11"/>
  <c r="F165" i="11"/>
  <c r="C167" i="15"/>
  <c r="E166" i="15"/>
  <c r="D166" i="15"/>
  <c r="F166" i="15"/>
  <c r="G166" i="15"/>
  <c r="AJ166" i="15" s="1"/>
  <c r="J166" i="15"/>
  <c r="I166" i="15"/>
  <c r="H166" i="15"/>
  <c r="C166" i="12"/>
  <c r="E165" i="12"/>
  <c r="F165" i="12"/>
  <c r="D165" i="12"/>
  <c r="I165" i="12"/>
  <c r="H165" i="12"/>
  <c r="J165" i="12"/>
  <c r="G165" i="12"/>
  <c r="AJ165" i="12" s="1"/>
  <c r="K168" i="10"/>
  <c r="O168" i="10"/>
  <c r="J169" i="10"/>
  <c r="G165" i="11" l="1"/>
  <c r="AJ165" i="11" s="1"/>
  <c r="J170" i="10"/>
  <c r="K169" i="10"/>
  <c r="O169" i="10"/>
  <c r="N168" i="10"/>
  <c r="L168" i="10"/>
  <c r="M168" i="10"/>
  <c r="C167" i="12"/>
  <c r="F166" i="12"/>
  <c r="D166" i="12"/>
  <c r="E166" i="12"/>
  <c r="I166" i="12"/>
  <c r="G166" i="12"/>
  <c r="AJ166" i="12" s="1"/>
  <c r="H166" i="12"/>
  <c r="J166" i="12"/>
  <c r="C168" i="15"/>
  <c r="F167" i="15"/>
  <c r="E167" i="15"/>
  <c r="D167" i="15"/>
  <c r="I167" i="15"/>
  <c r="G167" i="15"/>
  <c r="AJ167" i="15" s="1"/>
  <c r="H167" i="15"/>
  <c r="J167" i="15"/>
  <c r="C167" i="11"/>
  <c r="D166" i="11"/>
  <c r="E166" i="11"/>
  <c r="F166" i="11"/>
  <c r="Q168" i="10"/>
  <c r="R168" i="10"/>
  <c r="P168" i="10"/>
  <c r="G166" i="11" l="1"/>
  <c r="AJ166" i="11" s="1"/>
  <c r="C168" i="11"/>
  <c r="F167" i="11"/>
  <c r="D167" i="11"/>
  <c r="G167" i="11" s="1"/>
  <c r="AJ167" i="11" s="1"/>
  <c r="E167" i="11"/>
  <c r="C169" i="15"/>
  <c r="D168" i="15"/>
  <c r="F168" i="15"/>
  <c r="E168" i="15"/>
  <c r="G168" i="15"/>
  <c r="AJ168" i="15" s="1"/>
  <c r="J168" i="15"/>
  <c r="I168" i="15"/>
  <c r="H168" i="15"/>
  <c r="C168" i="12"/>
  <c r="F167" i="12"/>
  <c r="D167" i="12"/>
  <c r="E167" i="12"/>
  <c r="J167" i="12"/>
  <c r="H167" i="12"/>
  <c r="G167" i="12"/>
  <c r="AJ167" i="12" s="1"/>
  <c r="I167" i="12"/>
  <c r="R169" i="10"/>
  <c r="P169" i="10"/>
  <c r="Q169" i="10"/>
  <c r="L169" i="10"/>
  <c r="M169" i="10"/>
  <c r="N169" i="10"/>
  <c r="J171" i="10"/>
  <c r="K170" i="10"/>
  <c r="O170" i="10"/>
  <c r="K171" i="10" l="1"/>
  <c r="O171" i="10"/>
  <c r="J172" i="10"/>
  <c r="P170" i="10"/>
  <c r="R170" i="10"/>
  <c r="Q170" i="10"/>
  <c r="C169" i="12"/>
  <c r="F168" i="12"/>
  <c r="E168" i="12"/>
  <c r="D168" i="12"/>
  <c r="I168" i="12"/>
  <c r="J168" i="12"/>
  <c r="G168" i="12"/>
  <c r="AJ168" i="12" s="1"/>
  <c r="H168" i="12"/>
  <c r="C170" i="15"/>
  <c r="D169" i="15"/>
  <c r="F169" i="15"/>
  <c r="E169" i="15"/>
  <c r="I169" i="15"/>
  <c r="G169" i="15"/>
  <c r="AJ169" i="15" s="1"/>
  <c r="J169" i="15"/>
  <c r="H169" i="15"/>
  <c r="M170" i="10"/>
  <c r="N170" i="10"/>
  <c r="L170" i="10"/>
  <c r="C169" i="11"/>
  <c r="D168" i="11"/>
  <c r="E168" i="11"/>
  <c r="F168" i="11"/>
  <c r="G168" i="11" l="1"/>
  <c r="AJ168" i="11" s="1"/>
  <c r="C171" i="15"/>
  <c r="E170" i="15"/>
  <c r="D170" i="15"/>
  <c r="F170" i="15"/>
  <c r="H170" i="15"/>
  <c r="I170" i="15"/>
  <c r="G170" i="15"/>
  <c r="AJ170" i="15" s="1"/>
  <c r="J170" i="15"/>
  <c r="C170" i="12"/>
  <c r="F169" i="12"/>
  <c r="E169" i="12"/>
  <c r="D169" i="12"/>
  <c r="H169" i="12"/>
  <c r="I169" i="12"/>
  <c r="J169" i="12"/>
  <c r="G169" i="12"/>
  <c r="AJ169" i="12" s="1"/>
  <c r="O172" i="10"/>
  <c r="K172" i="10"/>
  <c r="J173" i="10"/>
  <c r="C170" i="11"/>
  <c r="D169" i="11"/>
  <c r="E169" i="11"/>
  <c r="F169" i="11"/>
  <c r="Q171" i="10"/>
  <c r="P171" i="10"/>
  <c r="R171" i="10"/>
  <c r="L171" i="10"/>
  <c r="N171" i="10"/>
  <c r="M171" i="10"/>
  <c r="G169" i="11" l="1"/>
  <c r="AJ169" i="11" s="1"/>
  <c r="C171" i="11"/>
  <c r="D170" i="11"/>
  <c r="E170" i="11"/>
  <c r="F170" i="11"/>
  <c r="J174" i="10"/>
  <c r="K173" i="10"/>
  <c r="O173" i="10"/>
  <c r="L172" i="10"/>
  <c r="N172" i="10"/>
  <c r="M172" i="10"/>
  <c r="Q172" i="10"/>
  <c r="R172" i="10"/>
  <c r="P172" i="10"/>
  <c r="C171" i="12"/>
  <c r="D170" i="12"/>
  <c r="F170" i="12"/>
  <c r="E170" i="12"/>
  <c r="I170" i="12"/>
  <c r="G170" i="12"/>
  <c r="AJ170" i="12" s="1"/>
  <c r="J170" i="12"/>
  <c r="H170" i="12"/>
  <c r="C172" i="15"/>
  <c r="F171" i="15"/>
  <c r="E171" i="15"/>
  <c r="D171" i="15"/>
  <c r="G171" i="15"/>
  <c r="AJ171" i="15" s="1"/>
  <c r="J171" i="15"/>
  <c r="I171" i="15"/>
  <c r="H171" i="15"/>
  <c r="G170" i="11" l="1"/>
  <c r="AJ170" i="11" s="1"/>
  <c r="P173" i="10"/>
  <c r="Q173" i="10"/>
  <c r="R173" i="10"/>
  <c r="C173" i="15"/>
  <c r="D172" i="15"/>
  <c r="F172" i="15"/>
  <c r="E172" i="15"/>
  <c r="J172" i="15"/>
  <c r="H172" i="15"/>
  <c r="G172" i="15"/>
  <c r="AJ172" i="15" s="1"/>
  <c r="I172" i="15"/>
  <c r="C172" i="12"/>
  <c r="F171" i="12"/>
  <c r="D171" i="12"/>
  <c r="E171" i="12"/>
  <c r="I171" i="12"/>
  <c r="H171" i="12"/>
  <c r="G171" i="12"/>
  <c r="AJ171" i="12" s="1"/>
  <c r="J171" i="12"/>
  <c r="L173" i="10"/>
  <c r="M173" i="10"/>
  <c r="N173" i="10"/>
  <c r="J175" i="10"/>
  <c r="K174" i="10"/>
  <c r="O174" i="10"/>
  <c r="C172" i="11"/>
  <c r="F171" i="11"/>
  <c r="D171" i="11"/>
  <c r="E171" i="11"/>
  <c r="G171" i="11" l="1"/>
  <c r="AJ171" i="11" s="1"/>
  <c r="N174" i="10"/>
  <c r="L174" i="10"/>
  <c r="M174" i="10"/>
  <c r="C173" i="12"/>
  <c r="F172" i="12"/>
  <c r="E172" i="12"/>
  <c r="D172" i="12"/>
  <c r="I172" i="12"/>
  <c r="G172" i="12"/>
  <c r="AJ172" i="12" s="1"/>
  <c r="J172" i="12"/>
  <c r="H172" i="12"/>
  <c r="C174" i="15"/>
  <c r="D173" i="15"/>
  <c r="F173" i="15"/>
  <c r="E173" i="15"/>
  <c r="I173" i="15"/>
  <c r="J173" i="15"/>
  <c r="H173" i="15"/>
  <c r="G173" i="15"/>
  <c r="AJ173" i="15" s="1"/>
  <c r="O175" i="10"/>
  <c r="J176" i="10"/>
  <c r="K175" i="10"/>
  <c r="C173" i="11"/>
  <c r="D172" i="11"/>
  <c r="E172" i="11"/>
  <c r="F172" i="11"/>
  <c r="P174" i="10"/>
  <c r="Q174" i="10"/>
  <c r="R174" i="10"/>
  <c r="G172" i="11" l="1"/>
  <c r="AJ172" i="11" s="1"/>
  <c r="C174" i="12"/>
  <c r="E173" i="12"/>
  <c r="F173" i="12"/>
  <c r="D173" i="12"/>
  <c r="G173" i="12"/>
  <c r="AJ173" i="12" s="1"/>
  <c r="H173" i="12"/>
  <c r="J173" i="12"/>
  <c r="I173" i="12"/>
  <c r="R175" i="10"/>
  <c r="Q175" i="10"/>
  <c r="P175" i="10"/>
  <c r="C175" i="15"/>
  <c r="E174" i="15"/>
  <c r="D174" i="15"/>
  <c r="F174" i="15"/>
  <c r="J174" i="15"/>
  <c r="H174" i="15"/>
  <c r="I174" i="15"/>
  <c r="G174" i="15"/>
  <c r="AJ174" i="15" s="1"/>
  <c r="C174" i="11"/>
  <c r="D173" i="11"/>
  <c r="E173" i="11"/>
  <c r="F173" i="11"/>
  <c r="N175" i="10"/>
  <c r="L175" i="10"/>
  <c r="M175" i="10"/>
  <c r="K176" i="10"/>
  <c r="O176" i="10"/>
  <c r="J177" i="10"/>
  <c r="G173" i="11" l="1"/>
  <c r="AJ173" i="11" s="1"/>
  <c r="J178" i="10"/>
  <c r="K177" i="10"/>
  <c r="O177" i="10"/>
  <c r="P176" i="10"/>
  <c r="R176" i="10"/>
  <c r="Q176" i="10"/>
  <c r="M176" i="10"/>
  <c r="L176" i="10"/>
  <c r="N176" i="10"/>
  <c r="C175" i="11"/>
  <c r="D174" i="11"/>
  <c r="E174" i="11"/>
  <c r="F174" i="11"/>
  <c r="C176" i="15"/>
  <c r="F175" i="15"/>
  <c r="E175" i="15"/>
  <c r="D175" i="15"/>
  <c r="I175" i="15"/>
  <c r="H175" i="15"/>
  <c r="G175" i="15"/>
  <c r="AJ175" i="15" s="1"/>
  <c r="J175" i="15"/>
  <c r="C175" i="12"/>
  <c r="F174" i="12"/>
  <c r="D174" i="12"/>
  <c r="E174" i="12"/>
  <c r="G174" i="12"/>
  <c r="AJ174" i="12" s="1"/>
  <c r="I174" i="12"/>
  <c r="J174" i="12"/>
  <c r="H174" i="12"/>
  <c r="G174" i="11" l="1"/>
  <c r="AJ174" i="11" s="1"/>
  <c r="Q177" i="10"/>
  <c r="P177" i="10"/>
  <c r="R177" i="10"/>
  <c r="C176" i="12"/>
  <c r="F175" i="12"/>
  <c r="D175" i="12"/>
  <c r="E175" i="12"/>
  <c r="I175" i="12"/>
  <c r="J175" i="12"/>
  <c r="H175" i="12"/>
  <c r="G175" i="12"/>
  <c r="AJ175" i="12" s="1"/>
  <c r="C177" i="15"/>
  <c r="D176" i="15"/>
  <c r="F176" i="15"/>
  <c r="E176" i="15"/>
  <c r="I176" i="15"/>
  <c r="J176" i="15"/>
  <c r="G176" i="15"/>
  <c r="AJ176" i="15" s="1"/>
  <c r="H176" i="15"/>
  <c r="C176" i="11"/>
  <c r="F175" i="11"/>
  <c r="D175" i="11"/>
  <c r="E175" i="11"/>
  <c r="N177" i="10"/>
  <c r="M177" i="10"/>
  <c r="L177" i="10"/>
  <c r="J179" i="10"/>
  <c r="O178" i="10"/>
  <c r="K178" i="10"/>
  <c r="G175" i="11" l="1"/>
  <c r="AJ175" i="11" s="1"/>
  <c r="L178" i="10"/>
  <c r="M178" i="10"/>
  <c r="N178" i="10"/>
  <c r="R178" i="10"/>
  <c r="Q178" i="10"/>
  <c r="P178" i="10"/>
  <c r="K179" i="10"/>
  <c r="O179" i="10"/>
  <c r="J180" i="10"/>
  <c r="C177" i="11"/>
  <c r="D176" i="11"/>
  <c r="E176" i="11"/>
  <c r="F176" i="11"/>
  <c r="C178" i="15"/>
  <c r="D177" i="15"/>
  <c r="F177" i="15"/>
  <c r="E177" i="15"/>
  <c r="J177" i="15"/>
  <c r="I177" i="15"/>
  <c r="G177" i="15"/>
  <c r="AJ177" i="15" s="1"/>
  <c r="H177" i="15"/>
  <c r="C177" i="12"/>
  <c r="F176" i="12"/>
  <c r="E176" i="12"/>
  <c r="D176" i="12"/>
  <c r="J176" i="12"/>
  <c r="H176" i="12"/>
  <c r="I176" i="12"/>
  <c r="G176" i="12"/>
  <c r="AJ176" i="12" s="1"/>
  <c r="G176" i="11" l="1"/>
  <c r="AJ176" i="11" s="1"/>
  <c r="Q179" i="10"/>
  <c r="R179" i="10"/>
  <c r="P179" i="10"/>
  <c r="M179" i="10"/>
  <c r="N179" i="10"/>
  <c r="L179" i="10"/>
  <c r="C178" i="12"/>
  <c r="F177" i="12"/>
  <c r="E177" i="12"/>
  <c r="D177" i="12"/>
  <c r="G177" i="12"/>
  <c r="AJ177" i="12" s="1"/>
  <c r="I177" i="12"/>
  <c r="H177" i="12"/>
  <c r="J177" i="12"/>
  <c r="C179" i="15"/>
  <c r="E178" i="15"/>
  <c r="D178" i="15"/>
  <c r="F178" i="15"/>
  <c r="H178" i="15"/>
  <c r="G178" i="15"/>
  <c r="AJ178" i="15" s="1"/>
  <c r="J178" i="15"/>
  <c r="I178" i="15"/>
  <c r="C178" i="11"/>
  <c r="D177" i="11"/>
  <c r="E177" i="11"/>
  <c r="F177" i="11"/>
  <c r="K180" i="10"/>
  <c r="J181" i="10"/>
  <c r="O180" i="10"/>
  <c r="G177" i="11" l="1"/>
  <c r="AJ177" i="11" s="1"/>
  <c r="J182" i="10"/>
  <c r="K181" i="10"/>
  <c r="O181" i="10"/>
  <c r="M180" i="10"/>
  <c r="N180" i="10"/>
  <c r="L180" i="10"/>
  <c r="C179" i="11"/>
  <c r="D178" i="11"/>
  <c r="E178" i="11"/>
  <c r="F178" i="11"/>
  <c r="C180" i="15"/>
  <c r="F179" i="15"/>
  <c r="E179" i="15"/>
  <c r="D179" i="15"/>
  <c r="J179" i="15"/>
  <c r="G179" i="15"/>
  <c r="AJ179" i="15" s="1"/>
  <c r="H179" i="15"/>
  <c r="I179" i="15"/>
  <c r="C179" i="12"/>
  <c r="D178" i="12"/>
  <c r="F178" i="12"/>
  <c r="E178" i="12"/>
  <c r="I178" i="12"/>
  <c r="J178" i="12"/>
  <c r="G178" i="12"/>
  <c r="AJ178" i="12" s="1"/>
  <c r="H178" i="12"/>
  <c r="R180" i="10"/>
  <c r="Q180" i="10"/>
  <c r="P180" i="10"/>
  <c r="G178" i="11" l="1"/>
  <c r="AJ178" i="11" s="1"/>
  <c r="C180" i="12"/>
  <c r="F179" i="12"/>
  <c r="D179" i="12"/>
  <c r="E179" i="12"/>
  <c r="I179" i="12"/>
  <c r="G179" i="12"/>
  <c r="AJ179" i="12" s="1"/>
  <c r="H179" i="12"/>
  <c r="J179" i="12"/>
  <c r="C181" i="15"/>
  <c r="D180" i="15"/>
  <c r="F180" i="15"/>
  <c r="E180" i="15"/>
  <c r="I180" i="15"/>
  <c r="H180" i="15"/>
  <c r="G180" i="15"/>
  <c r="AJ180" i="15" s="1"/>
  <c r="J180" i="15"/>
  <c r="C180" i="11"/>
  <c r="F179" i="11"/>
  <c r="D179" i="11"/>
  <c r="E179" i="11"/>
  <c r="Q181" i="10"/>
  <c r="P181" i="10"/>
  <c r="R181" i="10"/>
  <c r="N181" i="10"/>
  <c r="L181" i="10"/>
  <c r="M181" i="10"/>
  <c r="J183" i="10"/>
  <c r="K182" i="10"/>
  <c r="O182" i="10"/>
  <c r="G179" i="11" l="1"/>
  <c r="AJ179" i="11" s="1"/>
  <c r="K183" i="10"/>
  <c r="O183" i="10"/>
  <c r="J184" i="10"/>
  <c r="R182" i="10"/>
  <c r="P182" i="10"/>
  <c r="Q182" i="10"/>
  <c r="N182" i="10"/>
  <c r="L182" i="10"/>
  <c r="M182" i="10"/>
  <c r="C181" i="11"/>
  <c r="D180" i="11"/>
  <c r="E180" i="11"/>
  <c r="F180" i="11"/>
  <c r="C182" i="15"/>
  <c r="D181" i="15"/>
  <c r="F181" i="15"/>
  <c r="E181" i="15"/>
  <c r="I181" i="15"/>
  <c r="H181" i="15"/>
  <c r="J181" i="15"/>
  <c r="G181" i="15"/>
  <c r="AJ181" i="15" s="1"/>
  <c r="C181" i="12"/>
  <c r="F180" i="12"/>
  <c r="E180" i="12"/>
  <c r="D180" i="12"/>
  <c r="I180" i="12"/>
  <c r="G180" i="12"/>
  <c r="AJ180" i="12" s="1"/>
  <c r="J180" i="12"/>
  <c r="H180" i="12"/>
  <c r="G180" i="11" l="1"/>
  <c r="AJ180" i="11" s="1"/>
  <c r="C182" i="12"/>
  <c r="E181" i="12"/>
  <c r="F181" i="12"/>
  <c r="D181" i="12"/>
  <c r="G181" i="12"/>
  <c r="AJ181" i="12" s="1"/>
  <c r="H181" i="12"/>
  <c r="I181" i="12"/>
  <c r="J181" i="12"/>
  <c r="C183" i="15"/>
  <c r="E182" i="15"/>
  <c r="D182" i="15"/>
  <c r="F182" i="15"/>
  <c r="H182" i="15"/>
  <c r="I182" i="15"/>
  <c r="G182" i="15"/>
  <c r="AJ182" i="15" s="1"/>
  <c r="J182" i="15"/>
  <c r="K184" i="10"/>
  <c r="O184" i="10"/>
  <c r="J185" i="10"/>
  <c r="C182" i="11"/>
  <c r="D181" i="11"/>
  <c r="E181" i="11"/>
  <c r="F181" i="11"/>
  <c r="Q183" i="10"/>
  <c r="P183" i="10"/>
  <c r="R183" i="10"/>
  <c r="L183" i="10"/>
  <c r="M183" i="10"/>
  <c r="N183" i="10"/>
  <c r="G181" i="11" l="1"/>
  <c r="AJ181" i="11" s="1"/>
  <c r="C183" i="11"/>
  <c r="D182" i="11"/>
  <c r="E182" i="11"/>
  <c r="F182" i="11"/>
  <c r="J186" i="10"/>
  <c r="K185" i="10"/>
  <c r="O185" i="10"/>
  <c r="P184" i="10"/>
  <c r="Q184" i="10"/>
  <c r="R184" i="10"/>
  <c r="N184" i="10"/>
  <c r="L184" i="10"/>
  <c r="M184" i="10"/>
  <c r="C184" i="15"/>
  <c r="F183" i="15"/>
  <c r="E183" i="15"/>
  <c r="D183" i="15"/>
  <c r="H183" i="15"/>
  <c r="I183" i="15"/>
  <c r="G183" i="15"/>
  <c r="AJ183" i="15" s="1"/>
  <c r="J183" i="15"/>
  <c r="C183" i="12"/>
  <c r="F182" i="12"/>
  <c r="D182" i="12"/>
  <c r="E182" i="12"/>
  <c r="I182" i="12"/>
  <c r="H182" i="12"/>
  <c r="G182" i="12"/>
  <c r="AJ182" i="12" s="1"/>
  <c r="J182" i="12"/>
  <c r="G182" i="11" l="1"/>
  <c r="AJ182" i="11" s="1"/>
  <c r="J187" i="10"/>
  <c r="K186" i="10"/>
  <c r="O186" i="10"/>
  <c r="R185" i="10"/>
  <c r="P185" i="10"/>
  <c r="Q185" i="10"/>
  <c r="C184" i="12"/>
  <c r="F183" i="12"/>
  <c r="D183" i="12"/>
  <c r="E183" i="12"/>
  <c r="G183" i="12"/>
  <c r="AJ183" i="12" s="1"/>
  <c r="H183" i="12"/>
  <c r="I183" i="12"/>
  <c r="J183" i="12"/>
  <c r="C185" i="15"/>
  <c r="D184" i="15"/>
  <c r="F184" i="15"/>
  <c r="E184" i="15"/>
  <c r="G184" i="15"/>
  <c r="AJ184" i="15" s="1"/>
  <c r="H184" i="15"/>
  <c r="J184" i="15"/>
  <c r="I184" i="15"/>
  <c r="M185" i="10"/>
  <c r="L185" i="10"/>
  <c r="N185" i="10"/>
  <c r="C184" i="11"/>
  <c r="F183" i="11"/>
  <c r="D183" i="11"/>
  <c r="E183" i="11"/>
  <c r="G183" i="11" l="1"/>
  <c r="AJ183" i="11" s="1"/>
  <c r="C185" i="12"/>
  <c r="F184" i="12"/>
  <c r="E184" i="12"/>
  <c r="D184" i="12"/>
  <c r="H184" i="12"/>
  <c r="I184" i="12"/>
  <c r="G184" i="12"/>
  <c r="AJ184" i="12" s="1"/>
  <c r="J184" i="12"/>
  <c r="P186" i="10"/>
  <c r="R186" i="10"/>
  <c r="Q186" i="10"/>
  <c r="C186" i="15"/>
  <c r="D185" i="15"/>
  <c r="F185" i="15"/>
  <c r="E185" i="15"/>
  <c r="I185" i="15"/>
  <c r="H185" i="15"/>
  <c r="J185" i="15"/>
  <c r="G185" i="15"/>
  <c r="AJ185" i="15" s="1"/>
  <c r="C185" i="11"/>
  <c r="D184" i="11"/>
  <c r="E184" i="11"/>
  <c r="F184" i="11"/>
  <c r="M186" i="10"/>
  <c r="N186" i="10"/>
  <c r="L186" i="10"/>
  <c r="O187" i="10"/>
  <c r="K187" i="10"/>
  <c r="J188" i="10"/>
  <c r="G184" i="11" l="1"/>
  <c r="AJ184" i="11" s="1"/>
  <c r="C186" i="11"/>
  <c r="D185" i="11"/>
  <c r="E185" i="11"/>
  <c r="F185" i="11"/>
  <c r="C187" i="15"/>
  <c r="E186" i="15"/>
  <c r="D186" i="15"/>
  <c r="F186" i="15"/>
  <c r="G186" i="15"/>
  <c r="AJ186" i="15" s="1"/>
  <c r="I186" i="15"/>
  <c r="H186" i="15"/>
  <c r="J186" i="15"/>
  <c r="O188" i="10"/>
  <c r="J189" i="10"/>
  <c r="K188" i="10"/>
  <c r="P187" i="10"/>
  <c r="R187" i="10"/>
  <c r="Q187" i="10"/>
  <c r="N187" i="10"/>
  <c r="L187" i="10"/>
  <c r="M187" i="10"/>
  <c r="C186" i="12"/>
  <c r="F185" i="12"/>
  <c r="E185" i="12"/>
  <c r="D185" i="12"/>
  <c r="H185" i="12"/>
  <c r="I185" i="12"/>
  <c r="G185" i="12"/>
  <c r="AJ185" i="12" s="1"/>
  <c r="J185" i="12"/>
  <c r="G185" i="11" l="1"/>
  <c r="AJ185" i="11" s="1"/>
  <c r="L188" i="10"/>
  <c r="M188" i="10"/>
  <c r="N188" i="10"/>
  <c r="C187" i="12"/>
  <c r="D186" i="12"/>
  <c r="F186" i="12"/>
  <c r="E186" i="12"/>
  <c r="H186" i="12"/>
  <c r="J186" i="12"/>
  <c r="I186" i="12"/>
  <c r="G186" i="12"/>
  <c r="AJ186" i="12" s="1"/>
  <c r="J190" i="10"/>
  <c r="K189" i="10"/>
  <c r="O189" i="10"/>
  <c r="P188" i="10"/>
  <c r="Q188" i="10"/>
  <c r="R188" i="10"/>
  <c r="C188" i="15"/>
  <c r="F187" i="15"/>
  <c r="E187" i="15"/>
  <c r="D187" i="15"/>
  <c r="G187" i="15"/>
  <c r="AJ187" i="15" s="1"/>
  <c r="J187" i="15"/>
  <c r="H187" i="15"/>
  <c r="I187" i="15"/>
  <c r="C187" i="11"/>
  <c r="D186" i="11"/>
  <c r="E186" i="11"/>
  <c r="F186" i="11"/>
  <c r="G186" i="11" l="1"/>
  <c r="AJ186" i="11" s="1"/>
  <c r="J191" i="10"/>
  <c r="K190" i="10"/>
  <c r="O190" i="10"/>
  <c r="C188" i="12"/>
  <c r="F187" i="12"/>
  <c r="D187" i="12"/>
  <c r="E187" i="12"/>
  <c r="I187" i="12"/>
  <c r="G187" i="12"/>
  <c r="AJ187" i="12" s="1"/>
  <c r="H187" i="12"/>
  <c r="J187" i="12"/>
  <c r="C188" i="11"/>
  <c r="F187" i="11"/>
  <c r="D187" i="11"/>
  <c r="E187" i="11"/>
  <c r="C189" i="15"/>
  <c r="D188" i="15"/>
  <c r="F188" i="15"/>
  <c r="E188" i="15"/>
  <c r="I188" i="15"/>
  <c r="H188" i="15"/>
  <c r="J188" i="15"/>
  <c r="G188" i="15"/>
  <c r="AJ188" i="15" s="1"/>
  <c r="R189" i="10"/>
  <c r="P189" i="10"/>
  <c r="Q189" i="10"/>
  <c r="M189" i="10"/>
  <c r="L189" i="10"/>
  <c r="N189" i="10"/>
  <c r="G187" i="11" l="1"/>
  <c r="AJ187" i="11" s="1"/>
  <c r="C190" i="15"/>
  <c r="D189" i="15"/>
  <c r="F189" i="15"/>
  <c r="E189" i="15"/>
  <c r="J189" i="15"/>
  <c r="H189" i="15"/>
  <c r="G189" i="15"/>
  <c r="AJ189" i="15" s="1"/>
  <c r="I189" i="15"/>
  <c r="C189" i="11"/>
  <c r="D188" i="11"/>
  <c r="E188" i="11"/>
  <c r="F188" i="11"/>
  <c r="C189" i="12"/>
  <c r="F188" i="12"/>
  <c r="E188" i="12"/>
  <c r="D188" i="12"/>
  <c r="G188" i="12"/>
  <c r="AJ188" i="12" s="1"/>
  <c r="J188" i="12"/>
  <c r="I188" i="12"/>
  <c r="H188" i="12"/>
  <c r="P190" i="10"/>
  <c r="R190" i="10"/>
  <c r="Q190" i="10"/>
  <c r="N190" i="10"/>
  <c r="L190" i="10"/>
  <c r="M190" i="10"/>
  <c r="O191" i="10"/>
  <c r="K191" i="10"/>
  <c r="J192" i="10"/>
  <c r="G188" i="11" l="1"/>
  <c r="AJ188" i="11" s="1"/>
  <c r="R191" i="10"/>
  <c r="Q191" i="10"/>
  <c r="P191" i="10"/>
  <c r="K192" i="10"/>
  <c r="O192" i="10"/>
  <c r="J193" i="10"/>
  <c r="C190" i="12"/>
  <c r="E189" i="12"/>
  <c r="F189" i="12"/>
  <c r="D189" i="12"/>
  <c r="J189" i="12"/>
  <c r="H189" i="12"/>
  <c r="I189" i="12"/>
  <c r="G189" i="12"/>
  <c r="AJ189" i="12" s="1"/>
  <c r="N191" i="10"/>
  <c r="M191" i="10"/>
  <c r="L191" i="10"/>
  <c r="C190" i="11"/>
  <c r="D189" i="11"/>
  <c r="E189" i="11"/>
  <c r="F189" i="11"/>
  <c r="C191" i="15"/>
  <c r="E190" i="15"/>
  <c r="D190" i="15"/>
  <c r="F190" i="15"/>
  <c r="G190" i="15"/>
  <c r="AJ190" i="15" s="1"/>
  <c r="H190" i="15"/>
  <c r="I190" i="15"/>
  <c r="J190" i="15"/>
  <c r="G189" i="11" l="1"/>
  <c r="AJ189" i="11" s="1"/>
  <c r="N192" i="10"/>
  <c r="M192" i="10"/>
  <c r="L192" i="10"/>
  <c r="C191" i="12"/>
  <c r="F190" i="12"/>
  <c r="D190" i="12"/>
  <c r="E190" i="12"/>
  <c r="I190" i="12"/>
  <c r="J190" i="12"/>
  <c r="G190" i="12"/>
  <c r="AJ190" i="12" s="1"/>
  <c r="H190" i="12"/>
  <c r="C192" i="15"/>
  <c r="F191" i="15"/>
  <c r="E191" i="15"/>
  <c r="D191" i="15"/>
  <c r="G191" i="15"/>
  <c r="AJ191" i="15" s="1"/>
  <c r="J191" i="15"/>
  <c r="H191" i="15"/>
  <c r="I191" i="15"/>
  <c r="C191" i="11"/>
  <c r="D190" i="11"/>
  <c r="E190" i="11"/>
  <c r="F190" i="11"/>
  <c r="J194" i="10"/>
  <c r="K193" i="10"/>
  <c r="O193" i="10"/>
  <c r="Q192" i="10"/>
  <c r="R192" i="10"/>
  <c r="P192" i="10"/>
  <c r="G190" i="11" l="1"/>
  <c r="AJ190" i="11" s="1"/>
  <c r="L193" i="10"/>
  <c r="M193" i="10"/>
  <c r="N193" i="10"/>
  <c r="K194" i="10"/>
  <c r="J195" i="10"/>
  <c r="O194" i="10"/>
  <c r="C192" i="11"/>
  <c r="F191" i="11"/>
  <c r="D191" i="11"/>
  <c r="E191" i="11"/>
  <c r="C193" i="15"/>
  <c r="D192" i="15"/>
  <c r="F192" i="15"/>
  <c r="E192" i="15"/>
  <c r="G192" i="15"/>
  <c r="AJ192" i="15" s="1"/>
  <c r="H192" i="15"/>
  <c r="J192" i="15"/>
  <c r="I192" i="15"/>
  <c r="C192" i="12"/>
  <c r="F191" i="12"/>
  <c r="D191" i="12"/>
  <c r="E191" i="12"/>
  <c r="G191" i="12"/>
  <c r="AJ191" i="12" s="1"/>
  <c r="I191" i="12"/>
  <c r="H191" i="12"/>
  <c r="J191" i="12"/>
  <c r="P193" i="10"/>
  <c r="R193" i="10"/>
  <c r="Q193" i="10"/>
  <c r="G191" i="11" l="1"/>
  <c r="AJ191" i="11" s="1"/>
  <c r="M194" i="10"/>
  <c r="L194" i="10"/>
  <c r="N194" i="10"/>
  <c r="C193" i="12"/>
  <c r="F192" i="12"/>
  <c r="E192" i="12"/>
  <c r="D192" i="12"/>
  <c r="G192" i="12"/>
  <c r="AJ192" i="12" s="1"/>
  <c r="I192" i="12"/>
  <c r="H192" i="12"/>
  <c r="J192" i="12"/>
  <c r="C194" i="15"/>
  <c r="D193" i="15"/>
  <c r="F193" i="15"/>
  <c r="E193" i="15"/>
  <c r="G193" i="15"/>
  <c r="AJ193" i="15" s="1"/>
  <c r="J193" i="15"/>
  <c r="H193" i="15"/>
  <c r="I193" i="15"/>
  <c r="C193" i="11"/>
  <c r="D192" i="11"/>
  <c r="E192" i="11"/>
  <c r="F192" i="11"/>
  <c r="Q194" i="10"/>
  <c r="P194" i="10"/>
  <c r="R194" i="10"/>
  <c r="K195" i="10"/>
  <c r="O195" i="10"/>
  <c r="J196" i="10"/>
  <c r="G192" i="11" l="1"/>
  <c r="AJ192" i="11" s="1"/>
  <c r="C194" i="11"/>
  <c r="D193" i="11"/>
  <c r="E193" i="11"/>
  <c r="F193" i="11"/>
  <c r="C195" i="15"/>
  <c r="E194" i="15"/>
  <c r="D194" i="15"/>
  <c r="F194" i="15"/>
  <c r="I194" i="15"/>
  <c r="J194" i="15"/>
  <c r="H194" i="15"/>
  <c r="G194" i="15"/>
  <c r="AJ194" i="15" s="1"/>
  <c r="C194" i="12"/>
  <c r="F193" i="12"/>
  <c r="E193" i="12"/>
  <c r="D193" i="12"/>
  <c r="H193" i="12"/>
  <c r="J193" i="12"/>
  <c r="I193" i="12"/>
  <c r="G193" i="12"/>
  <c r="AJ193" i="12" s="1"/>
  <c r="L195" i="10"/>
  <c r="N195" i="10"/>
  <c r="M195" i="10"/>
  <c r="O196" i="10"/>
  <c r="K196" i="10"/>
  <c r="J197" i="10"/>
  <c r="R195" i="10"/>
  <c r="P195" i="10"/>
  <c r="Q195" i="10"/>
  <c r="G193" i="11" l="1"/>
  <c r="AJ193" i="11" s="1"/>
  <c r="J198" i="10"/>
  <c r="K197" i="10"/>
  <c r="O197" i="10"/>
  <c r="Q196" i="10"/>
  <c r="P196" i="10"/>
  <c r="R196" i="10"/>
  <c r="L196" i="10"/>
  <c r="N196" i="10"/>
  <c r="M196" i="10"/>
  <c r="C195" i="12"/>
  <c r="D194" i="12"/>
  <c r="F194" i="12"/>
  <c r="E194" i="12"/>
  <c r="J194" i="12"/>
  <c r="G194" i="12"/>
  <c r="AJ194" i="12" s="1"/>
  <c r="H194" i="12"/>
  <c r="I194" i="12"/>
  <c r="C196" i="15"/>
  <c r="F195" i="15"/>
  <c r="E195" i="15"/>
  <c r="D195" i="15"/>
  <c r="G195" i="15"/>
  <c r="AJ195" i="15" s="1"/>
  <c r="J195" i="15"/>
  <c r="I195" i="15"/>
  <c r="H195" i="15"/>
  <c r="C195" i="11"/>
  <c r="D194" i="11"/>
  <c r="E194" i="11"/>
  <c r="F194" i="11"/>
  <c r="G194" i="11" l="1"/>
  <c r="AJ194" i="11" s="1"/>
  <c r="C196" i="11"/>
  <c r="F195" i="11"/>
  <c r="D195" i="11"/>
  <c r="E195" i="11"/>
  <c r="C197" i="15"/>
  <c r="D196" i="15"/>
  <c r="F196" i="15"/>
  <c r="E196" i="15"/>
  <c r="G196" i="15"/>
  <c r="AJ196" i="15" s="1"/>
  <c r="I196" i="15"/>
  <c r="J196" i="15"/>
  <c r="H196" i="15"/>
  <c r="P197" i="10"/>
  <c r="R197" i="10"/>
  <c r="Q197" i="10"/>
  <c r="M197" i="10"/>
  <c r="N197" i="10"/>
  <c r="L197" i="10"/>
  <c r="C196" i="12"/>
  <c r="F195" i="12"/>
  <c r="D195" i="12"/>
  <c r="E195" i="12"/>
  <c r="J195" i="12"/>
  <c r="I195" i="12"/>
  <c r="G195" i="12"/>
  <c r="AJ195" i="12" s="1"/>
  <c r="H195" i="12"/>
  <c r="O198" i="10"/>
  <c r="K198" i="10"/>
  <c r="J199" i="10"/>
  <c r="G195" i="11" l="1"/>
  <c r="AJ195" i="11" s="1"/>
  <c r="Q198" i="10"/>
  <c r="R198" i="10"/>
  <c r="P198" i="10"/>
  <c r="C197" i="12"/>
  <c r="F196" i="12"/>
  <c r="E196" i="12"/>
  <c r="D196" i="12"/>
  <c r="G196" i="12"/>
  <c r="AJ196" i="12" s="1"/>
  <c r="J196" i="12"/>
  <c r="I196" i="12"/>
  <c r="H196" i="12"/>
  <c r="O199" i="10"/>
  <c r="J200" i="10"/>
  <c r="K199" i="10"/>
  <c r="C198" i="15"/>
  <c r="D197" i="15"/>
  <c r="F197" i="15"/>
  <c r="E197" i="15"/>
  <c r="H197" i="15"/>
  <c r="J197" i="15"/>
  <c r="I197" i="15"/>
  <c r="G197" i="15"/>
  <c r="AJ197" i="15" s="1"/>
  <c r="N198" i="10"/>
  <c r="L198" i="10"/>
  <c r="M198" i="10"/>
  <c r="C197" i="11"/>
  <c r="D196" i="11"/>
  <c r="E196" i="11"/>
  <c r="F196" i="11"/>
  <c r="G196" i="11" l="1"/>
  <c r="AJ196" i="11" s="1"/>
  <c r="Q199" i="10"/>
  <c r="R199" i="10"/>
  <c r="P199" i="10"/>
  <c r="C198" i="12"/>
  <c r="E197" i="12"/>
  <c r="F197" i="12"/>
  <c r="D197" i="12"/>
  <c r="J197" i="12"/>
  <c r="H197" i="12"/>
  <c r="I197" i="12"/>
  <c r="G197" i="12"/>
  <c r="AJ197" i="12" s="1"/>
  <c r="C199" i="15"/>
  <c r="E198" i="15"/>
  <c r="D198" i="15"/>
  <c r="F198" i="15"/>
  <c r="I198" i="15"/>
  <c r="J198" i="15"/>
  <c r="H198" i="15"/>
  <c r="G198" i="15"/>
  <c r="AJ198" i="15" s="1"/>
  <c r="L199" i="10"/>
  <c r="N199" i="10"/>
  <c r="M199" i="10"/>
  <c r="C198" i="11"/>
  <c r="D197" i="11"/>
  <c r="E197" i="11"/>
  <c r="F197" i="11"/>
  <c r="K200" i="10"/>
  <c r="O200" i="10"/>
  <c r="J201" i="10"/>
  <c r="G197" i="11" l="1"/>
  <c r="AJ197" i="11" s="1"/>
  <c r="C200" i="15"/>
  <c r="F199" i="15"/>
  <c r="E199" i="15"/>
  <c r="D199" i="15"/>
  <c r="H199" i="15"/>
  <c r="I199" i="15"/>
  <c r="G199" i="15"/>
  <c r="AJ199" i="15" s="1"/>
  <c r="J199" i="15"/>
  <c r="C199" i="12"/>
  <c r="F198" i="12"/>
  <c r="D198" i="12"/>
  <c r="E198" i="12"/>
  <c r="H198" i="12"/>
  <c r="I198" i="12"/>
  <c r="G198" i="12"/>
  <c r="AJ198" i="12" s="1"/>
  <c r="J198" i="12"/>
  <c r="C199" i="11"/>
  <c r="D198" i="11"/>
  <c r="E198" i="11"/>
  <c r="F198" i="11"/>
  <c r="J202" i="10"/>
  <c r="K201" i="10"/>
  <c r="O201" i="10"/>
  <c r="M200" i="10"/>
  <c r="L200" i="10"/>
  <c r="N200" i="10"/>
  <c r="Q200" i="10"/>
  <c r="R200" i="10"/>
  <c r="P200" i="10"/>
  <c r="G198" i="11" l="1"/>
  <c r="AJ198" i="11" s="1"/>
  <c r="R201" i="10"/>
  <c r="P201" i="10"/>
  <c r="Q201" i="10"/>
  <c r="L201" i="10"/>
  <c r="N201" i="10"/>
  <c r="M201" i="10"/>
  <c r="J203" i="10"/>
  <c r="O202" i="10"/>
  <c r="K202" i="10"/>
  <c r="C200" i="11"/>
  <c r="F199" i="11"/>
  <c r="D199" i="11"/>
  <c r="E199" i="11"/>
  <c r="C200" i="12"/>
  <c r="F199" i="12"/>
  <c r="D199" i="12"/>
  <c r="E199" i="12"/>
  <c r="G199" i="12"/>
  <c r="AJ199" i="12" s="1"/>
  <c r="I199" i="12"/>
  <c r="J199" i="12"/>
  <c r="H199" i="12"/>
  <c r="C201" i="15"/>
  <c r="D200" i="15"/>
  <c r="F200" i="15"/>
  <c r="E200" i="15"/>
  <c r="H200" i="15"/>
  <c r="I200" i="15"/>
  <c r="J200" i="15"/>
  <c r="G200" i="15"/>
  <c r="AJ200" i="15" s="1"/>
  <c r="G199" i="11" l="1"/>
  <c r="AJ199" i="11" s="1"/>
  <c r="P202" i="10"/>
  <c r="R202" i="10"/>
  <c r="Q202" i="10"/>
  <c r="O203" i="10"/>
  <c r="K203" i="10"/>
  <c r="J204" i="10"/>
  <c r="C202" i="15"/>
  <c r="D201" i="15"/>
  <c r="F201" i="15"/>
  <c r="E201" i="15"/>
  <c r="J201" i="15"/>
  <c r="G201" i="15"/>
  <c r="AJ201" i="15" s="1"/>
  <c r="I201" i="15"/>
  <c r="H201" i="15"/>
  <c r="C201" i="12"/>
  <c r="F200" i="12"/>
  <c r="E200" i="12"/>
  <c r="D200" i="12"/>
  <c r="I200" i="12"/>
  <c r="J200" i="12"/>
  <c r="H200" i="12"/>
  <c r="G200" i="12"/>
  <c r="AJ200" i="12" s="1"/>
  <c r="C201" i="11"/>
  <c r="D200" i="11"/>
  <c r="E200" i="11"/>
  <c r="F200" i="11"/>
  <c r="N202" i="10"/>
  <c r="L202" i="10"/>
  <c r="M202" i="10"/>
  <c r="G200" i="11" l="1"/>
  <c r="AJ200" i="11" s="1"/>
  <c r="R203" i="10"/>
  <c r="P203" i="10"/>
  <c r="Q203" i="10"/>
  <c r="C202" i="11"/>
  <c r="D201" i="11"/>
  <c r="E201" i="11"/>
  <c r="F201" i="11"/>
  <c r="C202" i="12"/>
  <c r="F201" i="12"/>
  <c r="E201" i="12"/>
  <c r="D201" i="12"/>
  <c r="J201" i="12"/>
  <c r="I201" i="12"/>
  <c r="G201" i="12"/>
  <c r="AJ201" i="12" s="1"/>
  <c r="H201" i="12"/>
  <c r="C203" i="15"/>
  <c r="E202" i="15"/>
  <c r="D202" i="15"/>
  <c r="F202" i="15"/>
  <c r="J202" i="15"/>
  <c r="H202" i="15"/>
  <c r="G202" i="15"/>
  <c r="AJ202" i="15" s="1"/>
  <c r="I202" i="15"/>
  <c r="K204" i="10"/>
  <c r="O204" i="10"/>
  <c r="J205" i="10"/>
  <c r="M203" i="10"/>
  <c r="L203" i="10"/>
  <c r="N203" i="10"/>
  <c r="G201" i="11" l="1"/>
  <c r="AJ201" i="11" s="1"/>
  <c r="P204" i="10"/>
  <c r="Q204" i="10"/>
  <c r="R204" i="10"/>
  <c r="N204" i="10"/>
  <c r="M204" i="10"/>
  <c r="L204" i="10"/>
  <c r="C204" i="15"/>
  <c r="F203" i="15"/>
  <c r="E203" i="15"/>
  <c r="D203" i="15"/>
  <c r="J203" i="15"/>
  <c r="H203" i="15"/>
  <c r="I203" i="15"/>
  <c r="G203" i="15"/>
  <c r="AJ203" i="15" s="1"/>
  <c r="C203" i="12"/>
  <c r="D202" i="12"/>
  <c r="F202" i="12"/>
  <c r="E202" i="12"/>
  <c r="H202" i="12"/>
  <c r="I202" i="12"/>
  <c r="G202" i="12"/>
  <c r="AJ202" i="12" s="1"/>
  <c r="J202" i="12"/>
  <c r="C203" i="11"/>
  <c r="D202" i="11"/>
  <c r="E202" i="11"/>
  <c r="F202" i="11"/>
  <c r="J206" i="10"/>
  <c r="K205" i="10"/>
  <c r="O205" i="10"/>
  <c r="G202" i="11" l="1"/>
  <c r="AJ202" i="11" s="1"/>
  <c r="Q205" i="10"/>
  <c r="P205" i="10"/>
  <c r="R205" i="10"/>
  <c r="L205" i="10"/>
  <c r="M205" i="10"/>
  <c r="N205" i="10"/>
  <c r="J207" i="10"/>
  <c r="K206" i="10"/>
  <c r="O206" i="10"/>
  <c r="C204" i="11"/>
  <c r="F203" i="11"/>
  <c r="D203" i="11"/>
  <c r="E203" i="11"/>
  <c r="C204" i="12"/>
  <c r="F203" i="12"/>
  <c r="D203" i="12"/>
  <c r="E203" i="12"/>
  <c r="J203" i="12"/>
  <c r="I203" i="12"/>
  <c r="G203" i="12"/>
  <c r="AJ203" i="12" s="1"/>
  <c r="H203" i="12"/>
  <c r="C205" i="15"/>
  <c r="D204" i="15"/>
  <c r="F204" i="15"/>
  <c r="E204" i="15"/>
  <c r="G204" i="15"/>
  <c r="AJ204" i="15" s="1"/>
  <c r="H204" i="15"/>
  <c r="I204" i="15"/>
  <c r="J204" i="15"/>
  <c r="G203" i="11" l="1"/>
  <c r="AJ203" i="11" s="1"/>
  <c r="L206" i="10"/>
  <c r="M206" i="10"/>
  <c r="N206" i="10"/>
  <c r="K207" i="10"/>
  <c r="O207" i="10"/>
  <c r="J208" i="10"/>
  <c r="C206" i="15"/>
  <c r="D205" i="15"/>
  <c r="F205" i="15"/>
  <c r="E205" i="15"/>
  <c r="G205" i="15"/>
  <c r="AJ205" i="15" s="1"/>
  <c r="J205" i="15"/>
  <c r="H205" i="15"/>
  <c r="I205" i="15"/>
  <c r="C205" i="12"/>
  <c r="F204" i="12"/>
  <c r="E204" i="12"/>
  <c r="D204" i="12"/>
  <c r="I204" i="12"/>
  <c r="H204" i="12"/>
  <c r="J204" i="12"/>
  <c r="G204" i="12"/>
  <c r="AJ204" i="12" s="1"/>
  <c r="C205" i="11"/>
  <c r="D204" i="11"/>
  <c r="E204" i="11"/>
  <c r="F204" i="11"/>
  <c r="P206" i="10"/>
  <c r="Q206" i="10"/>
  <c r="R206" i="10"/>
  <c r="G204" i="11" l="1"/>
  <c r="AJ204" i="11" s="1"/>
  <c r="L207" i="10"/>
  <c r="N207" i="10"/>
  <c r="M207" i="10"/>
  <c r="C206" i="11"/>
  <c r="D205" i="11"/>
  <c r="E205" i="11"/>
  <c r="F205" i="11"/>
  <c r="C206" i="12"/>
  <c r="E205" i="12"/>
  <c r="F205" i="12"/>
  <c r="D205" i="12"/>
  <c r="J205" i="12"/>
  <c r="G205" i="12"/>
  <c r="AJ205" i="12" s="1"/>
  <c r="H205" i="12"/>
  <c r="I205" i="12"/>
  <c r="C207" i="15"/>
  <c r="E206" i="15"/>
  <c r="D206" i="15"/>
  <c r="F206" i="15"/>
  <c r="G206" i="15"/>
  <c r="AJ206" i="15" s="1"/>
  <c r="H206" i="15"/>
  <c r="I206" i="15"/>
  <c r="J206" i="15"/>
  <c r="K208" i="10"/>
  <c r="O208" i="10"/>
  <c r="J209" i="10"/>
  <c r="P207" i="10"/>
  <c r="R207" i="10"/>
  <c r="Q207" i="10"/>
  <c r="G205" i="11" l="1"/>
  <c r="AJ205" i="11" s="1"/>
  <c r="C207" i="11"/>
  <c r="D206" i="11"/>
  <c r="E206" i="11"/>
  <c r="F206" i="11"/>
  <c r="J210" i="10"/>
  <c r="K209" i="10"/>
  <c r="O209" i="10"/>
  <c r="P208" i="10"/>
  <c r="Q208" i="10"/>
  <c r="R208" i="10"/>
  <c r="M208" i="10"/>
  <c r="L208" i="10"/>
  <c r="N208" i="10"/>
  <c r="C208" i="15"/>
  <c r="F207" i="15"/>
  <c r="E207" i="15"/>
  <c r="D207" i="15"/>
  <c r="I207" i="15"/>
  <c r="H207" i="15"/>
  <c r="G207" i="15"/>
  <c r="AJ207" i="15" s="1"/>
  <c r="J207" i="15"/>
  <c r="C207" i="12"/>
  <c r="F206" i="12"/>
  <c r="D206" i="12"/>
  <c r="E206" i="12"/>
  <c r="J206" i="12"/>
  <c r="H206" i="12"/>
  <c r="I206" i="12"/>
  <c r="G206" i="12"/>
  <c r="AJ206" i="12" s="1"/>
  <c r="G206" i="11" l="1"/>
  <c r="AJ206" i="11" s="1"/>
  <c r="C209" i="15"/>
  <c r="D208" i="15"/>
  <c r="F208" i="15"/>
  <c r="E208" i="15"/>
  <c r="H208" i="15"/>
  <c r="J208" i="15"/>
  <c r="I208" i="15"/>
  <c r="G208" i="15"/>
  <c r="AJ208" i="15" s="1"/>
  <c r="P209" i="10"/>
  <c r="R209" i="10"/>
  <c r="Q209" i="10"/>
  <c r="C208" i="12"/>
  <c r="F207" i="12"/>
  <c r="D207" i="12"/>
  <c r="E207" i="12"/>
  <c r="I207" i="12"/>
  <c r="H207" i="12"/>
  <c r="J207" i="12"/>
  <c r="G207" i="12"/>
  <c r="AJ207" i="12" s="1"/>
  <c r="L209" i="10"/>
  <c r="N209" i="10"/>
  <c r="M209" i="10"/>
  <c r="J211" i="10"/>
  <c r="O210" i="10"/>
  <c r="K210" i="10"/>
  <c r="C208" i="11"/>
  <c r="F207" i="11"/>
  <c r="D207" i="11"/>
  <c r="E207" i="11"/>
  <c r="G207" i="11" l="1"/>
  <c r="AJ207" i="11" s="1"/>
  <c r="R210" i="10"/>
  <c r="P210" i="10"/>
  <c r="Q210" i="10"/>
  <c r="C209" i="12"/>
  <c r="F208" i="12"/>
  <c r="E208" i="12"/>
  <c r="D208" i="12"/>
  <c r="G208" i="12"/>
  <c r="AJ208" i="12" s="1"/>
  <c r="H208" i="12"/>
  <c r="J208" i="12"/>
  <c r="I208" i="12"/>
  <c r="O211" i="10"/>
  <c r="K211" i="10"/>
  <c r="J212" i="10"/>
  <c r="C209" i="11"/>
  <c r="D208" i="11"/>
  <c r="E208" i="11"/>
  <c r="F208" i="11"/>
  <c r="L210" i="10"/>
  <c r="M210" i="10"/>
  <c r="N210" i="10"/>
  <c r="C210" i="15"/>
  <c r="D209" i="15"/>
  <c r="F209" i="15"/>
  <c r="E209" i="15"/>
  <c r="H209" i="15"/>
  <c r="I209" i="15"/>
  <c r="G209" i="15"/>
  <c r="AJ209" i="15" s="1"/>
  <c r="J209" i="15"/>
  <c r="G208" i="11" l="1"/>
  <c r="AJ208" i="11" s="1"/>
  <c r="R211" i="10"/>
  <c r="Q211" i="10"/>
  <c r="P211" i="10"/>
  <c r="C210" i="12"/>
  <c r="F209" i="12"/>
  <c r="E209" i="12"/>
  <c r="D209" i="12"/>
  <c r="J209" i="12"/>
  <c r="H209" i="12"/>
  <c r="G209" i="12"/>
  <c r="AJ209" i="12" s="1"/>
  <c r="I209" i="12"/>
  <c r="C210" i="11"/>
  <c r="D209" i="11"/>
  <c r="E209" i="11"/>
  <c r="F209" i="11"/>
  <c r="K212" i="10"/>
  <c r="O212" i="10"/>
  <c r="J213" i="10"/>
  <c r="C211" i="15"/>
  <c r="E210" i="15"/>
  <c r="D210" i="15"/>
  <c r="F210" i="15"/>
  <c r="J210" i="15"/>
  <c r="H210" i="15"/>
  <c r="I210" i="15"/>
  <c r="G210" i="15"/>
  <c r="AJ210" i="15" s="1"/>
  <c r="M211" i="10"/>
  <c r="L211" i="10"/>
  <c r="N211" i="10"/>
  <c r="G209" i="11" l="1"/>
  <c r="AJ209" i="11" s="1"/>
  <c r="J214" i="10"/>
  <c r="O213" i="10"/>
  <c r="K213" i="10"/>
  <c r="R212" i="10"/>
  <c r="P212" i="10"/>
  <c r="Q212" i="10"/>
  <c r="M212" i="10"/>
  <c r="N212" i="10"/>
  <c r="L212" i="10"/>
  <c r="C212" i="15"/>
  <c r="F211" i="15"/>
  <c r="E211" i="15"/>
  <c r="D211" i="15"/>
  <c r="J211" i="15"/>
  <c r="G211" i="15"/>
  <c r="AJ211" i="15" s="1"/>
  <c r="I211" i="15"/>
  <c r="H211" i="15"/>
  <c r="C211" i="11"/>
  <c r="D210" i="11"/>
  <c r="E210" i="11"/>
  <c r="F210" i="11"/>
  <c r="C211" i="12"/>
  <c r="D210" i="12"/>
  <c r="F210" i="12"/>
  <c r="E210" i="12"/>
  <c r="H210" i="12"/>
  <c r="I210" i="12"/>
  <c r="J210" i="12"/>
  <c r="G210" i="12"/>
  <c r="AJ210" i="12" s="1"/>
  <c r="G210" i="11" l="1"/>
  <c r="AJ210" i="11" s="1"/>
  <c r="N213" i="10"/>
  <c r="M213" i="10"/>
  <c r="L213" i="10"/>
  <c r="C212" i="12"/>
  <c r="F211" i="12"/>
  <c r="D211" i="12"/>
  <c r="E211" i="12"/>
  <c r="I211" i="12"/>
  <c r="J211" i="12"/>
  <c r="H211" i="12"/>
  <c r="G211" i="12"/>
  <c r="AJ211" i="12" s="1"/>
  <c r="C212" i="11"/>
  <c r="F211" i="11"/>
  <c r="D211" i="11"/>
  <c r="E211" i="11"/>
  <c r="C213" i="15"/>
  <c r="D212" i="15"/>
  <c r="F212" i="15"/>
  <c r="E212" i="15"/>
  <c r="I212" i="15"/>
  <c r="G212" i="15"/>
  <c r="AJ212" i="15" s="1"/>
  <c r="J212" i="15"/>
  <c r="H212" i="15"/>
  <c r="R213" i="10"/>
  <c r="Q213" i="10"/>
  <c r="P213" i="10"/>
  <c r="O214" i="10"/>
  <c r="J215" i="10"/>
  <c r="K214" i="10"/>
  <c r="G211" i="11" l="1"/>
  <c r="AJ211" i="11" s="1"/>
  <c r="C213" i="11"/>
  <c r="D212" i="11"/>
  <c r="E212" i="11"/>
  <c r="F212" i="11"/>
  <c r="C213" i="12"/>
  <c r="F212" i="12"/>
  <c r="E212" i="12"/>
  <c r="D212" i="12"/>
  <c r="G212" i="12"/>
  <c r="AJ212" i="12" s="1"/>
  <c r="H212" i="12"/>
  <c r="I212" i="12"/>
  <c r="J212" i="12"/>
  <c r="L214" i="10"/>
  <c r="M214" i="10"/>
  <c r="N214" i="10"/>
  <c r="Q214" i="10"/>
  <c r="R214" i="10"/>
  <c r="P214" i="10"/>
  <c r="K215" i="10"/>
  <c r="O215" i="10"/>
  <c r="J216" i="10"/>
  <c r="C214" i="15"/>
  <c r="D213" i="15"/>
  <c r="F213" i="15"/>
  <c r="E213" i="15"/>
  <c r="I213" i="15"/>
  <c r="H213" i="15"/>
  <c r="G213" i="15"/>
  <c r="AJ213" i="15" s="1"/>
  <c r="J213" i="15"/>
  <c r="G212" i="11" l="1"/>
  <c r="AJ212" i="11" s="1"/>
  <c r="Q215" i="10"/>
  <c r="P215" i="10"/>
  <c r="R215" i="10"/>
  <c r="L215" i="10"/>
  <c r="N215" i="10"/>
  <c r="M215" i="10"/>
  <c r="C215" i="15"/>
  <c r="E214" i="15"/>
  <c r="D214" i="15"/>
  <c r="F214" i="15"/>
  <c r="G214" i="15"/>
  <c r="AJ214" i="15" s="1"/>
  <c r="J214" i="15"/>
  <c r="H214" i="15"/>
  <c r="I214" i="15"/>
  <c r="O216" i="10"/>
  <c r="K216" i="10"/>
  <c r="J217" i="10"/>
  <c r="C214" i="12"/>
  <c r="E213" i="12"/>
  <c r="F213" i="12"/>
  <c r="D213" i="12"/>
  <c r="G213" i="12"/>
  <c r="AJ213" i="12" s="1"/>
  <c r="I213" i="12"/>
  <c r="H213" i="12"/>
  <c r="J213" i="12"/>
  <c r="C214" i="11"/>
  <c r="D213" i="11"/>
  <c r="E213" i="11"/>
  <c r="F213" i="11"/>
  <c r="G213" i="11" l="1"/>
  <c r="AJ213" i="11" s="1"/>
  <c r="N216" i="10"/>
  <c r="L216" i="10"/>
  <c r="M216" i="10"/>
  <c r="P216" i="10"/>
  <c r="Q216" i="10"/>
  <c r="R216" i="10"/>
  <c r="C216" i="15"/>
  <c r="F215" i="15"/>
  <c r="E215" i="15"/>
  <c r="D215" i="15"/>
  <c r="H215" i="15"/>
  <c r="G215" i="15"/>
  <c r="AJ215" i="15" s="1"/>
  <c r="J215" i="15"/>
  <c r="I215" i="15"/>
  <c r="C215" i="11"/>
  <c r="D214" i="11"/>
  <c r="E214" i="11"/>
  <c r="F214" i="11"/>
  <c r="C215" i="12"/>
  <c r="F214" i="12"/>
  <c r="D214" i="12"/>
  <c r="E214" i="12"/>
  <c r="G214" i="12"/>
  <c r="AJ214" i="12" s="1"/>
  <c r="H214" i="12"/>
  <c r="I214" i="12"/>
  <c r="J214" i="12"/>
  <c r="J218" i="10"/>
  <c r="O217" i="10"/>
  <c r="K217" i="10"/>
  <c r="G214" i="11" l="1"/>
  <c r="AJ214" i="11" s="1"/>
  <c r="J219" i="10"/>
  <c r="K218" i="10"/>
  <c r="O218" i="10"/>
  <c r="C216" i="12"/>
  <c r="F215" i="12"/>
  <c r="D215" i="12"/>
  <c r="E215" i="12"/>
  <c r="G215" i="12"/>
  <c r="AJ215" i="12" s="1"/>
  <c r="J215" i="12"/>
  <c r="H215" i="12"/>
  <c r="I215" i="12"/>
  <c r="C216" i="11"/>
  <c r="F215" i="11"/>
  <c r="D215" i="11"/>
  <c r="E215" i="11"/>
  <c r="C217" i="15"/>
  <c r="D216" i="15"/>
  <c r="F216" i="15"/>
  <c r="E216" i="15"/>
  <c r="J216" i="15"/>
  <c r="I216" i="15"/>
  <c r="G216" i="15"/>
  <c r="AJ216" i="15" s="1"/>
  <c r="H216" i="15"/>
  <c r="Q217" i="10"/>
  <c r="R217" i="10"/>
  <c r="P217" i="10"/>
  <c r="N217" i="10"/>
  <c r="L217" i="10"/>
  <c r="M217" i="10"/>
  <c r="G215" i="11" l="1"/>
  <c r="AJ215" i="11" s="1"/>
  <c r="C217" i="11"/>
  <c r="D216" i="11"/>
  <c r="E216" i="11"/>
  <c r="F216" i="11"/>
  <c r="C217" i="12"/>
  <c r="F216" i="12"/>
  <c r="E216" i="12"/>
  <c r="D216" i="12"/>
  <c r="G216" i="12"/>
  <c r="AJ216" i="12" s="1"/>
  <c r="J216" i="12"/>
  <c r="H216" i="12"/>
  <c r="I216" i="12"/>
  <c r="P218" i="10"/>
  <c r="Q218" i="10"/>
  <c r="R218" i="10"/>
  <c r="L218" i="10"/>
  <c r="M218" i="10"/>
  <c r="N218" i="10"/>
  <c r="C218" i="15"/>
  <c r="D217" i="15"/>
  <c r="F217" i="15"/>
  <c r="E217" i="15"/>
  <c r="J217" i="15"/>
  <c r="I217" i="15"/>
  <c r="G217" i="15"/>
  <c r="AJ217" i="15" s="1"/>
  <c r="H217" i="15"/>
  <c r="K219" i="10"/>
  <c r="O219" i="10"/>
  <c r="J220" i="10"/>
  <c r="G216" i="11" l="1"/>
  <c r="AJ216" i="11" s="1"/>
  <c r="R219" i="10"/>
  <c r="Q219" i="10"/>
  <c r="P219" i="10"/>
  <c r="L219" i="10"/>
  <c r="N219" i="10"/>
  <c r="M219" i="10"/>
  <c r="C219" i="15"/>
  <c r="E218" i="15"/>
  <c r="D218" i="15"/>
  <c r="F218" i="15"/>
  <c r="G218" i="15"/>
  <c r="AJ218" i="15" s="1"/>
  <c r="J218" i="15"/>
  <c r="H218" i="15"/>
  <c r="I218" i="15"/>
  <c r="O220" i="10"/>
  <c r="K220" i="10"/>
  <c r="J221" i="10"/>
  <c r="C218" i="12"/>
  <c r="F217" i="12"/>
  <c r="E217" i="12"/>
  <c r="D217" i="12"/>
  <c r="I217" i="12"/>
  <c r="J217" i="12"/>
  <c r="H217" i="12"/>
  <c r="G217" i="12"/>
  <c r="AJ217" i="12" s="1"/>
  <c r="C218" i="11"/>
  <c r="D217" i="11"/>
  <c r="E217" i="11"/>
  <c r="F217" i="11"/>
  <c r="G217" i="11" l="1"/>
  <c r="AJ217" i="11" s="1"/>
  <c r="N220" i="10"/>
  <c r="M220" i="10"/>
  <c r="L220" i="10"/>
  <c r="P220" i="10"/>
  <c r="Q220" i="10"/>
  <c r="R220" i="10"/>
  <c r="C220" i="15"/>
  <c r="F219" i="15"/>
  <c r="E219" i="15"/>
  <c r="D219" i="15"/>
  <c r="H219" i="15"/>
  <c r="G219" i="15"/>
  <c r="AJ219" i="15" s="1"/>
  <c r="J219" i="15"/>
  <c r="I219" i="15"/>
  <c r="C219" i="12"/>
  <c r="D218" i="12"/>
  <c r="F218" i="12"/>
  <c r="E218" i="12"/>
  <c r="G218" i="12"/>
  <c r="AJ218" i="12" s="1"/>
  <c r="H218" i="12"/>
  <c r="I218" i="12"/>
  <c r="J218" i="12"/>
  <c r="C219" i="11"/>
  <c r="D218" i="11"/>
  <c r="E218" i="11"/>
  <c r="F218" i="11"/>
  <c r="J222" i="10"/>
  <c r="K221" i="10"/>
  <c r="O221" i="10"/>
  <c r="G218" i="11" l="1"/>
  <c r="AJ218" i="11" s="1"/>
  <c r="J223" i="10"/>
  <c r="O222" i="10"/>
  <c r="K222" i="10"/>
  <c r="C220" i="11"/>
  <c r="F219" i="11"/>
  <c r="D219" i="11"/>
  <c r="E219" i="11"/>
  <c r="C220" i="12"/>
  <c r="F219" i="12"/>
  <c r="D219" i="12"/>
  <c r="E219" i="12"/>
  <c r="G219" i="12"/>
  <c r="AJ219" i="12" s="1"/>
  <c r="J219" i="12"/>
  <c r="H219" i="12"/>
  <c r="I219" i="12"/>
  <c r="C221" i="15"/>
  <c r="D220" i="15"/>
  <c r="F220" i="15"/>
  <c r="E220" i="15"/>
  <c r="J220" i="15"/>
  <c r="H220" i="15"/>
  <c r="G220" i="15"/>
  <c r="AJ220" i="15" s="1"/>
  <c r="I220" i="15"/>
  <c r="N221" i="10"/>
  <c r="L221" i="10"/>
  <c r="M221" i="10"/>
  <c r="Q221" i="10"/>
  <c r="P221" i="10"/>
  <c r="R221" i="10"/>
  <c r="G219" i="11" l="1"/>
  <c r="AJ219" i="11" s="1"/>
  <c r="C221" i="11"/>
  <c r="D220" i="11"/>
  <c r="E220" i="11"/>
  <c r="F220" i="11"/>
  <c r="N222" i="10"/>
  <c r="L222" i="10"/>
  <c r="M222" i="10"/>
  <c r="Q222" i="10"/>
  <c r="P222" i="10"/>
  <c r="R222" i="10"/>
  <c r="C222" i="15"/>
  <c r="D221" i="15"/>
  <c r="F221" i="15"/>
  <c r="E221" i="15"/>
  <c r="G221" i="15"/>
  <c r="AJ221" i="15" s="1"/>
  <c r="H221" i="15"/>
  <c r="I221" i="15"/>
  <c r="J221" i="15"/>
  <c r="C221" i="12"/>
  <c r="F220" i="12"/>
  <c r="E220" i="12"/>
  <c r="D220" i="12"/>
  <c r="G220" i="12"/>
  <c r="AJ220" i="12" s="1"/>
  <c r="J220" i="12"/>
  <c r="H220" i="12"/>
  <c r="I220" i="12"/>
  <c r="O223" i="10"/>
  <c r="K223" i="10"/>
  <c r="J224" i="10"/>
  <c r="G220" i="11" l="1"/>
  <c r="AJ220" i="11" s="1"/>
  <c r="L223" i="10"/>
  <c r="M223" i="10"/>
  <c r="N223" i="10"/>
  <c r="P223" i="10"/>
  <c r="Q223" i="10"/>
  <c r="R223" i="10"/>
  <c r="C222" i="12"/>
  <c r="E221" i="12"/>
  <c r="F221" i="12"/>
  <c r="D221" i="12"/>
  <c r="I221" i="12"/>
  <c r="H221" i="12"/>
  <c r="G221" i="12"/>
  <c r="AJ221" i="12" s="1"/>
  <c r="J221" i="12"/>
  <c r="C223" i="15"/>
  <c r="E222" i="15"/>
  <c r="D222" i="15"/>
  <c r="F222" i="15"/>
  <c r="H222" i="15"/>
  <c r="I222" i="15"/>
  <c r="J222" i="15"/>
  <c r="G222" i="15"/>
  <c r="AJ222" i="15" s="1"/>
  <c r="O224" i="10"/>
  <c r="K224" i="10"/>
  <c r="J225" i="10"/>
  <c r="C222" i="11"/>
  <c r="D221" i="11"/>
  <c r="E221" i="11"/>
  <c r="F221" i="11"/>
  <c r="G221" i="11" l="1"/>
  <c r="AJ221" i="11" s="1"/>
  <c r="N224" i="10"/>
  <c r="M224" i="10"/>
  <c r="L224" i="10"/>
  <c r="P224" i="10"/>
  <c r="R224" i="10"/>
  <c r="Q224" i="10"/>
  <c r="C224" i="15"/>
  <c r="F223" i="15"/>
  <c r="E223" i="15"/>
  <c r="D223" i="15"/>
  <c r="I223" i="15"/>
  <c r="J223" i="15"/>
  <c r="H223" i="15"/>
  <c r="G223" i="15"/>
  <c r="AJ223" i="15" s="1"/>
  <c r="C223" i="12"/>
  <c r="F222" i="12"/>
  <c r="D222" i="12"/>
  <c r="E222" i="12"/>
  <c r="G222" i="12"/>
  <c r="AJ222" i="12" s="1"/>
  <c r="I222" i="12"/>
  <c r="H222" i="12"/>
  <c r="J222" i="12"/>
  <c r="C223" i="11"/>
  <c r="D222" i="11"/>
  <c r="E222" i="11"/>
  <c r="F222" i="11"/>
  <c r="J226" i="10"/>
  <c r="K225" i="10"/>
  <c r="O225" i="10"/>
  <c r="G222" i="11" l="1"/>
  <c r="AJ222" i="11" s="1"/>
  <c r="O226" i="10"/>
  <c r="K226" i="10"/>
  <c r="J227" i="10"/>
  <c r="C224" i="11"/>
  <c r="F223" i="11"/>
  <c r="D223" i="11"/>
  <c r="E223" i="11"/>
  <c r="C224" i="12"/>
  <c r="F223" i="12"/>
  <c r="D223" i="12"/>
  <c r="E223" i="12"/>
  <c r="G223" i="12"/>
  <c r="AJ223" i="12" s="1"/>
  <c r="J223" i="12"/>
  <c r="H223" i="12"/>
  <c r="I223" i="12"/>
  <c r="C225" i="15"/>
  <c r="D224" i="15"/>
  <c r="F224" i="15"/>
  <c r="E224" i="15"/>
  <c r="G224" i="15"/>
  <c r="AJ224" i="15" s="1"/>
  <c r="J224" i="15"/>
  <c r="H224" i="15"/>
  <c r="I224" i="15"/>
  <c r="L225" i="10"/>
  <c r="N225" i="10"/>
  <c r="M225" i="10"/>
  <c r="Q225" i="10"/>
  <c r="R225" i="10"/>
  <c r="P225" i="10"/>
  <c r="G223" i="11" l="1"/>
  <c r="AJ223" i="11" s="1"/>
  <c r="C225" i="11"/>
  <c r="D224" i="11"/>
  <c r="E224" i="11"/>
  <c r="F224" i="11"/>
  <c r="O227" i="10"/>
  <c r="K227" i="10"/>
  <c r="J228" i="10"/>
  <c r="L226" i="10"/>
  <c r="M226" i="10"/>
  <c r="N226" i="10"/>
  <c r="C226" i="15"/>
  <c r="D225" i="15"/>
  <c r="F225" i="15"/>
  <c r="E225" i="15"/>
  <c r="H225" i="15"/>
  <c r="I225" i="15"/>
  <c r="G225" i="15"/>
  <c r="AJ225" i="15" s="1"/>
  <c r="J225" i="15"/>
  <c r="C225" i="12"/>
  <c r="F224" i="12"/>
  <c r="E224" i="12"/>
  <c r="D224" i="12"/>
  <c r="J224" i="12"/>
  <c r="I224" i="12"/>
  <c r="G224" i="12"/>
  <c r="AJ224" i="12" s="1"/>
  <c r="H224" i="12"/>
  <c r="R226" i="10"/>
  <c r="P226" i="10"/>
  <c r="Q226" i="10"/>
  <c r="G224" i="11" l="1"/>
  <c r="AJ224" i="11" s="1"/>
  <c r="C227" i="15"/>
  <c r="E226" i="15"/>
  <c r="D226" i="15"/>
  <c r="F226" i="15"/>
  <c r="I226" i="15"/>
  <c r="G226" i="15"/>
  <c r="AJ226" i="15" s="1"/>
  <c r="J226" i="15"/>
  <c r="H226" i="15"/>
  <c r="C226" i="12"/>
  <c r="F225" i="12"/>
  <c r="E225" i="12"/>
  <c r="D225" i="12"/>
  <c r="J225" i="12"/>
  <c r="I225" i="12"/>
  <c r="G225" i="12"/>
  <c r="AJ225" i="12" s="1"/>
  <c r="H225" i="12"/>
  <c r="O228" i="10"/>
  <c r="K228" i="10"/>
  <c r="J229" i="10"/>
  <c r="N227" i="10"/>
  <c r="L227" i="10"/>
  <c r="M227" i="10"/>
  <c r="P227" i="10"/>
  <c r="R227" i="10"/>
  <c r="Q227" i="10"/>
  <c r="C226" i="11"/>
  <c r="D225" i="11"/>
  <c r="E225" i="11"/>
  <c r="F225" i="11"/>
  <c r="G225" i="11" l="1"/>
  <c r="AJ225" i="11" s="1"/>
  <c r="J230" i="10"/>
  <c r="O229" i="10"/>
  <c r="K229" i="10"/>
  <c r="C227" i="11"/>
  <c r="D226" i="11"/>
  <c r="E226" i="11"/>
  <c r="F226" i="11"/>
  <c r="L228" i="10"/>
  <c r="N228" i="10"/>
  <c r="M228" i="10"/>
  <c r="R228" i="10"/>
  <c r="Q228" i="10"/>
  <c r="P228" i="10"/>
  <c r="C227" i="12"/>
  <c r="D226" i="12"/>
  <c r="F226" i="12"/>
  <c r="E226" i="12"/>
  <c r="G226" i="12"/>
  <c r="AJ226" i="12" s="1"/>
  <c r="J226" i="12"/>
  <c r="H226" i="12"/>
  <c r="I226" i="12"/>
  <c r="C228" i="15"/>
  <c r="F227" i="15"/>
  <c r="E227" i="15"/>
  <c r="D227" i="15"/>
  <c r="G227" i="15"/>
  <c r="AJ227" i="15" s="1"/>
  <c r="J227" i="15"/>
  <c r="H227" i="15"/>
  <c r="I227" i="15"/>
  <c r="G226" i="11" l="1"/>
  <c r="AJ226" i="11" s="1"/>
  <c r="C228" i="11"/>
  <c r="F227" i="11"/>
  <c r="D227" i="11"/>
  <c r="E227" i="11"/>
  <c r="C229" i="15"/>
  <c r="D228" i="15"/>
  <c r="F228" i="15"/>
  <c r="E228" i="15"/>
  <c r="H228" i="15"/>
  <c r="J228" i="15"/>
  <c r="I228" i="15"/>
  <c r="G228" i="15"/>
  <c r="AJ228" i="15" s="1"/>
  <c r="C228" i="12"/>
  <c r="F227" i="12"/>
  <c r="D227" i="12"/>
  <c r="E227" i="12"/>
  <c r="H227" i="12"/>
  <c r="I227" i="12"/>
  <c r="J227" i="12"/>
  <c r="G227" i="12"/>
  <c r="AJ227" i="12" s="1"/>
  <c r="M229" i="10"/>
  <c r="N229" i="10"/>
  <c r="L229" i="10"/>
  <c r="Q229" i="10"/>
  <c r="R229" i="10"/>
  <c r="P229" i="10"/>
  <c r="J231" i="10"/>
  <c r="K230" i="10"/>
  <c r="O230" i="10"/>
  <c r="G227" i="11" l="1"/>
  <c r="AJ227" i="11" s="1"/>
  <c r="O231" i="10"/>
  <c r="K231" i="10"/>
  <c r="J232" i="10"/>
  <c r="N230" i="10"/>
  <c r="L230" i="10"/>
  <c r="M230" i="10"/>
  <c r="P230" i="10"/>
  <c r="R230" i="10"/>
  <c r="Q230" i="10"/>
  <c r="C229" i="12"/>
  <c r="F228" i="12"/>
  <c r="E228" i="12"/>
  <c r="D228" i="12"/>
  <c r="J228" i="12"/>
  <c r="H228" i="12"/>
  <c r="I228" i="12"/>
  <c r="G228" i="12"/>
  <c r="AJ228" i="12" s="1"/>
  <c r="C230" i="15"/>
  <c r="D229" i="15"/>
  <c r="F229" i="15"/>
  <c r="E229" i="15"/>
  <c r="I229" i="15"/>
  <c r="G229" i="15"/>
  <c r="AJ229" i="15" s="1"/>
  <c r="H229" i="15"/>
  <c r="J229" i="15"/>
  <c r="C229" i="11"/>
  <c r="D228" i="11"/>
  <c r="E228" i="11"/>
  <c r="F228" i="11"/>
  <c r="G228" i="11" l="1"/>
  <c r="AJ228" i="11" s="1"/>
  <c r="O232" i="10"/>
  <c r="K232" i="10"/>
  <c r="J233" i="10"/>
  <c r="L231" i="10"/>
  <c r="M231" i="10"/>
  <c r="N231" i="10"/>
  <c r="C230" i="11"/>
  <c r="D229" i="11"/>
  <c r="E229" i="11"/>
  <c r="F229" i="11"/>
  <c r="C231" i="15"/>
  <c r="E230" i="15"/>
  <c r="D230" i="15"/>
  <c r="F230" i="15"/>
  <c r="H230" i="15"/>
  <c r="G230" i="15"/>
  <c r="AJ230" i="15" s="1"/>
  <c r="J230" i="15"/>
  <c r="I230" i="15"/>
  <c r="C230" i="12"/>
  <c r="E229" i="12"/>
  <c r="F229" i="12"/>
  <c r="D229" i="12"/>
  <c r="H229" i="12"/>
  <c r="J229" i="12"/>
  <c r="G229" i="12"/>
  <c r="AJ229" i="12" s="1"/>
  <c r="I229" i="12"/>
  <c r="Q231" i="10"/>
  <c r="R231" i="10"/>
  <c r="P231" i="10"/>
  <c r="G229" i="11" l="1"/>
  <c r="AJ229" i="11" s="1"/>
  <c r="C231" i="12"/>
  <c r="F230" i="12"/>
  <c r="D230" i="12"/>
  <c r="E230" i="12"/>
  <c r="G230" i="12"/>
  <c r="AJ230" i="12" s="1"/>
  <c r="I230" i="12"/>
  <c r="J230" i="12"/>
  <c r="H230" i="12"/>
  <c r="C232" i="15"/>
  <c r="F231" i="15"/>
  <c r="E231" i="15"/>
  <c r="D231" i="15"/>
  <c r="J231" i="15"/>
  <c r="G231" i="15"/>
  <c r="AJ231" i="15" s="1"/>
  <c r="I231" i="15"/>
  <c r="H231" i="15"/>
  <c r="J234" i="10"/>
  <c r="K233" i="10"/>
  <c r="O233" i="10"/>
  <c r="C231" i="11"/>
  <c r="D230" i="11"/>
  <c r="E230" i="11"/>
  <c r="F230" i="11"/>
  <c r="L232" i="10"/>
  <c r="M232" i="10"/>
  <c r="N232" i="10"/>
  <c r="R232" i="10"/>
  <c r="Q232" i="10"/>
  <c r="P232" i="10"/>
  <c r="G230" i="11" l="1"/>
  <c r="AJ230" i="11" s="1"/>
  <c r="C232" i="11"/>
  <c r="F231" i="11"/>
  <c r="D231" i="11"/>
  <c r="E231" i="11"/>
  <c r="Q233" i="10"/>
  <c r="P233" i="10"/>
  <c r="R233" i="10"/>
  <c r="L233" i="10"/>
  <c r="N233" i="10"/>
  <c r="M233" i="10"/>
  <c r="J235" i="10"/>
  <c r="K234" i="10"/>
  <c r="O234" i="10"/>
  <c r="C233" i="15"/>
  <c r="D232" i="15"/>
  <c r="F232" i="15"/>
  <c r="E232" i="15"/>
  <c r="H232" i="15"/>
  <c r="I232" i="15"/>
  <c r="G232" i="15"/>
  <c r="AJ232" i="15" s="1"/>
  <c r="J232" i="15"/>
  <c r="C232" i="12"/>
  <c r="F231" i="12"/>
  <c r="D231" i="12"/>
  <c r="E231" i="12"/>
  <c r="I231" i="12"/>
  <c r="J231" i="12"/>
  <c r="H231" i="12"/>
  <c r="G231" i="12"/>
  <c r="AJ231" i="12" s="1"/>
  <c r="G231" i="11" l="1"/>
  <c r="AJ231" i="11" s="1"/>
  <c r="N234" i="10"/>
  <c r="L234" i="10"/>
  <c r="M234" i="10"/>
  <c r="O235" i="10"/>
  <c r="K235" i="10"/>
  <c r="J236" i="10"/>
  <c r="C233" i="12"/>
  <c r="F232" i="12"/>
  <c r="E232" i="12"/>
  <c r="D232" i="12"/>
  <c r="G232" i="12"/>
  <c r="AJ232" i="12" s="1"/>
  <c r="I232" i="12"/>
  <c r="H232" i="12"/>
  <c r="J232" i="12"/>
  <c r="C234" i="15"/>
  <c r="D233" i="15"/>
  <c r="F233" i="15"/>
  <c r="E233" i="15"/>
  <c r="H233" i="15"/>
  <c r="J233" i="15"/>
  <c r="I233" i="15"/>
  <c r="G233" i="15"/>
  <c r="AJ233" i="15" s="1"/>
  <c r="Q234" i="10"/>
  <c r="R234" i="10"/>
  <c r="P234" i="10"/>
  <c r="C233" i="11"/>
  <c r="D232" i="11"/>
  <c r="E232" i="11"/>
  <c r="F232" i="11"/>
  <c r="G232" i="11" l="1"/>
  <c r="AJ232" i="11" s="1"/>
  <c r="Q235" i="10"/>
  <c r="P235" i="10"/>
  <c r="R235" i="10"/>
  <c r="C235" i="15"/>
  <c r="E234" i="15"/>
  <c r="D234" i="15"/>
  <c r="F234" i="15"/>
  <c r="I234" i="15"/>
  <c r="H234" i="15"/>
  <c r="G234" i="15"/>
  <c r="AJ234" i="15" s="1"/>
  <c r="J234" i="15"/>
  <c r="C234" i="12"/>
  <c r="F233" i="12"/>
  <c r="E233" i="12"/>
  <c r="D233" i="12"/>
  <c r="H233" i="12"/>
  <c r="G233" i="12"/>
  <c r="AJ233" i="12" s="1"/>
  <c r="J233" i="12"/>
  <c r="I233" i="12"/>
  <c r="O236" i="10"/>
  <c r="K236" i="10"/>
  <c r="J237" i="10"/>
  <c r="C234" i="11"/>
  <c r="D233" i="11"/>
  <c r="E233" i="11"/>
  <c r="F233" i="11"/>
  <c r="L235" i="10"/>
  <c r="M235" i="10"/>
  <c r="N235" i="10"/>
  <c r="G233" i="11" l="1"/>
  <c r="AJ233" i="11" s="1"/>
  <c r="P236" i="10"/>
  <c r="Q236" i="10"/>
  <c r="R236" i="10"/>
  <c r="C235" i="12"/>
  <c r="D234" i="12"/>
  <c r="F234" i="12"/>
  <c r="E234" i="12"/>
  <c r="J234" i="12"/>
  <c r="I234" i="12"/>
  <c r="G234" i="12"/>
  <c r="AJ234" i="12" s="1"/>
  <c r="H234" i="12"/>
  <c r="C236" i="15"/>
  <c r="F235" i="15"/>
  <c r="E235" i="15"/>
  <c r="D235" i="15"/>
  <c r="H235" i="15"/>
  <c r="J235" i="15"/>
  <c r="G235" i="15"/>
  <c r="AJ235" i="15" s="1"/>
  <c r="I235" i="15"/>
  <c r="C235" i="11"/>
  <c r="D234" i="11"/>
  <c r="E234" i="11"/>
  <c r="F234" i="11"/>
  <c r="J238" i="10"/>
  <c r="O237" i="10"/>
  <c r="K237" i="10"/>
  <c r="M236" i="10"/>
  <c r="L236" i="10"/>
  <c r="N236" i="10"/>
  <c r="G234" i="11" l="1"/>
  <c r="AJ234" i="11" s="1"/>
  <c r="M237" i="10"/>
  <c r="N237" i="10"/>
  <c r="L237" i="10"/>
  <c r="R237" i="10"/>
  <c r="P237" i="10"/>
  <c r="Q237" i="10"/>
  <c r="O238" i="10"/>
  <c r="K238" i="10"/>
  <c r="J239" i="10"/>
  <c r="C236" i="11"/>
  <c r="F235" i="11"/>
  <c r="D235" i="11"/>
  <c r="E235" i="11"/>
  <c r="C237" i="15"/>
  <c r="D236" i="15"/>
  <c r="F236" i="15"/>
  <c r="E236" i="15"/>
  <c r="I236" i="15"/>
  <c r="H236" i="15"/>
  <c r="J236" i="15"/>
  <c r="G236" i="15"/>
  <c r="AJ236" i="15" s="1"/>
  <c r="C236" i="12"/>
  <c r="F235" i="12"/>
  <c r="D235" i="12"/>
  <c r="E235" i="12"/>
  <c r="H235" i="12"/>
  <c r="J235" i="12"/>
  <c r="I235" i="12"/>
  <c r="G235" i="12"/>
  <c r="AJ235" i="12" s="1"/>
  <c r="G235" i="11" l="1"/>
  <c r="AJ235" i="11" s="1"/>
  <c r="L238" i="10"/>
  <c r="N238" i="10"/>
  <c r="M238" i="10"/>
  <c r="Q238" i="10"/>
  <c r="R238" i="10"/>
  <c r="P238" i="10"/>
  <c r="C237" i="12"/>
  <c r="F236" i="12"/>
  <c r="E236" i="12"/>
  <c r="D236" i="12"/>
  <c r="H236" i="12"/>
  <c r="J236" i="12"/>
  <c r="I236" i="12"/>
  <c r="G236" i="12"/>
  <c r="AJ236" i="12" s="1"/>
  <c r="C238" i="15"/>
  <c r="D237" i="15"/>
  <c r="F237" i="15"/>
  <c r="E237" i="15"/>
  <c r="G237" i="15"/>
  <c r="AJ237" i="15" s="1"/>
  <c r="H237" i="15"/>
  <c r="J237" i="15"/>
  <c r="I237" i="15"/>
  <c r="C237" i="11"/>
  <c r="D236" i="11"/>
  <c r="E236" i="11"/>
  <c r="F236" i="11"/>
  <c r="O239" i="10"/>
  <c r="K239" i="10"/>
  <c r="J240" i="10"/>
  <c r="G236" i="11" l="1"/>
  <c r="AJ236" i="11" s="1"/>
  <c r="L239" i="10"/>
  <c r="M239" i="10"/>
  <c r="N239" i="10"/>
  <c r="R239" i="10"/>
  <c r="Q239" i="10"/>
  <c r="P239" i="10"/>
  <c r="C238" i="11"/>
  <c r="D237" i="11"/>
  <c r="E237" i="11"/>
  <c r="F237" i="11"/>
  <c r="C239" i="15"/>
  <c r="E238" i="15"/>
  <c r="D238" i="15"/>
  <c r="F238" i="15"/>
  <c r="H238" i="15"/>
  <c r="I238" i="15"/>
  <c r="G238" i="15"/>
  <c r="AJ238" i="15" s="1"/>
  <c r="J238" i="15"/>
  <c r="C238" i="12"/>
  <c r="E237" i="12"/>
  <c r="F237" i="12"/>
  <c r="D237" i="12"/>
  <c r="H237" i="12"/>
  <c r="I237" i="12"/>
  <c r="J237" i="12"/>
  <c r="G237" i="12"/>
  <c r="AJ237" i="12" s="1"/>
  <c r="O240" i="10"/>
  <c r="J241" i="10"/>
  <c r="K240" i="10"/>
  <c r="G237" i="11" l="1"/>
  <c r="AJ237" i="11" s="1"/>
  <c r="L240" i="10"/>
  <c r="M240" i="10"/>
  <c r="N240" i="10"/>
  <c r="J242" i="10"/>
  <c r="O241" i="10"/>
  <c r="K241" i="10"/>
  <c r="R240" i="10"/>
  <c r="P240" i="10"/>
  <c r="Q240" i="10"/>
  <c r="C239" i="12"/>
  <c r="F238" i="12"/>
  <c r="D238" i="12"/>
  <c r="E238" i="12"/>
  <c r="G238" i="12"/>
  <c r="AJ238" i="12" s="1"/>
  <c r="H238" i="12"/>
  <c r="I238" i="12"/>
  <c r="J238" i="12"/>
  <c r="C240" i="15"/>
  <c r="F239" i="15"/>
  <c r="E239" i="15"/>
  <c r="D239" i="15"/>
  <c r="H239" i="15"/>
  <c r="G239" i="15"/>
  <c r="AJ239" i="15" s="1"/>
  <c r="I239" i="15"/>
  <c r="J239" i="15"/>
  <c r="C239" i="11"/>
  <c r="D238" i="11"/>
  <c r="E238" i="11"/>
  <c r="F238" i="11"/>
  <c r="G238" i="11" l="1"/>
  <c r="AJ238" i="11" s="1"/>
  <c r="J243" i="10"/>
  <c r="K242" i="10"/>
  <c r="O242" i="10"/>
  <c r="C241" i="15"/>
  <c r="D240" i="15"/>
  <c r="F240" i="15"/>
  <c r="E240" i="15"/>
  <c r="G240" i="15"/>
  <c r="AJ240" i="15" s="1"/>
  <c r="I240" i="15"/>
  <c r="H240" i="15"/>
  <c r="J240" i="15"/>
  <c r="C240" i="12"/>
  <c r="F239" i="12"/>
  <c r="D239" i="12"/>
  <c r="E239" i="12"/>
  <c r="J239" i="12"/>
  <c r="G239" i="12"/>
  <c r="AJ239" i="12" s="1"/>
  <c r="I239" i="12"/>
  <c r="H239" i="12"/>
  <c r="L241" i="10"/>
  <c r="M241" i="10"/>
  <c r="N241" i="10"/>
  <c r="C240" i="11"/>
  <c r="F239" i="11"/>
  <c r="D239" i="11"/>
  <c r="E239" i="11"/>
  <c r="R241" i="10"/>
  <c r="P241" i="10"/>
  <c r="Q241" i="10"/>
  <c r="G239" i="11" l="1"/>
  <c r="AJ239" i="11" s="1"/>
  <c r="C242" i="15"/>
  <c r="D241" i="15"/>
  <c r="F241" i="15"/>
  <c r="E241" i="15"/>
  <c r="H241" i="15"/>
  <c r="I241" i="15"/>
  <c r="J241" i="15"/>
  <c r="G241" i="15"/>
  <c r="AJ241" i="15" s="1"/>
  <c r="C241" i="12"/>
  <c r="F240" i="12"/>
  <c r="E240" i="12"/>
  <c r="D240" i="12"/>
  <c r="J240" i="12"/>
  <c r="H240" i="12"/>
  <c r="G240" i="12"/>
  <c r="AJ240" i="12" s="1"/>
  <c r="I240" i="12"/>
  <c r="C241" i="11"/>
  <c r="D240" i="11"/>
  <c r="E240" i="11"/>
  <c r="F240" i="11"/>
  <c r="P242" i="10"/>
  <c r="Q242" i="10"/>
  <c r="R242" i="10"/>
  <c r="L242" i="10"/>
  <c r="N242" i="10"/>
  <c r="M242" i="10"/>
  <c r="O243" i="10"/>
  <c r="K243" i="10"/>
  <c r="J244" i="10"/>
  <c r="G240" i="11" l="1"/>
  <c r="AJ240" i="11" s="1"/>
  <c r="R243" i="10"/>
  <c r="P243" i="10"/>
  <c r="Q243" i="10"/>
  <c r="O244" i="10"/>
  <c r="K244" i="10"/>
  <c r="J245" i="10"/>
  <c r="L243" i="10"/>
  <c r="M243" i="10"/>
  <c r="N243" i="10"/>
  <c r="C242" i="11"/>
  <c r="D241" i="11"/>
  <c r="E241" i="11"/>
  <c r="F241" i="11"/>
  <c r="C242" i="12"/>
  <c r="F241" i="12"/>
  <c r="E241" i="12"/>
  <c r="D241" i="12"/>
  <c r="I241" i="12"/>
  <c r="G241" i="12"/>
  <c r="AJ241" i="12" s="1"/>
  <c r="H241" i="12"/>
  <c r="J241" i="12"/>
  <c r="C243" i="15"/>
  <c r="E242" i="15"/>
  <c r="D242" i="15"/>
  <c r="F242" i="15"/>
  <c r="J242" i="15"/>
  <c r="G242" i="15"/>
  <c r="AJ242" i="15" s="1"/>
  <c r="H242" i="15"/>
  <c r="I242" i="15"/>
  <c r="G241" i="11" l="1"/>
  <c r="AJ241" i="11" s="1"/>
  <c r="Q244" i="10"/>
  <c r="P244" i="10"/>
  <c r="R244" i="10"/>
  <c r="C244" i="15"/>
  <c r="F243" i="15"/>
  <c r="E243" i="15"/>
  <c r="D243" i="15"/>
  <c r="G243" i="15"/>
  <c r="AJ243" i="15" s="1"/>
  <c r="J243" i="15"/>
  <c r="I243" i="15"/>
  <c r="H243" i="15"/>
  <c r="C243" i="12"/>
  <c r="D242" i="12"/>
  <c r="F242" i="12"/>
  <c r="E242" i="12"/>
  <c r="I242" i="12"/>
  <c r="J242" i="12"/>
  <c r="H242" i="12"/>
  <c r="G242" i="12"/>
  <c r="AJ242" i="12" s="1"/>
  <c r="C243" i="11"/>
  <c r="D242" i="11"/>
  <c r="E242" i="11"/>
  <c r="F242" i="11"/>
  <c r="J246" i="10"/>
  <c r="O245" i="10"/>
  <c r="K245" i="10"/>
  <c r="L244" i="10"/>
  <c r="N244" i="10"/>
  <c r="M244" i="10"/>
  <c r="G242" i="11" l="1"/>
  <c r="AJ242" i="11" s="1"/>
  <c r="L245" i="10"/>
  <c r="M245" i="10"/>
  <c r="N245" i="10"/>
  <c r="R245" i="10"/>
  <c r="Q245" i="10"/>
  <c r="P245" i="10"/>
  <c r="J247" i="10"/>
  <c r="O246" i="10"/>
  <c r="K246" i="10"/>
  <c r="C244" i="11"/>
  <c r="F243" i="11"/>
  <c r="D243" i="11"/>
  <c r="E243" i="11"/>
  <c r="C244" i="12"/>
  <c r="F243" i="12"/>
  <c r="D243" i="12"/>
  <c r="E243" i="12"/>
  <c r="G243" i="12"/>
  <c r="AJ243" i="12" s="1"/>
  <c r="H243" i="12"/>
  <c r="J243" i="12"/>
  <c r="I243" i="12"/>
  <c r="C245" i="15"/>
  <c r="D244" i="15"/>
  <c r="F244" i="15"/>
  <c r="E244" i="15"/>
  <c r="G244" i="15"/>
  <c r="AJ244" i="15" s="1"/>
  <c r="H244" i="15"/>
  <c r="J244" i="15"/>
  <c r="I244" i="15"/>
  <c r="G243" i="11" l="1"/>
  <c r="AJ243" i="11" s="1"/>
  <c r="P246" i="10"/>
  <c r="R246" i="10"/>
  <c r="Q246" i="10"/>
  <c r="K247" i="10"/>
  <c r="O247" i="10"/>
  <c r="J248" i="10"/>
  <c r="C246" i="15"/>
  <c r="D245" i="15"/>
  <c r="F245" i="15"/>
  <c r="E245" i="15"/>
  <c r="I245" i="15"/>
  <c r="H245" i="15"/>
  <c r="J245" i="15"/>
  <c r="G245" i="15"/>
  <c r="AJ245" i="15" s="1"/>
  <c r="C245" i="12"/>
  <c r="F244" i="12"/>
  <c r="E244" i="12"/>
  <c r="D244" i="12"/>
  <c r="H244" i="12"/>
  <c r="I244" i="12"/>
  <c r="J244" i="12"/>
  <c r="G244" i="12"/>
  <c r="AJ244" i="12" s="1"/>
  <c r="C245" i="11"/>
  <c r="D244" i="11"/>
  <c r="E244" i="11"/>
  <c r="F244" i="11"/>
  <c r="L246" i="10"/>
  <c r="N246" i="10"/>
  <c r="M246" i="10"/>
  <c r="G244" i="11" l="1"/>
  <c r="AJ244" i="11" s="1"/>
  <c r="L247" i="10"/>
  <c r="M247" i="10"/>
  <c r="N247" i="10"/>
  <c r="C246" i="11"/>
  <c r="D245" i="11"/>
  <c r="E245" i="11"/>
  <c r="F245" i="11"/>
  <c r="C246" i="12"/>
  <c r="E245" i="12"/>
  <c r="F245" i="12"/>
  <c r="D245" i="12"/>
  <c r="H245" i="12"/>
  <c r="J245" i="12"/>
  <c r="G245" i="12"/>
  <c r="AJ245" i="12" s="1"/>
  <c r="I245" i="12"/>
  <c r="C247" i="15"/>
  <c r="E246" i="15"/>
  <c r="D246" i="15"/>
  <c r="F246" i="15"/>
  <c r="G246" i="15"/>
  <c r="AJ246" i="15" s="1"/>
  <c r="I246" i="15"/>
  <c r="J246" i="15"/>
  <c r="H246" i="15"/>
  <c r="O248" i="10"/>
  <c r="K248" i="10"/>
  <c r="J249" i="10"/>
  <c r="P247" i="10"/>
  <c r="Q247" i="10"/>
  <c r="R247" i="10"/>
  <c r="G245" i="11" l="1"/>
  <c r="AJ245" i="11" s="1"/>
  <c r="C247" i="11"/>
  <c r="D246" i="11"/>
  <c r="E246" i="11"/>
  <c r="F246" i="11"/>
  <c r="J250" i="10"/>
  <c r="K249" i="10"/>
  <c r="O249" i="10"/>
  <c r="M248" i="10"/>
  <c r="N248" i="10"/>
  <c r="L248" i="10"/>
  <c r="P248" i="10"/>
  <c r="R248" i="10"/>
  <c r="Q248" i="10"/>
  <c r="C248" i="15"/>
  <c r="F247" i="15"/>
  <c r="E247" i="15"/>
  <c r="D247" i="15"/>
  <c r="J247" i="15"/>
  <c r="G247" i="15"/>
  <c r="AJ247" i="15" s="1"/>
  <c r="I247" i="15"/>
  <c r="H247" i="15"/>
  <c r="C247" i="12"/>
  <c r="F246" i="12"/>
  <c r="D246" i="12"/>
  <c r="E246" i="12"/>
  <c r="G246" i="12"/>
  <c r="AJ246" i="12" s="1"/>
  <c r="I246" i="12"/>
  <c r="J246" i="12"/>
  <c r="H246" i="12"/>
  <c r="G246" i="11" l="1"/>
  <c r="AJ246" i="11" s="1"/>
  <c r="C248" i="12"/>
  <c r="F247" i="12"/>
  <c r="D247" i="12"/>
  <c r="E247" i="12"/>
  <c r="I247" i="12"/>
  <c r="H247" i="12"/>
  <c r="J247" i="12"/>
  <c r="G247" i="12"/>
  <c r="AJ247" i="12" s="1"/>
  <c r="C249" i="15"/>
  <c r="D248" i="15"/>
  <c r="F248" i="15"/>
  <c r="E248" i="15"/>
  <c r="I248" i="15"/>
  <c r="J248" i="15"/>
  <c r="G248" i="15"/>
  <c r="AJ248" i="15" s="1"/>
  <c r="H248" i="15"/>
  <c r="P249" i="10"/>
  <c r="Q249" i="10"/>
  <c r="R249" i="10"/>
  <c r="N249" i="10"/>
  <c r="L249" i="10"/>
  <c r="M249" i="10"/>
  <c r="J251" i="10"/>
  <c r="K250" i="10"/>
  <c r="O250" i="10"/>
  <c r="C248" i="11"/>
  <c r="F247" i="11"/>
  <c r="D247" i="11"/>
  <c r="E247" i="11"/>
  <c r="G247" i="11" l="1"/>
  <c r="AJ247" i="11" s="1"/>
  <c r="L250" i="10"/>
  <c r="M250" i="10"/>
  <c r="N250" i="10"/>
  <c r="O251" i="10"/>
  <c r="J252" i="10"/>
  <c r="K251" i="10"/>
  <c r="C249" i="11"/>
  <c r="D248" i="11"/>
  <c r="E248" i="11"/>
  <c r="F248" i="11"/>
  <c r="R250" i="10"/>
  <c r="P250" i="10"/>
  <c r="Q250" i="10"/>
  <c r="C250" i="15"/>
  <c r="D249" i="15"/>
  <c r="F249" i="15"/>
  <c r="E249" i="15"/>
  <c r="H249" i="15"/>
  <c r="G249" i="15"/>
  <c r="AJ249" i="15" s="1"/>
  <c r="I249" i="15"/>
  <c r="J249" i="15"/>
  <c r="C249" i="12"/>
  <c r="F248" i="12"/>
  <c r="E248" i="12"/>
  <c r="D248" i="12"/>
  <c r="I248" i="12"/>
  <c r="H248" i="12"/>
  <c r="G248" i="12"/>
  <c r="AJ248" i="12" s="1"/>
  <c r="J248" i="12"/>
  <c r="G248" i="11" l="1"/>
  <c r="AJ248" i="11" s="1"/>
  <c r="R251" i="10"/>
  <c r="P251" i="10"/>
  <c r="Q251" i="10"/>
  <c r="C250" i="12"/>
  <c r="F249" i="12"/>
  <c r="E249" i="12"/>
  <c r="D249" i="12"/>
  <c r="G249" i="12"/>
  <c r="AJ249" i="12" s="1"/>
  <c r="I249" i="12"/>
  <c r="H249" i="12"/>
  <c r="J249" i="12"/>
  <c r="C251" i="15"/>
  <c r="E250" i="15"/>
  <c r="D250" i="15"/>
  <c r="F250" i="15"/>
  <c r="G250" i="15"/>
  <c r="AJ250" i="15" s="1"/>
  <c r="J250" i="15"/>
  <c r="I250" i="15"/>
  <c r="H250" i="15"/>
  <c r="C250" i="11"/>
  <c r="D249" i="11"/>
  <c r="E249" i="11"/>
  <c r="F249" i="11"/>
  <c r="L251" i="10"/>
  <c r="M251" i="10"/>
  <c r="N251" i="10"/>
  <c r="K252" i="10"/>
  <c r="O252" i="10"/>
  <c r="J253" i="10"/>
  <c r="G249" i="11" l="1"/>
  <c r="AJ249" i="11" s="1"/>
  <c r="M252" i="10"/>
  <c r="L252" i="10"/>
  <c r="N252" i="10"/>
  <c r="C251" i="11"/>
  <c r="D250" i="11"/>
  <c r="G250" i="11" s="1"/>
  <c r="AJ250" i="11" s="1"/>
  <c r="E250" i="11"/>
  <c r="F250" i="11"/>
  <c r="C252" i="15"/>
  <c r="F251" i="15"/>
  <c r="E251" i="15"/>
  <c r="D251" i="15"/>
  <c r="I251" i="15"/>
  <c r="J251" i="15"/>
  <c r="H251" i="15"/>
  <c r="G251" i="15"/>
  <c r="AJ251" i="15" s="1"/>
  <c r="C251" i="12"/>
  <c r="D250" i="12"/>
  <c r="F250" i="12"/>
  <c r="E250" i="12"/>
  <c r="H250" i="12"/>
  <c r="J250" i="12"/>
  <c r="I250" i="12"/>
  <c r="G250" i="12"/>
  <c r="AJ250" i="12" s="1"/>
  <c r="R252" i="10"/>
  <c r="Q252" i="10"/>
  <c r="P252" i="10"/>
  <c r="J254" i="10"/>
  <c r="K253" i="10"/>
  <c r="O253" i="10"/>
  <c r="N253" i="10" l="1"/>
  <c r="M253" i="10"/>
  <c r="L253" i="10"/>
  <c r="C252" i="12"/>
  <c r="F251" i="12"/>
  <c r="D251" i="12"/>
  <c r="E251" i="12"/>
  <c r="I251" i="12"/>
  <c r="H251" i="12"/>
  <c r="J251" i="12"/>
  <c r="G251" i="12"/>
  <c r="AJ251" i="12" s="1"/>
  <c r="C253" i="15"/>
  <c r="D252" i="15"/>
  <c r="F252" i="15"/>
  <c r="E252" i="15"/>
  <c r="G252" i="15"/>
  <c r="AJ252" i="15" s="1"/>
  <c r="J252" i="15"/>
  <c r="H252" i="15"/>
  <c r="I252" i="15"/>
  <c r="J255" i="10"/>
  <c r="O254" i="10"/>
  <c r="K254" i="10"/>
  <c r="C252" i="11"/>
  <c r="F251" i="11"/>
  <c r="D251" i="11"/>
  <c r="E251" i="11"/>
  <c r="Q253" i="10"/>
  <c r="P253" i="10"/>
  <c r="R253" i="10"/>
  <c r="G251" i="11" l="1"/>
  <c r="AJ251" i="11" s="1"/>
  <c r="K255" i="10"/>
  <c r="O255" i="10"/>
  <c r="J256" i="10"/>
  <c r="C254" i="15"/>
  <c r="D253" i="15"/>
  <c r="F253" i="15"/>
  <c r="E253" i="15"/>
  <c r="J253" i="15"/>
  <c r="H253" i="15"/>
  <c r="G253" i="15"/>
  <c r="AJ253" i="15" s="1"/>
  <c r="I253" i="15"/>
  <c r="C253" i="12"/>
  <c r="F252" i="12"/>
  <c r="E252" i="12"/>
  <c r="D252" i="12"/>
  <c r="I252" i="12"/>
  <c r="J252" i="12"/>
  <c r="G252" i="12"/>
  <c r="AJ252" i="12" s="1"/>
  <c r="H252" i="12"/>
  <c r="C253" i="11"/>
  <c r="D252" i="11"/>
  <c r="E252" i="11"/>
  <c r="F252" i="11"/>
  <c r="M254" i="10"/>
  <c r="L254" i="10"/>
  <c r="N254" i="10"/>
  <c r="R254" i="10"/>
  <c r="P254" i="10"/>
  <c r="Q254" i="10"/>
  <c r="G252" i="11" l="1"/>
  <c r="AJ252" i="11" s="1"/>
  <c r="C254" i="11"/>
  <c r="D253" i="11"/>
  <c r="E253" i="11"/>
  <c r="F253" i="11"/>
  <c r="C254" i="12"/>
  <c r="E253" i="12"/>
  <c r="F253" i="12"/>
  <c r="D253" i="12"/>
  <c r="H253" i="12"/>
  <c r="J253" i="12"/>
  <c r="G253" i="12"/>
  <c r="AJ253" i="12" s="1"/>
  <c r="I253" i="12"/>
  <c r="C255" i="15"/>
  <c r="E254" i="15"/>
  <c r="D254" i="15"/>
  <c r="F254" i="15"/>
  <c r="I254" i="15"/>
  <c r="J254" i="15"/>
  <c r="H254" i="15"/>
  <c r="G254" i="15"/>
  <c r="AJ254" i="15" s="1"/>
  <c r="K256" i="10"/>
  <c r="O256" i="10"/>
  <c r="J257" i="10"/>
  <c r="R255" i="10"/>
  <c r="P255" i="10"/>
  <c r="Q255" i="10"/>
  <c r="N255" i="10"/>
  <c r="L255" i="10"/>
  <c r="M255" i="10"/>
  <c r="G253" i="11" l="1"/>
  <c r="AJ253" i="11" s="1"/>
  <c r="J258" i="10"/>
  <c r="O257" i="10"/>
  <c r="K257" i="10"/>
  <c r="Q256" i="10"/>
  <c r="R256" i="10"/>
  <c r="P256" i="10"/>
  <c r="N256" i="10"/>
  <c r="L256" i="10"/>
  <c r="M256" i="10"/>
  <c r="C256" i="15"/>
  <c r="F255" i="15"/>
  <c r="E255" i="15"/>
  <c r="D255" i="15"/>
  <c r="I255" i="15"/>
  <c r="J255" i="15"/>
  <c r="H255" i="15"/>
  <c r="G255" i="15"/>
  <c r="AJ255" i="15" s="1"/>
  <c r="C255" i="12"/>
  <c r="F254" i="12"/>
  <c r="D254" i="12"/>
  <c r="E254" i="12"/>
  <c r="G254" i="12"/>
  <c r="AJ254" i="12" s="1"/>
  <c r="J254" i="12"/>
  <c r="H254" i="12"/>
  <c r="I254" i="12"/>
  <c r="C255" i="11"/>
  <c r="D254" i="11"/>
  <c r="E254" i="11"/>
  <c r="F254" i="11"/>
  <c r="G254" i="11" l="1"/>
  <c r="AJ254" i="11" s="1"/>
  <c r="N257" i="10"/>
  <c r="M257" i="10"/>
  <c r="L257" i="10"/>
  <c r="C256" i="11"/>
  <c r="F255" i="11"/>
  <c r="D255" i="11"/>
  <c r="E255" i="11"/>
  <c r="C256" i="12"/>
  <c r="F255" i="12"/>
  <c r="D255" i="12"/>
  <c r="E255" i="12"/>
  <c r="I255" i="12"/>
  <c r="H255" i="12"/>
  <c r="J255" i="12"/>
  <c r="G255" i="12"/>
  <c r="AJ255" i="12" s="1"/>
  <c r="C257" i="15"/>
  <c r="D256" i="15"/>
  <c r="F256" i="15"/>
  <c r="E256" i="15"/>
  <c r="H256" i="15"/>
  <c r="I256" i="15"/>
  <c r="J256" i="15"/>
  <c r="G256" i="15"/>
  <c r="AJ256" i="15" s="1"/>
  <c r="R257" i="10"/>
  <c r="Q257" i="10"/>
  <c r="P257" i="10"/>
  <c r="J259" i="10"/>
  <c r="O258" i="10"/>
  <c r="K258" i="10"/>
  <c r="G255" i="11" l="1"/>
  <c r="AJ255" i="11" s="1"/>
  <c r="C257" i="11"/>
  <c r="D256" i="11"/>
  <c r="E256" i="11"/>
  <c r="F256" i="11"/>
  <c r="N258" i="10"/>
  <c r="L258" i="10"/>
  <c r="M258" i="10"/>
  <c r="K259" i="10"/>
  <c r="O259" i="10"/>
  <c r="J260" i="10"/>
  <c r="P258" i="10"/>
  <c r="R258" i="10"/>
  <c r="Q258" i="10"/>
  <c r="C258" i="15"/>
  <c r="D257" i="15"/>
  <c r="F257" i="15"/>
  <c r="E257" i="15"/>
  <c r="J257" i="15"/>
  <c r="I257" i="15"/>
  <c r="G257" i="15"/>
  <c r="AJ257" i="15" s="1"/>
  <c r="H257" i="15"/>
  <c r="C257" i="12"/>
  <c r="F256" i="12"/>
  <c r="E256" i="12"/>
  <c r="D256" i="12"/>
  <c r="H256" i="12"/>
  <c r="I256" i="12"/>
  <c r="J256" i="12"/>
  <c r="G256" i="12"/>
  <c r="AJ256" i="12" s="1"/>
  <c r="G256" i="11" l="1"/>
  <c r="AJ256" i="11" s="1"/>
  <c r="C258" i="12"/>
  <c r="F257" i="12"/>
  <c r="E257" i="12"/>
  <c r="D257" i="12"/>
  <c r="H257" i="12"/>
  <c r="J257" i="12"/>
  <c r="I257" i="12"/>
  <c r="G257" i="12"/>
  <c r="AJ257" i="12" s="1"/>
  <c r="C259" i="15"/>
  <c r="E258" i="15"/>
  <c r="D258" i="15"/>
  <c r="F258" i="15"/>
  <c r="J258" i="15"/>
  <c r="H258" i="15"/>
  <c r="G258" i="15"/>
  <c r="AJ258" i="15" s="1"/>
  <c r="I258" i="15"/>
  <c r="O260" i="10"/>
  <c r="K260" i="10"/>
  <c r="J261" i="10"/>
  <c r="R259" i="10"/>
  <c r="P259" i="10"/>
  <c r="Q259" i="10"/>
  <c r="M259" i="10"/>
  <c r="N259" i="10"/>
  <c r="L259" i="10"/>
  <c r="C258" i="11"/>
  <c r="D257" i="11"/>
  <c r="E257" i="11"/>
  <c r="F257" i="11"/>
  <c r="G257" i="11" l="1"/>
  <c r="AJ257" i="11" s="1"/>
  <c r="J262" i="10"/>
  <c r="O261" i="10"/>
  <c r="K261" i="10"/>
  <c r="C259" i="11"/>
  <c r="D258" i="11"/>
  <c r="E258" i="11"/>
  <c r="F258" i="11"/>
  <c r="L260" i="10"/>
  <c r="N260" i="10"/>
  <c r="M260" i="10"/>
  <c r="Q260" i="10"/>
  <c r="P260" i="10"/>
  <c r="R260" i="10"/>
  <c r="C260" i="15"/>
  <c r="F259" i="15"/>
  <c r="E259" i="15"/>
  <c r="D259" i="15"/>
  <c r="H259" i="15"/>
  <c r="J259" i="15"/>
  <c r="G259" i="15"/>
  <c r="AJ259" i="15" s="1"/>
  <c r="I259" i="15"/>
  <c r="C259" i="12"/>
  <c r="D258" i="12"/>
  <c r="F258" i="12"/>
  <c r="E258" i="12"/>
  <c r="H258" i="12"/>
  <c r="I258" i="12"/>
  <c r="J258" i="12"/>
  <c r="G258" i="12"/>
  <c r="AJ258" i="12" s="1"/>
  <c r="G258" i="11" l="1"/>
  <c r="AJ258" i="11" s="1"/>
  <c r="C260" i="12"/>
  <c r="F259" i="12"/>
  <c r="D259" i="12"/>
  <c r="E259" i="12"/>
  <c r="G259" i="12"/>
  <c r="AJ259" i="12" s="1"/>
  <c r="I259" i="12"/>
  <c r="H259" i="12"/>
  <c r="J259" i="12"/>
  <c r="C261" i="15"/>
  <c r="D260" i="15"/>
  <c r="F260" i="15"/>
  <c r="E260" i="15"/>
  <c r="H260" i="15"/>
  <c r="J260" i="15"/>
  <c r="I260" i="15"/>
  <c r="G260" i="15"/>
  <c r="AJ260" i="15" s="1"/>
  <c r="C260" i="11"/>
  <c r="F259" i="11"/>
  <c r="D259" i="11"/>
  <c r="E259" i="11"/>
  <c r="M261" i="10"/>
  <c r="N261" i="10"/>
  <c r="L261" i="10"/>
  <c r="Q261" i="10"/>
  <c r="P261" i="10"/>
  <c r="R261" i="10"/>
  <c r="J263" i="10"/>
  <c r="K262" i="10"/>
  <c r="O262" i="10"/>
  <c r="G259" i="11" l="1"/>
  <c r="AJ259" i="11" s="1"/>
  <c r="K263" i="10"/>
  <c r="O263" i="10"/>
  <c r="J264" i="10"/>
  <c r="N262" i="10"/>
  <c r="L262" i="10"/>
  <c r="M262" i="10"/>
  <c r="Q262" i="10"/>
  <c r="R262" i="10"/>
  <c r="P262" i="10"/>
  <c r="C261" i="11"/>
  <c r="D260" i="11"/>
  <c r="E260" i="11"/>
  <c r="F260" i="11"/>
  <c r="C262" i="15"/>
  <c r="D261" i="15"/>
  <c r="F261" i="15"/>
  <c r="E261" i="15"/>
  <c r="J261" i="15"/>
  <c r="I261" i="15"/>
  <c r="H261" i="15"/>
  <c r="G261" i="15"/>
  <c r="AJ261" i="15" s="1"/>
  <c r="C261" i="12"/>
  <c r="F260" i="12"/>
  <c r="E260" i="12"/>
  <c r="D260" i="12"/>
  <c r="G260" i="12"/>
  <c r="AJ260" i="12" s="1"/>
  <c r="I260" i="12"/>
  <c r="H260" i="12"/>
  <c r="J260" i="12"/>
  <c r="G260" i="11" l="1"/>
  <c r="AJ260" i="11" s="1"/>
  <c r="C262" i="12"/>
  <c r="E261" i="12"/>
  <c r="F261" i="12"/>
  <c r="D261" i="12"/>
  <c r="H261" i="12"/>
  <c r="I261" i="12"/>
  <c r="J261" i="12"/>
  <c r="G261" i="12"/>
  <c r="AJ261" i="12" s="1"/>
  <c r="C263" i="15"/>
  <c r="E262" i="15"/>
  <c r="D262" i="15"/>
  <c r="F262" i="15"/>
  <c r="G262" i="15"/>
  <c r="AJ262" i="15" s="1"/>
  <c r="J262" i="15"/>
  <c r="H262" i="15"/>
  <c r="I262" i="15"/>
  <c r="O264" i="10"/>
  <c r="J265" i="10"/>
  <c r="K264" i="10"/>
  <c r="C262" i="11"/>
  <c r="D261" i="11"/>
  <c r="E261" i="11"/>
  <c r="F261" i="11"/>
  <c r="R263" i="10"/>
  <c r="P263" i="10"/>
  <c r="Q263" i="10"/>
  <c r="N263" i="10"/>
  <c r="L263" i="10"/>
  <c r="M263" i="10"/>
  <c r="G261" i="11" l="1"/>
  <c r="AJ261" i="11" s="1"/>
  <c r="P264" i="10"/>
  <c r="R264" i="10"/>
  <c r="Q264" i="10"/>
  <c r="C264" i="15"/>
  <c r="F263" i="15"/>
  <c r="E263" i="15"/>
  <c r="D263" i="15"/>
  <c r="G263" i="15"/>
  <c r="AJ263" i="15" s="1"/>
  <c r="I263" i="15"/>
  <c r="H263" i="15"/>
  <c r="J263" i="15"/>
  <c r="C263" i="11"/>
  <c r="D262" i="11"/>
  <c r="E262" i="11"/>
  <c r="F262" i="11"/>
  <c r="N264" i="10"/>
  <c r="L264" i="10"/>
  <c r="M264" i="10"/>
  <c r="J266" i="10"/>
  <c r="K265" i="10"/>
  <c r="O265" i="10"/>
  <c r="C263" i="12"/>
  <c r="F262" i="12"/>
  <c r="D262" i="12"/>
  <c r="E262" i="12"/>
  <c r="G262" i="12"/>
  <c r="AJ262" i="12" s="1"/>
  <c r="I262" i="12"/>
  <c r="J262" i="12"/>
  <c r="H262" i="12"/>
  <c r="G262" i="11" l="1"/>
  <c r="AJ262" i="11" s="1"/>
  <c r="C264" i="11"/>
  <c r="F263" i="11"/>
  <c r="D263" i="11"/>
  <c r="E263" i="11"/>
  <c r="C265" i="15"/>
  <c r="D264" i="15"/>
  <c r="F264" i="15"/>
  <c r="E264" i="15"/>
  <c r="H264" i="15"/>
  <c r="J264" i="15"/>
  <c r="I264" i="15"/>
  <c r="G264" i="15"/>
  <c r="AJ264" i="15" s="1"/>
  <c r="J267" i="10"/>
  <c r="K266" i="10"/>
  <c r="O266" i="10"/>
  <c r="C264" i="12"/>
  <c r="F263" i="12"/>
  <c r="D263" i="12"/>
  <c r="E263" i="12"/>
  <c r="J263" i="12"/>
  <c r="I263" i="12"/>
  <c r="G263" i="12"/>
  <c r="AJ263" i="12" s="1"/>
  <c r="H263" i="12"/>
  <c r="R265" i="10"/>
  <c r="P265" i="10"/>
  <c r="Q265" i="10"/>
  <c r="L265" i="10"/>
  <c r="N265" i="10"/>
  <c r="M265" i="10"/>
  <c r="G263" i="11" l="1"/>
  <c r="AJ263" i="11" s="1"/>
  <c r="M266" i="10"/>
  <c r="N266" i="10"/>
  <c r="L266" i="10"/>
  <c r="C265" i="12"/>
  <c r="F264" i="12"/>
  <c r="E264" i="12"/>
  <c r="D264" i="12"/>
  <c r="G264" i="12"/>
  <c r="AJ264" i="12" s="1"/>
  <c r="H264" i="12"/>
  <c r="I264" i="12"/>
  <c r="J264" i="12"/>
  <c r="Q266" i="10"/>
  <c r="R266" i="10"/>
  <c r="P266" i="10"/>
  <c r="K267" i="10"/>
  <c r="O267" i="10"/>
  <c r="J268" i="10"/>
  <c r="C266" i="15"/>
  <c r="D265" i="15"/>
  <c r="F265" i="15"/>
  <c r="E265" i="15"/>
  <c r="H265" i="15"/>
  <c r="J265" i="15"/>
  <c r="I265" i="15"/>
  <c r="G265" i="15"/>
  <c r="AJ265" i="15" s="1"/>
  <c r="C265" i="11"/>
  <c r="D264" i="11"/>
  <c r="E264" i="11"/>
  <c r="F264" i="11"/>
  <c r="G264" i="11" l="1"/>
  <c r="AJ264" i="11" s="1"/>
  <c r="R267" i="10"/>
  <c r="P267" i="10"/>
  <c r="Q267" i="10"/>
  <c r="C266" i="12"/>
  <c r="F265" i="12"/>
  <c r="E265" i="12"/>
  <c r="D265" i="12"/>
  <c r="J265" i="12"/>
  <c r="I265" i="12"/>
  <c r="G265" i="12"/>
  <c r="AJ265" i="12" s="1"/>
  <c r="H265" i="12"/>
  <c r="M267" i="10"/>
  <c r="L267" i="10"/>
  <c r="N267" i="10"/>
  <c r="C266" i="11"/>
  <c r="D265" i="11"/>
  <c r="E265" i="11"/>
  <c r="F265" i="11"/>
  <c r="C267" i="15"/>
  <c r="E266" i="15"/>
  <c r="D266" i="15"/>
  <c r="F266" i="15"/>
  <c r="H266" i="15"/>
  <c r="I266" i="15"/>
  <c r="G266" i="15"/>
  <c r="AJ266" i="15" s="1"/>
  <c r="J266" i="15"/>
  <c r="K268" i="10"/>
  <c r="O268" i="10"/>
  <c r="J269" i="10"/>
  <c r="G265" i="11" l="1"/>
  <c r="AJ265" i="11" s="1"/>
  <c r="L268" i="10"/>
  <c r="M268" i="10"/>
  <c r="N268" i="10"/>
  <c r="C268" i="15"/>
  <c r="F267" i="15"/>
  <c r="E267" i="15"/>
  <c r="D267" i="15"/>
  <c r="G267" i="15"/>
  <c r="AJ267" i="15" s="1"/>
  <c r="H267" i="15"/>
  <c r="I267" i="15"/>
  <c r="J267" i="15"/>
  <c r="C267" i="12"/>
  <c r="D266" i="12"/>
  <c r="F266" i="12"/>
  <c r="E266" i="12"/>
  <c r="H266" i="12"/>
  <c r="G266" i="12"/>
  <c r="AJ266" i="12" s="1"/>
  <c r="J266" i="12"/>
  <c r="I266" i="12"/>
  <c r="C267" i="11"/>
  <c r="D266" i="11"/>
  <c r="E266" i="11"/>
  <c r="F266" i="11"/>
  <c r="R268" i="10"/>
  <c r="P268" i="10"/>
  <c r="Q268" i="10"/>
  <c r="J270" i="10"/>
  <c r="O269" i="10"/>
  <c r="K269" i="10"/>
  <c r="G266" i="11" l="1"/>
  <c r="AJ266" i="11" s="1"/>
  <c r="J271" i="10"/>
  <c r="K270" i="10"/>
  <c r="O270" i="10"/>
  <c r="C268" i="12"/>
  <c r="F267" i="12"/>
  <c r="D267" i="12"/>
  <c r="E267" i="12"/>
  <c r="I267" i="12"/>
  <c r="H267" i="12"/>
  <c r="J267" i="12"/>
  <c r="G267" i="12"/>
  <c r="AJ267" i="12" s="1"/>
  <c r="C269" i="15"/>
  <c r="D268" i="15"/>
  <c r="F268" i="15"/>
  <c r="E268" i="15"/>
  <c r="I268" i="15"/>
  <c r="J268" i="15"/>
  <c r="G268" i="15"/>
  <c r="AJ268" i="15" s="1"/>
  <c r="H268" i="15"/>
  <c r="C268" i="11"/>
  <c r="F267" i="11"/>
  <c r="D267" i="11"/>
  <c r="E267" i="11"/>
  <c r="L269" i="10"/>
  <c r="N269" i="10"/>
  <c r="M269" i="10"/>
  <c r="P269" i="10"/>
  <c r="Q269" i="10"/>
  <c r="R269" i="10"/>
  <c r="G267" i="11" l="1"/>
  <c r="AJ267" i="11" s="1"/>
  <c r="C269" i="11"/>
  <c r="D268" i="11"/>
  <c r="E268" i="11"/>
  <c r="F268" i="11"/>
  <c r="C270" i="15"/>
  <c r="D269" i="15"/>
  <c r="F269" i="15"/>
  <c r="E269" i="15"/>
  <c r="G269" i="15"/>
  <c r="AJ269" i="15" s="1"/>
  <c r="I269" i="15"/>
  <c r="J269" i="15"/>
  <c r="H269" i="15"/>
  <c r="C269" i="12"/>
  <c r="F268" i="12"/>
  <c r="E268" i="12"/>
  <c r="D268" i="12"/>
  <c r="G268" i="12"/>
  <c r="AJ268" i="12" s="1"/>
  <c r="J268" i="12"/>
  <c r="I268" i="12"/>
  <c r="H268" i="12"/>
  <c r="Q270" i="10"/>
  <c r="R270" i="10"/>
  <c r="P270" i="10"/>
  <c r="M270" i="10"/>
  <c r="N270" i="10"/>
  <c r="L270" i="10"/>
  <c r="O271" i="10"/>
  <c r="K271" i="10"/>
  <c r="J272" i="10"/>
  <c r="G268" i="11" l="1"/>
  <c r="AJ268" i="11" s="1"/>
  <c r="Q271" i="10"/>
  <c r="P271" i="10"/>
  <c r="R271" i="10"/>
  <c r="O272" i="10"/>
  <c r="K272" i="10"/>
  <c r="J273" i="10"/>
  <c r="C270" i="12"/>
  <c r="E269" i="12"/>
  <c r="F269" i="12"/>
  <c r="D269" i="12"/>
  <c r="H269" i="12"/>
  <c r="G269" i="12"/>
  <c r="AJ269" i="12" s="1"/>
  <c r="J269" i="12"/>
  <c r="I269" i="12"/>
  <c r="C271" i="15"/>
  <c r="E270" i="15"/>
  <c r="D270" i="15"/>
  <c r="F270" i="15"/>
  <c r="G270" i="15"/>
  <c r="AJ270" i="15" s="1"/>
  <c r="I270" i="15"/>
  <c r="J270" i="15"/>
  <c r="H270" i="15"/>
  <c r="M271" i="10"/>
  <c r="N271" i="10"/>
  <c r="L271" i="10"/>
  <c r="C270" i="11"/>
  <c r="D269" i="11"/>
  <c r="E269" i="11"/>
  <c r="F269" i="11"/>
  <c r="G269" i="11" l="1"/>
  <c r="AJ269" i="11" s="1"/>
  <c r="P272" i="10"/>
  <c r="Q272" i="10"/>
  <c r="R272" i="10"/>
  <c r="C272" i="15"/>
  <c r="F271" i="15"/>
  <c r="E271" i="15"/>
  <c r="D271" i="15"/>
  <c r="I271" i="15"/>
  <c r="H271" i="15"/>
  <c r="J271" i="15"/>
  <c r="G271" i="15"/>
  <c r="AJ271" i="15" s="1"/>
  <c r="C271" i="12"/>
  <c r="F270" i="12"/>
  <c r="D270" i="12"/>
  <c r="E270" i="12"/>
  <c r="J270" i="12"/>
  <c r="I270" i="12"/>
  <c r="H270" i="12"/>
  <c r="G270" i="12"/>
  <c r="AJ270" i="12" s="1"/>
  <c r="C271" i="11"/>
  <c r="D270" i="11"/>
  <c r="E270" i="11"/>
  <c r="F270" i="11"/>
  <c r="J274" i="10"/>
  <c r="O273" i="10"/>
  <c r="K273" i="10"/>
  <c r="L272" i="10"/>
  <c r="N272" i="10"/>
  <c r="M272" i="10"/>
  <c r="G270" i="11" l="1"/>
  <c r="AJ270" i="11" s="1"/>
  <c r="N273" i="10"/>
  <c r="L273" i="10"/>
  <c r="M273" i="10"/>
  <c r="P273" i="10"/>
  <c r="Q273" i="10"/>
  <c r="R273" i="10"/>
  <c r="J275" i="10"/>
  <c r="O274" i="10"/>
  <c r="K274" i="10"/>
  <c r="C272" i="11"/>
  <c r="F271" i="11"/>
  <c r="D271" i="11"/>
  <c r="E271" i="11"/>
  <c r="C272" i="12"/>
  <c r="F271" i="12"/>
  <c r="D271" i="12"/>
  <c r="E271" i="12"/>
  <c r="H271" i="12"/>
  <c r="I271" i="12"/>
  <c r="G271" i="12"/>
  <c r="AJ271" i="12" s="1"/>
  <c r="J271" i="12"/>
  <c r="C273" i="15"/>
  <c r="D272" i="15"/>
  <c r="F272" i="15"/>
  <c r="E272" i="15"/>
  <c r="J272" i="15"/>
  <c r="G272" i="15"/>
  <c r="AJ272" i="15" s="1"/>
  <c r="I272" i="15"/>
  <c r="H272" i="15"/>
  <c r="G271" i="11" l="1"/>
  <c r="AJ271" i="11" s="1"/>
  <c r="R274" i="10"/>
  <c r="P274" i="10"/>
  <c r="Q274" i="10"/>
  <c r="K275" i="10"/>
  <c r="O275" i="10"/>
  <c r="J276" i="10"/>
  <c r="C274" i="15"/>
  <c r="D273" i="15"/>
  <c r="F273" i="15"/>
  <c r="E273" i="15"/>
  <c r="G273" i="15"/>
  <c r="AJ273" i="15" s="1"/>
  <c r="H273" i="15"/>
  <c r="I273" i="15"/>
  <c r="J273" i="15"/>
  <c r="C273" i="12"/>
  <c r="F272" i="12"/>
  <c r="E272" i="12"/>
  <c r="D272" i="12"/>
  <c r="H272" i="12"/>
  <c r="J272" i="12"/>
  <c r="G272" i="12"/>
  <c r="AJ272" i="12" s="1"/>
  <c r="I272" i="12"/>
  <c r="C273" i="11"/>
  <c r="D272" i="11"/>
  <c r="E272" i="11"/>
  <c r="F272" i="11"/>
  <c r="N274" i="10"/>
  <c r="M274" i="10"/>
  <c r="L274" i="10"/>
  <c r="G272" i="11" l="1"/>
  <c r="AJ272" i="11" s="1"/>
  <c r="M275" i="10"/>
  <c r="L275" i="10"/>
  <c r="N275" i="10"/>
  <c r="C274" i="11"/>
  <c r="D273" i="11"/>
  <c r="E273" i="11"/>
  <c r="F273" i="11"/>
  <c r="C274" i="12"/>
  <c r="F273" i="12"/>
  <c r="E273" i="12"/>
  <c r="D273" i="12"/>
  <c r="G273" i="12"/>
  <c r="AJ273" i="12" s="1"/>
  <c r="I273" i="12"/>
  <c r="H273" i="12"/>
  <c r="J273" i="12"/>
  <c r="C275" i="15"/>
  <c r="E274" i="15"/>
  <c r="D274" i="15"/>
  <c r="F274" i="15"/>
  <c r="G274" i="15"/>
  <c r="AJ274" i="15" s="1"/>
  <c r="H274" i="15"/>
  <c r="I274" i="15"/>
  <c r="J274" i="15"/>
  <c r="K276" i="10"/>
  <c r="O276" i="10"/>
  <c r="J277" i="10"/>
  <c r="Q275" i="10"/>
  <c r="P275" i="10"/>
  <c r="R275" i="10"/>
  <c r="G273" i="11" l="1"/>
  <c r="AJ273" i="11" s="1"/>
  <c r="R276" i="10"/>
  <c r="P276" i="10"/>
  <c r="Q276" i="10"/>
  <c r="L276" i="10"/>
  <c r="M276" i="10"/>
  <c r="N276" i="10"/>
  <c r="C276" i="15"/>
  <c r="F275" i="15"/>
  <c r="E275" i="15"/>
  <c r="D275" i="15"/>
  <c r="J275" i="15"/>
  <c r="H275" i="15"/>
  <c r="G275" i="15"/>
  <c r="AJ275" i="15" s="1"/>
  <c r="I275" i="15"/>
  <c r="C275" i="12"/>
  <c r="D274" i="12"/>
  <c r="F274" i="12"/>
  <c r="E274" i="12"/>
  <c r="H274" i="12"/>
  <c r="I274" i="12"/>
  <c r="G274" i="12"/>
  <c r="AJ274" i="12" s="1"/>
  <c r="J274" i="12"/>
  <c r="C275" i="11"/>
  <c r="D274" i="11"/>
  <c r="E274" i="11"/>
  <c r="F274" i="11"/>
  <c r="J278" i="10"/>
  <c r="K277" i="10"/>
  <c r="O277" i="10"/>
  <c r="G274" i="11" l="1"/>
  <c r="AJ274" i="11" s="1"/>
  <c r="C276" i="11"/>
  <c r="F275" i="11"/>
  <c r="D275" i="11"/>
  <c r="E275" i="11"/>
  <c r="C276" i="12"/>
  <c r="F275" i="12"/>
  <c r="D275" i="12"/>
  <c r="E275" i="12"/>
  <c r="I275" i="12"/>
  <c r="J275" i="12"/>
  <c r="G275" i="12"/>
  <c r="AJ275" i="12" s="1"/>
  <c r="H275" i="12"/>
  <c r="C277" i="15"/>
  <c r="D276" i="15"/>
  <c r="F276" i="15"/>
  <c r="E276" i="15"/>
  <c r="H276" i="15"/>
  <c r="G276" i="15"/>
  <c r="AJ276" i="15" s="1"/>
  <c r="J276" i="15"/>
  <c r="I276" i="15"/>
  <c r="J279" i="10"/>
  <c r="O278" i="10"/>
  <c r="K278" i="10"/>
  <c r="R277" i="10"/>
  <c r="Q277" i="10"/>
  <c r="P277" i="10"/>
  <c r="M277" i="10"/>
  <c r="L277" i="10"/>
  <c r="N277" i="10"/>
  <c r="G275" i="11" l="1"/>
  <c r="AJ275" i="11" s="1"/>
  <c r="N278" i="10"/>
  <c r="M278" i="10"/>
  <c r="L278" i="10"/>
  <c r="R278" i="10"/>
  <c r="Q278" i="10"/>
  <c r="P278" i="10"/>
  <c r="O279" i="10"/>
  <c r="K279" i="10"/>
  <c r="J280" i="10"/>
  <c r="C278" i="15"/>
  <c r="D277" i="15"/>
  <c r="F277" i="15"/>
  <c r="E277" i="15"/>
  <c r="G277" i="15"/>
  <c r="AJ277" i="15" s="1"/>
  <c r="H277" i="15"/>
  <c r="J277" i="15"/>
  <c r="I277" i="15"/>
  <c r="C277" i="12"/>
  <c r="F276" i="12"/>
  <c r="E276" i="12"/>
  <c r="D276" i="12"/>
  <c r="I276" i="12"/>
  <c r="G276" i="12"/>
  <c r="AJ276" i="12" s="1"/>
  <c r="J276" i="12"/>
  <c r="H276" i="12"/>
  <c r="C277" i="11"/>
  <c r="D276" i="11"/>
  <c r="E276" i="11"/>
  <c r="F276" i="11"/>
  <c r="G276" i="11" l="1"/>
  <c r="AJ276" i="11" s="1"/>
  <c r="M279" i="10"/>
  <c r="L279" i="10"/>
  <c r="N279" i="10"/>
  <c r="P279" i="10"/>
  <c r="Q279" i="10"/>
  <c r="R279" i="10"/>
  <c r="C278" i="11"/>
  <c r="D277" i="11"/>
  <c r="G277" i="11" s="1"/>
  <c r="AJ277" i="11" s="1"/>
  <c r="E277" i="11"/>
  <c r="F277" i="11"/>
  <c r="C278" i="12"/>
  <c r="E277" i="12"/>
  <c r="F277" i="12"/>
  <c r="D277" i="12"/>
  <c r="I277" i="12"/>
  <c r="J277" i="12"/>
  <c r="H277" i="12"/>
  <c r="G277" i="12"/>
  <c r="AJ277" i="12" s="1"/>
  <c r="C279" i="15"/>
  <c r="E278" i="15"/>
  <c r="D278" i="15"/>
  <c r="F278" i="15"/>
  <c r="I278" i="15"/>
  <c r="J278" i="15"/>
  <c r="H278" i="15"/>
  <c r="G278" i="15"/>
  <c r="AJ278" i="15" s="1"/>
  <c r="O280" i="10"/>
  <c r="K280" i="10"/>
  <c r="J281" i="10"/>
  <c r="J282" i="10" l="1"/>
  <c r="K281" i="10"/>
  <c r="O281" i="10"/>
  <c r="M280" i="10"/>
  <c r="N280" i="10"/>
  <c r="L280" i="10"/>
  <c r="Q280" i="10"/>
  <c r="R280" i="10"/>
  <c r="P280" i="10"/>
  <c r="C280" i="15"/>
  <c r="F279" i="15"/>
  <c r="E279" i="15"/>
  <c r="D279" i="15"/>
  <c r="J279" i="15"/>
  <c r="H279" i="15"/>
  <c r="I279" i="15"/>
  <c r="G279" i="15"/>
  <c r="AJ279" i="15" s="1"/>
  <c r="C279" i="12"/>
  <c r="F278" i="12"/>
  <c r="D278" i="12"/>
  <c r="E278" i="12"/>
  <c r="G278" i="12"/>
  <c r="AJ278" i="12" s="1"/>
  <c r="J278" i="12"/>
  <c r="I278" i="12"/>
  <c r="H278" i="12"/>
  <c r="C279" i="11"/>
  <c r="D278" i="11"/>
  <c r="E278" i="11"/>
  <c r="F278" i="11"/>
  <c r="G278" i="11" l="1"/>
  <c r="AJ278" i="11" s="1"/>
  <c r="R281" i="10"/>
  <c r="Q281" i="10"/>
  <c r="P281" i="10"/>
  <c r="C280" i="11"/>
  <c r="F279" i="11"/>
  <c r="D279" i="11"/>
  <c r="E279" i="11"/>
  <c r="C280" i="12"/>
  <c r="F279" i="12"/>
  <c r="D279" i="12"/>
  <c r="E279" i="12"/>
  <c r="J279" i="12"/>
  <c r="G279" i="12"/>
  <c r="AJ279" i="12" s="1"/>
  <c r="H279" i="12"/>
  <c r="I279" i="12"/>
  <c r="C281" i="15"/>
  <c r="D280" i="15"/>
  <c r="F280" i="15"/>
  <c r="E280" i="15"/>
  <c r="H280" i="15"/>
  <c r="I280" i="15"/>
  <c r="J280" i="15"/>
  <c r="G280" i="15"/>
  <c r="AJ280" i="15" s="1"/>
  <c r="L281" i="10"/>
  <c r="M281" i="10"/>
  <c r="N281" i="10"/>
  <c r="O282" i="10"/>
  <c r="K282" i="10"/>
  <c r="J283" i="10"/>
  <c r="G279" i="11" l="1"/>
  <c r="AJ279" i="11" s="1"/>
  <c r="K283" i="10"/>
  <c r="O283" i="10"/>
  <c r="J284" i="10"/>
  <c r="N282" i="10"/>
  <c r="L282" i="10"/>
  <c r="M282" i="10"/>
  <c r="C282" i="15"/>
  <c r="D281" i="15"/>
  <c r="F281" i="15"/>
  <c r="E281" i="15"/>
  <c r="J281" i="15"/>
  <c r="H281" i="15"/>
  <c r="G281" i="15"/>
  <c r="AJ281" i="15" s="1"/>
  <c r="I281" i="15"/>
  <c r="C281" i="12"/>
  <c r="F280" i="12"/>
  <c r="E280" i="12"/>
  <c r="D280" i="12"/>
  <c r="G280" i="12"/>
  <c r="AJ280" i="12" s="1"/>
  <c r="I280" i="12"/>
  <c r="H280" i="12"/>
  <c r="J280" i="12"/>
  <c r="Q282" i="10"/>
  <c r="R282" i="10"/>
  <c r="P282" i="10"/>
  <c r="C281" i="11"/>
  <c r="D280" i="11"/>
  <c r="E280" i="11"/>
  <c r="F280" i="11"/>
  <c r="G280" i="11" l="1"/>
  <c r="AJ280" i="11" s="1"/>
  <c r="C282" i="12"/>
  <c r="F281" i="12"/>
  <c r="E281" i="12"/>
  <c r="D281" i="12"/>
  <c r="H281" i="12"/>
  <c r="I281" i="12"/>
  <c r="J281" i="12"/>
  <c r="G281" i="12"/>
  <c r="AJ281" i="12" s="1"/>
  <c r="C283" i="15"/>
  <c r="E282" i="15"/>
  <c r="D282" i="15"/>
  <c r="F282" i="15"/>
  <c r="J282" i="15"/>
  <c r="H282" i="15"/>
  <c r="I282" i="15"/>
  <c r="G282" i="15"/>
  <c r="AJ282" i="15" s="1"/>
  <c r="O284" i="10"/>
  <c r="K284" i="10"/>
  <c r="J285" i="10"/>
  <c r="C282" i="11"/>
  <c r="D281" i="11"/>
  <c r="E281" i="11"/>
  <c r="F281" i="11"/>
  <c r="Q283" i="10"/>
  <c r="R283" i="10"/>
  <c r="P283" i="10"/>
  <c r="M283" i="10"/>
  <c r="N283" i="10"/>
  <c r="L283" i="10"/>
  <c r="G281" i="11" l="1"/>
  <c r="AJ281" i="11" s="1"/>
  <c r="C283" i="11"/>
  <c r="D282" i="11"/>
  <c r="G282" i="11" s="1"/>
  <c r="AJ282" i="11" s="1"/>
  <c r="E282" i="11"/>
  <c r="F282" i="11"/>
  <c r="J286" i="10"/>
  <c r="K285" i="10"/>
  <c r="O285" i="10"/>
  <c r="L284" i="10"/>
  <c r="N284" i="10"/>
  <c r="M284" i="10"/>
  <c r="Q284" i="10"/>
  <c r="R284" i="10"/>
  <c r="P284" i="10"/>
  <c r="C284" i="15"/>
  <c r="F283" i="15"/>
  <c r="E283" i="15"/>
  <c r="D283" i="15"/>
  <c r="H283" i="15"/>
  <c r="J283" i="15"/>
  <c r="I283" i="15"/>
  <c r="G283" i="15"/>
  <c r="AJ283" i="15" s="1"/>
  <c r="C283" i="12"/>
  <c r="D282" i="12"/>
  <c r="F282" i="12"/>
  <c r="E282" i="12"/>
  <c r="H282" i="12"/>
  <c r="J282" i="12"/>
  <c r="G282" i="12"/>
  <c r="AJ282" i="12" s="1"/>
  <c r="I282" i="12"/>
  <c r="N285" i="10" l="1"/>
  <c r="L285" i="10"/>
  <c r="M285" i="10"/>
  <c r="P285" i="10"/>
  <c r="Q285" i="10"/>
  <c r="R285" i="10"/>
  <c r="C284" i="12"/>
  <c r="F283" i="12"/>
  <c r="D283" i="12"/>
  <c r="E283" i="12"/>
  <c r="J283" i="12"/>
  <c r="G283" i="12"/>
  <c r="AJ283" i="12" s="1"/>
  <c r="H283" i="12"/>
  <c r="I283" i="12"/>
  <c r="C285" i="15"/>
  <c r="D284" i="15"/>
  <c r="F284" i="15"/>
  <c r="E284" i="15"/>
  <c r="J284" i="15"/>
  <c r="I284" i="15"/>
  <c r="H284" i="15"/>
  <c r="G284" i="15"/>
  <c r="AJ284" i="15" s="1"/>
  <c r="J287" i="10"/>
  <c r="K286" i="10"/>
  <c r="O286" i="10"/>
  <c r="C284" i="11"/>
  <c r="F283" i="11"/>
  <c r="D283" i="11"/>
  <c r="G283" i="11" s="1"/>
  <c r="AJ283" i="11" s="1"/>
  <c r="E283" i="11"/>
  <c r="L286" i="10" l="1"/>
  <c r="M286" i="10"/>
  <c r="N286" i="10"/>
  <c r="K287" i="10"/>
  <c r="O287" i="10"/>
  <c r="J288" i="10"/>
  <c r="C286" i="15"/>
  <c r="D285" i="15"/>
  <c r="F285" i="15"/>
  <c r="E285" i="15"/>
  <c r="G285" i="15"/>
  <c r="AJ285" i="15" s="1"/>
  <c r="I285" i="15"/>
  <c r="J285" i="15"/>
  <c r="H285" i="15"/>
  <c r="C285" i="12"/>
  <c r="F284" i="12"/>
  <c r="E284" i="12"/>
  <c r="D284" i="12"/>
  <c r="I284" i="12"/>
  <c r="J284" i="12"/>
  <c r="G284" i="12"/>
  <c r="AJ284" i="12" s="1"/>
  <c r="H284" i="12"/>
  <c r="C285" i="11"/>
  <c r="D284" i="11"/>
  <c r="E284" i="11"/>
  <c r="F284" i="11"/>
  <c r="P286" i="10"/>
  <c r="R286" i="10"/>
  <c r="Q286" i="10"/>
  <c r="G284" i="11" l="1"/>
  <c r="AJ284" i="11" s="1"/>
  <c r="M287" i="10"/>
  <c r="L287" i="10"/>
  <c r="N287" i="10"/>
  <c r="C286" i="11"/>
  <c r="D285" i="11"/>
  <c r="G285" i="11" s="1"/>
  <c r="AJ285" i="11" s="1"/>
  <c r="E285" i="11"/>
  <c r="F285" i="11"/>
  <c r="C286" i="12"/>
  <c r="E285" i="12"/>
  <c r="F285" i="12"/>
  <c r="D285" i="12"/>
  <c r="H285" i="12"/>
  <c r="G285" i="12"/>
  <c r="AJ285" i="12" s="1"/>
  <c r="J285" i="12"/>
  <c r="I285" i="12"/>
  <c r="C287" i="15"/>
  <c r="E286" i="15"/>
  <c r="D286" i="15"/>
  <c r="F286" i="15"/>
  <c r="J286" i="15"/>
  <c r="H286" i="15"/>
  <c r="G286" i="15"/>
  <c r="AJ286" i="15" s="1"/>
  <c r="I286" i="15"/>
  <c r="K288" i="10"/>
  <c r="O288" i="10"/>
  <c r="J289" i="10"/>
  <c r="Q287" i="10"/>
  <c r="R287" i="10"/>
  <c r="P287" i="10"/>
  <c r="J290" i="10" l="1"/>
  <c r="O289" i="10"/>
  <c r="K289" i="10"/>
  <c r="C287" i="11"/>
  <c r="D286" i="11"/>
  <c r="E286" i="11"/>
  <c r="F286" i="11"/>
  <c r="Q288" i="10"/>
  <c r="P288" i="10"/>
  <c r="R288" i="10"/>
  <c r="L288" i="10"/>
  <c r="N288" i="10"/>
  <c r="M288" i="10"/>
  <c r="C288" i="15"/>
  <c r="F287" i="15"/>
  <c r="E287" i="15"/>
  <c r="D287" i="15"/>
  <c r="H287" i="15"/>
  <c r="I287" i="15"/>
  <c r="G287" i="15"/>
  <c r="AJ287" i="15" s="1"/>
  <c r="J287" i="15"/>
  <c r="C287" i="12"/>
  <c r="F286" i="12"/>
  <c r="D286" i="12"/>
  <c r="E286" i="12"/>
  <c r="G286" i="12"/>
  <c r="AJ286" i="12" s="1"/>
  <c r="J286" i="12"/>
  <c r="H286" i="12"/>
  <c r="I286" i="12"/>
  <c r="G286" i="11" l="1"/>
  <c r="AJ286" i="11" s="1"/>
  <c r="C288" i="11"/>
  <c r="F287" i="11"/>
  <c r="D287" i="11"/>
  <c r="E287" i="11"/>
  <c r="C288" i="12"/>
  <c r="F287" i="12"/>
  <c r="D287" i="12"/>
  <c r="E287" i="12"/>
  <c r="I287" i="12"/>
  <c r="J287" i="12"/>
  <c r="H287" i="12"/>
  <c r="G287" i="12"/>
  <c r="AJ287" i="12" s="1"/>
  <c r="C289" i="15"/>
  <c r="D288" i="15"/>
  <c r="F288" i="15"/>
  <c r="E288" i="15"/>
  <c r="J288" i="15"/>
  <c r="G288" i="15"/>
  <c r="AJ288" i="15" s="1"/>
  <c r="H288" i="15"/>
  <c r="I288" i="15"/>
  <c r="L289" i="10"/>
  <c r="N289" i="10"/>
  <c r="M289" i="10"/>
  <c r="Q289" i="10"/>
  <c r="R289" i="10"/>
  <c r="P289" i="10"/>
  <c r="J291" i="10"/>
  <c r="K290" i="10"/>
  <c r="O290" i="10"/>
  <c r="G287" i="11" l="1"/>
  <c r="AJ287" i="11" s="1"/>
  <c r="O291" i="10"/>
  <c r="K291" i="10"/>
  <c r="J292" i="10"/>
  <c r="Q290" i="10"/>
  <c r="P290" i="10"/>
  <c r="R290" i="10"/>
  <c r="C290" i="15"/>
  <c r="D289" i="15"/>
  <c r="F289" i="15"/>
  <c r="E289" i="15"/>
  <c r="G289" i="15"/>
  <c r="AJ289" i="15" s="1"/>
  <c r="H289" i="15"/>
  <c r="J289" i="15"/>
  <c r="I289" i="15"/>
  <c r="C289" i="12"/>
  <c r="F288" i="12"/>
  <c r="E288" i="12"/>
  <c r="D288" i="12"/>
  <c r="J288" i="12"/>
  <c r="I288" i="12"/>
  <c r="G288" i="12"/>
  <c r="AJ288" i="12" s="1"/>
  <c r="H288" i="12"/>
  <c r="M290" i="10"/>
  <c r="N290" i="10"/>
  <c r="L290" i="10"/>
  <c r="C289" i="11"/>
  <c r="D288" i="11"/>
  <c r="E288" i="11"/>
  <c r="F288" i="11"/>
  <c r="G288" i="11" l="1"/>
  <c r="AJ288" i="11" s="1"/>
  <c r="C290" i="12"/>
  <c r="F289" i="12"/>
  <c r="E289" i="12"/>
  <c r="D289" i="12"/>
  <c r="J289" i="12"/>
  <c r="H289" i="12"/>
  <c r="I289" i="12"/>
  <c r="G289" i="12"/>
  <c r="AJ289" i="12" s="1"/>
  <c r="C291" i="15"/>
  <c r="E290" i="15"/>
  <c r="D290" i="15"/>
  <c r="F290" i="15"/>
  <c r="G290" i="15"/>
  <c r="AJ290" i="15" s="1"/>
  <c r="H290" i="15"/>
  <c r="I290" i="15"/>
  <c r="J290" i="15"/>
  <c r="K292" i="10"/>
  <c r="O292" i="10"/>
  <c r="J293" i="10"/>
  <c r="M291" i="10"/>
  <c r="N291" i="10"/>
  <c r="L291" i="10"/>
  <c r="C290" i="11"/>
  <c r="D289" i="11"/>
  <c r="E289" i="11"/>
  <c r="F289" i="11"/>
  <c r="R291" i="10"/>
  <c r="Q291" i="10"/>
  <c r="P291" i="10"/>
  <c r="G289" i="11" l="1"/>
  <c r="AJ289" i="11" s="1"/>
  <c r="C291" i="11"/>
  <c r="D290" i="11"/>
  <c r="E290" i="11"/>
  <c r="F290" i="11"/>
  <c r="J294" i="10"/>
  <c r="O293" i="10"/>
  <c r="K293" i="10"/>
  <c r="Q292" i="10"/>
  <c r="R292" i="10"/>
  <c r="P292" i="10"/>
  <c r="N292" i="10"/>
  <c r="L292" i="10"/>
  <c r="M292" i="10"/>
  <c r="C292" i="15"/>
  <c r="F291" i="15"/>
  <c r="E291" i="15"/>
  <c r="D291" i="15"/>
  <c r="G291" i="15"/>
  <c r="AJ291" i="15" s="1"/>
  <c r="I291" i="15"/>
  <c r="J291" i="15"/>
  <c r="H291" i="15"/>
  <c r="C291" i="12"/>
  <c r="D290" i="12"/>
  <c r="F290" i="12"/>
  <c r="E290" i="12"/>
  <c r="G290" i="12"/>
  <c r="AJ290" i="12" s="1"/>
  <c r="J290" i="12"/>
  <c r="H290" i="12"/>
  <c r="I290" i="12"/>
  <c r="G290" i="11" l="1"/>
  <c r="AJ290" i="11" s="1"/>
  <c r="M293" i="10"/>
  <c r="N293" i="10"/>
  <c r="L293" i="10"/>
  <c r="C292" i="12"/>
  <c r="F291" i="12"/>
  <c r="D291" i="12"/>
  <c r="E291" i="12"/>
  <c r="G291" i="12"/>
  <c r="AJ291" i="12" s="1"/>
  <c r="H291" i="12"/>
  <c r="I291" i="12"/>
  <c r="J291" i="12"/>
  <c r="C293" i="15"/>
  <c r="D292" i="15"/>
  <c r="F292" i="15"/>
  <c r="E292" i="15"/>
  <c r="I292" i="15"/>
  <c r="G292" i="15"/>
  <c r="AJ292" i="15" s="1"/>
  <c r="H292" i="15"/>
  <c r="J292" i="15"/>
  <c r="P293" i="10"/>
  <c r="R293" i="10"/>
  <c r="Q293" i="10"/>
  <c r="J295" i="10"/>
  <c r="O294" i="10"/>
  <c r="K294" i="10"/>
  <c r="C292" i="11"/>
  <c r="F291" i="11"/>
  <c r="D291" i="11"/>
  <c r="E291" i="11"/>
  <c r="G291" i="11" l="1"/>
  <c r="AJ291" i="11" s="1"/>
  <c r="R294" i="10"/>
  <c r="P294" i="10"/>
  <c r="Q294" i="10"/>
  <c r="C294" i="15"/>
  <c r="D293" i="15"/>
  <c r="F293" i="15"/>
  <c r="E293" i="15"/>
  <c r="J293" i="15"/>
  <c r="I293" i="15"/>
  <c r="H293" i="15"/>
  <c r="G293" i="15"/>
  <c r="AJ293" i="15" s="1"/>
  <c r="C293" i="12"/>
  <c r="F292" i="12"/>
  <c r="E292" i="12"/>
  <c r="D292" i="12"/>
  <c r="J292" i="12"/>
  <c r="G292" i="12"/>
  <c r="AJ292" i="12" s="1"/>
  <c r="H292" i="12"/>
  <c r="I292" i="12"/>
  <c r="O295" i="10"/>
  <c r="J296" i="10"/>
  <c r="K295" i="10"/>
  <c r="C293" i="11"/>
  <c r="D292" i="11"/>
  <c r="E292" i="11"/>
  <c r="F292" i="11"/>
  <c r="M294" i="10"/>
  <c r="N294" i="10"/>
  <c r="L294" i="10"/>
  <c r="G292" i="11" l="1"/>
  <c r="AJ292" i="11" s="1"/>
  <c r="Q295" i="10"/>
  <c r="R295" i="10"/>
  <c r="P295" i="10"/>
  <c r="C295" i="15"/>
  <c r="E294" i="15"/>
  <c r="D294" i="15"/>
  <c r="F294" i="15"/>
  <c r="J294" i="15"/>
  <c r="I294" i="15"/>
  <c r="H294" i="15"/>
  <c r="G294" i="15"/>
  <c r="AJ294" i="15" s="1"/>
  <c r="C294" i="12"/>
  <c r="E293" i="12"/>
  <c r="F293" i="12"/>
  <c r="D293" i="12"/>
  <c r="I293" i="12"/>
  <c r="J293" i="12"/>
  <c r="H293" i="12"/>
  <c r="G293" i="12"/>
  <c r="AJ293" i="12" s="1"/>
  <c r="C294" i="11"/>
  <c r="D293" i="11"/>
  <c r="E293" i="11"/>
  <c r="F293" i="11"/>
  <c r="N295" i="10"/>
  <c r="M295" i="10"/>
  <c r="L295" i="10"/>
  <c r="O296" i="10"/>
  <c r="K296" i="10"/>
  <c r="J297" i="10"/>
  <c r="G293" i="11" l="1"/>
  <c r="AJ293" i="11" s="1"/>
  <c r="C295" i="11"/>
  <c r="D294" i="11"/>
  <c r="E294" i="11"/>
  <c r="F294" i="11"/>
  <c r="C295" i="12"/>
  <c r="F294" i="12"/>
  <c r="D294" i="12"/>
  <c r="E294" i="12"/>
  <c r="I294" i="12"/>
  <c r="G294" i="12"/>
  <c r="AJ294" i="12" s="1"/>
  <c r="H294" i="12"/>
  <c r="J294" i="12"/>
  <c r="C296" i="15"/>
  <c r="F295" i="15"/>
  <c r="E295" i="15"/>
  <c r="D295" i="15"/>
  <c r="J295" i="15"/>
  <c r="G295" i="15"/>
  <c r="AJ295" i="15" s="1"/>
  <c r="I295" i="15"/>
  <c r="H295" i="15"/>
  <c r="J298" i="10"/>
  <c r="O297" i="10"/>
  <c r="K297" i="10"/>
  <c r="Q296" i="10"/>
  <c r="R296" i="10"/>
  <c r="P296" i="10"/>
  <c r="M296" i="10"/>
  <c r="N296" i="10"/>
  <c r="L296" i="10"/>
  <c r="G294" i="11" l="1"/>
  <c r="AJ294" i="11" s="1"/>
  <c r="N297" i="10"/>
  <c r="M297" i="10"/>
  <c r="L297" i="10"/>
  <c r="R297" i="10"/>
  <c r="P297" i="10"/>
  <c r="Q297" i="10"/>
  <c r="J299" i="10"/>
  <c r="O298" i="10"/>
  <c r="K298" i="10"/>
  <c r="C297" i="15"/>
  <c r="D296" i="15"/>
  <c r="F296" i="15"/>
  <c r="E296" i="15"/>
  <c r="I296" i="15"/>
  <c r="H296" i="15"/>
  <c r="G296" i="15"/>
  <c r="AJ296" i="15" s="1"/>
  <c r="J296" i="15"/>
  <c r="C296" i="12"/>
  <c r="F295" i="12"/>
  <c r="D295" i="12"/>
  <c r="E295" i="12"/>
  <c r="I295" i="12"/>
  <c r="H295" i="12"/>
  <c r="J295" i="12"/>
  <c r="G295" i="12"/>
  <c r="AJ295" i="12" s="1"/>
  <c r="C296" i="11"/>
  <c r="F295" i="11"/>
  <c r="D295" i="11"/>
  <c r="E295" i="11"/>
  <c r="G295" i="11" l="1"/>
  <c r="AJ295" i="11" s="1"/>
  <c r="Q298" i="10"/>
  <c r="P298" i="10"/>
  <c r="R298" i="10"/>
  <c r="O299" i="10"/>
  <c r="J300" i="10"/>
  <c r="K299" i="10"/>
  <c r="C297" i="11"/>
  <c r="D296" i="11"/>
  <c r="E296" i="11"/>
  <c r="F296" i="11"/>
  <c r="C297" i="12"/>
  <c r="F296" i="12"/>
  <c r="E296" i="12"/>
  <c r="D296" i="12"/>
  <c r="H296" i="12"/>
  <c r="G296" i="12"/>
  <c r="AJ296" i="12" s="1"/>
  <c r="J296" i="12"/>
  <c r="I296" i="12"/>
  <c r="C298" i="15"/>
  <c r="D297" i="15"/>
  <c r="F297" i="15"/>
  <c r="E297" i="15"/>
  <c r="J297" i="15"/>
  <c r="G297" i="15"/>
  <c r="AJ297" i="15" s="1"/>
  <c r="H297" i="15"/>
  <c r="I297" i="15"/>
  <c r="L298" i="10"/>
  <c r="M298" i="10"/>
  <c r="N298" i="10"/>
  <c r="G296" i="11" l="1"/>
  <c r="AJ296" i="11" s="1"/>
  <c r="C299" i="15"/>
  <c r="E298" i="15"/>
  <c r="D298" i="15"/>
  <c r="F298" i="15"/>
  <c r="G298" i="15"/>
  <c r="AJ298" i="15" s="1"/>
  <c r="H298" i="15"/>
  <c r="I298" i="15"/>
  <c r="J298" i="15"/>
  <c r="C298" i="12"/>
  <c r="F297" i="12"/>
  <c r="E297" i="12"/>
  <c r="D297" i="12"/>
  <c r="G297" i="12"/>
  <c r="AJ297" i="12" s="1"/>
  <c r="H297" i="12"/>
  <c r="J297" i="12"/>
  <c r="I297" i="12"/>
  <c r="Q299" i="10"/>
  <c r="P299" i="10"/>
  <c r="R299" i="10"/>
  <c r="C298" i="11"/>
  <c r="D297" i="11"/>
  <c r="G297" i="11" s="1"/>
  <c r="AJ297" i="11" s="1"/>
  <c r="E297" i="11"/>
  <c r="F297" i="11"/>
  <c r="N299" i="10"/>
  <c r="M299" i="10"/>
  <c r="L299" i="10"/>
  <c r="O300" i="10"/>
  <c r="K300" i="10"/>
  <c r="J301" i="10"/>
  <c r="J302" i="10" l="1"/>
  <c r="O301" i="10"/>
  <c r="K301" i="10"/>
  <c r="N300" i="10"/>
  <c r="L300" i="10"/>
  <c r="M300" i="10"/>
  <c r="Q300" i="10"/>
  <c r="R300" i="10"/>
  <c r="P300" i="10"/>
  <c r="C299" i="11"/>
  <c r="D298" i="11"/>
  <c r="E298" i="11"/>
  <c r="F298" i="11"/>
  <c r="C299" i="12"/>
  <c r="D298" i="12"/>
  <c r="F298" i="12"/>
  <c r="E298" i="12"/>
  <c r="G298" i="12"/>
  <c r="AJ298" i="12" s="1"/>
  <c r="H298" i="12"/>
  <c r="I298" i="12"/>
  <c r="J298" i="12"/>
  <c r="C300" i="15"/>
  <c r="F299" i="15"/>
  <c r="E299" i="15"/>
  <c r="D299" i="15"/>
  <c r="G299" i="15"/>
  <c r="AJ299" i="15" s="1"/>
  <c r="J299" i="15"/>
  <c r="H299" i="15"/>
  <c r="I299" i="15"/>
  <c r="G298" i="11" l="1"/>
  <c r="AJ298" i="11" s="1"/>
  <c r="N301" i="10"/>
  <c r="L301" i="10"/>
  <c r="M301" i="10"/>
  <c r="C301" i="15"/>
  <c r="D300" i="15"/>
  <c r="F300" i="15"/>
  <c r="E300" i="15"/>
  <c r="G300" i="15"/>
  <c r="AJ300" i="15" s="1"/>
  <c r="I300" i="15"/>
  <c r="J300" i="15"/>
  <c r="H300" i="15"/>
  <c r="C300" i="12"/>
  <c r="F299" i="12"/>
  <c r="D299" i="12"/>
  <c r="E299" i="12"/>
  <c r="I299" i="12"/>
  <c r="H299" i="12"/>
  <c r="G299" i="12"/>
  <c r="AJ299" i="12" s="1"/>
  <c r="J299" i="12"/>
  <c r="C300" i="11"/>
  <c r="F299" i="11"/>
  <c r="D299" i="11"/>
  <c r="E299" i="11"/>
  <c r="Q301" i="10"/>
  <c r="P301" i="10"/>
  <c r="R301" i="10"/>
  <c r="J303" i="10"/>
  <c r="O302" i="10"/>
  <c r="K302" i="10"/>
  <c r="G299" i="11" l="1"/>
  <c r="AJ299" i="11" s="1"/>
  <c r="L302" i="10"/>
  <c r="N302" i="10"/>
  <c r="M302" i="10"/>
  <c r="Q302" i="10"/>
  <c r="P302" i="10"/>
  <c r="R302" i="10"/>
  <c r="O303" i="10"/>
  <c r="K303" i="10"/>
  <c r="J304" i="10"/>
  <c r="C301" i="11"/>
  <c r="D300" i="11"/>
  <c r="E300" i="11"/>
  <c r="F300" i="11"/>
  <c r="C301" i="12"/>
  <c r="F300" i="12"/>
  <c r="E300" i="12"/>
  <c r="D300" i="12"/>
  <c r="J300" i="12"/>
  <c r="I300" i="12"/>
  <c r="H300" i="12"/>
  <c r="G300" i="12"/>
  <c r="AJ300" i="12" s="1"/>
  <c r="C302" i="15"/>
  <c r="D301" i="15"/>
  <c r="F301" i="15"/>
  <c r="E301" i="15"/>
  <c r="G301" i="15"/>
  <c r="AJ301" i="15" s="1"/>
  <c r="I301" i="15"/>
  <c r="J301" i="15"/>
  <c r="H301" i="15"/>
  <c r="G300" i="11" l="1"/>
  <c r="AJ300" i="11" s="1"/>
  <c r="L303" i="10"/>
  <c r="N303" i="10"/>
  <c r="M303" i="10"/>
  <c r="C303" i="15"/>
  <c r="E302" i="15"/>
  <c r="D302" i="15"/>
  <c r="F302" i="15"/>
  <c r="J302" i="15"/>
  <c r="G302" i="15"/>
  <c r="AJ302" i="15" s="1"/>
  <c r="I302" i="15"/>
  <c r="H302" i="15"/>
  <c r="C302" i="12"/>
  <c r="E301" i="12"/>
  <c r="F301" i="12"/>
  <c r="D301" i="12"/>
  <c r="H301" i="12"/>
  <c r="J301" i="12"/>
  <c r="G301" i="12"/>
  <c r="AJ301" i="12" s="1"/>
  <c r="I301" i="12"/>
  <c r="P303" i="10"/>
  <c r="Q303" i="10"/>
  <c r="R303" i="10"/>
  <c r="C302" i="11"/>
  <c r="D301" i="11"/>
  <c r="E301" i="11"/>
  <c r="F301" i="11"/>
  <c r="O304" i="10"/>
  <c r="K304" i="10"/>
  <c r="J305" i="10"/>
  <c r="G301" i="11" l="1"/>
  <c r="AJ301" i="11" s="1"/>
  <c r="N304" i="10"/>
  <c r="M304" i="10"/>
  <c r="L304" i="10"/>
  <c r="R304" i="10"/>
  <c r="P304" i="10"/>
  <c r="Q304" i="10"/>
  <c r="C304" i="15"/>
  <c r="F303" i="15"/>
  <c r="E303" i="15"/>
  <c r="D303" i="15"/>
  <c r="G303" i="15"/>
  <c r="AJ303" i="15" s="1"/>
  <c r="J303" i="15"/>
  <c r="H303" i="15"/>
  <c r="I303" i="15"/>
  <c r="C303" i="12"/>
  <c r="F302" i="12"/>
  <c r="D302" i="12"/>
  <c r="E302" i="12"/>
  <c r="I302" i="12"/>
  <c r="G302" i="12"/>
  <c r="AJ302" i="12" s="1"/>
  <c r="H302" i="12"/>
  <c r="J302" i="12"/>
  <c r="C303" i="11"/>
  <c r="D302" i="11"/>
  <c r="E302" i="11"/>
  <c r="F302" i="11"/>
  <c r="J306" i="10"/>
  <c r="O305" i="10"/>
  <c r="K305" i="10"/>
  <c r="G302" i="11" l="1"/>
  <c r="AJ302" i="11" s="1"/>
  <c r="J307" i="10"/>
  <c r="O306" i="10"/>
  <c r="K306" i="10"/>
  <c r="C304" i="12"/>
  <c r="F303" i="12"/>
  <c r="D303" i="12"/>
  <c r="E303" i="12"/>
  <c r="J303" i="12"/>
  <c r="I303" i="12"/>
  <c r="H303" i="12"/>
  <c r="G303" i="12"/>
  <c r="AJ303" i="12" s="1"/>
  <c r="C305" i="15"/>
  <c r="D304" i="15"/>
  <c r="F304" i="15"/>
  <c r="E304" i="15"/>
  <c r="G304" i="15"/>
  <c r="AJ304" i="15" s="1"/>
  <c r="H304" i="15"/>
  <c r="I304" i="15"/>
  <c r="J304" i="15"/>
  <c r="M305" i="10"/>
  <c r="L305" i="10"/>
  <c r="N305" i="10"/>
  <c r="C304" i="11"/>
  <c r="F303" i="11"/>
  <c r="D303" i="11"/>
  <c r="E303" i="11"/>
  <c r="Q305" i="10"/>
  <c r="R305" i="10"/>
  <c r="P305" i="10"/>
  <c r="G303" i="11" l="1"/>
  <c r="AJ303" i="11" s="1"/>
  <c r="C306" i="15"/>
  <c r="D305" i="15"/>
  <c r="F305" i="15"/>
  <c r="E305" i="15"/>
  <c r="J305" i="15"/>
  <c r="I305" i="15"/>
  <c r="G305" i="15"/>
  <c r="AJ305" i="15" s="1"/>
  <c r="H305" i="15"/>
  <c r="C305" i="12"/>
  <c r="F304" i="12"/>
  <c r="E304" i="12"/>
  <c r="D304" i="12"/>
  <c r="I304" i="12"/>
  <c r="H304" i="12"/>
  <c r="G304" i="12"/>
  <c r="AJ304" i="12" s="1"/>
  <c r="J304" i="12"/>
  <c r="C305" i="11"/>
  <c r="D304" i="11"/>
  <c r="E304" i="11"/>
  <c r="F304" i="11"/>
  <c r="L306" i="10"/>
  <c r="N306" i="10"/>
  <c r="M306" i="10"/>
  <c r="P306" i="10"/>
  <c r="R306" i="10"/>
  <c r="Q306" i="10"/>
  <c r="O307" i="10"/>
  <c r="K307" i="10"/>
  <c r="J308" i="10"/>
  <c r="G304" i="11" l="1"/>
  <c r="AJ304" i="11" s="1"/>
  <c r="R307" i="10"/>
  <c r="Q307" i="10"/>
  <c r="P307" i="10"/>
  <c r="O308" i="10"/>
  <c r="K308" i="10"/>
  <c r="J309" i="10"/>
  <c r="M307" i="10"/>
  <c r="L307" i="10"/>
  <c r="N307" i="10"/>
  <c r="C306" i="11"/>
  <c r="D305" i="11"/>
  <c r="E305" i="11"/>
  <c r="F305" i="11"/>
  <c r="C306" i="12"/>
  <c r="F305" i="12"/>
  <c r="E305" i="12"/>
  <c r="D305" i="12"/>
  <c r="I305" i="12"/>
  <c r="J305" i="12"/>
  <c r="G305" i="12"/>
  <c r="AJ305" i="12" s="1"/>
  <c r="H305" i="12"/>
  <c r="C307" i="15"/>
  <c r="E306" i="15"/>
  <c r="D306" i="15"/>
  <c r="F306" i="15"/>
  <c r="H306" i="15"/>
  <c r="I306" i="15"/>
  <c r="J306" i="15"/>
  <c r="G306" i="15"/>
  <c r="AJ306" i="15" s="1"/>
  <c r="G305" i="11" l="1"/>
  <c r="AJ305" i="11" s="1"/>
  <c r="P308" i="10"/>
  <c r="Q308" i="10"/>
  <c r="R308" i="10"/>
  <c r="C308" i="15"/>
  <c r="F307" i="15"/>
  <c r="E307" i="15"/>
  <c r="D307" i="15"/>
  <c r="H307" i="15"/>
  <c r="J307" i="15"/>
  <c r="I307" i="15"/>
  <c r="G307" i="15"/>
  <c r="AJ307" i="15" s="1"/>
  <c r="C307" i="12"/>
  <c r="D306" i="12"/>
  <c r="F306" i="12"/>
  <c r="E306" i="12"/>
  <c r="I306" i="12"/>
  <c r="J306" i="12"/>
  <c r="H306" i="12"/>
  <c r="G306" i="12"/>
  <c r="AJ306" i="12" s="1"/>
  <c r="C307" i="11"/>
  <c r="D306" i="11"/>
  <c r="E306" i="11"/>
  <c r="F306" i="11"/>
  <c r="J310" i="10"/>
  <c r="K309" i="10"/>
  <c r="O309" i="10"/>
  <c r="M308" i="10"/>
  <c r="N308" i="10"/>
  <c r="L308" i="10"/>
  <c r="G306" i="11" l="1"/>
  <c r="AJ306" i="11" s="1"/>
  <c r="C308" i="11"/>
  <c r="F307" i="11"/>
  <c r="D307" i="11"/>
  <c r="E307" i="11"/>
  <c r="C308" i="12"/>
  <c r="F307" i="12"/>
  <c r="D307" i="12"/>
  <c r="E307" i="12"/>
  <c r="I307" i="12"/>
  <c r="G307" i="12"/>
  <c r="AJ307" i="12" s="1"/>
  <c r="J307" i="12"/>
  <c r="H307" i="12"/>
  <c r="C309" i="15"/>
  <c r="D308" i="15"/>
  <c r="F308" i="15"/>
  <c r="E308" i="15"/>
  <c r="J308" i="15"/>
  <c r="G308" i="15"/>
  <c r="AJ308" i="15" s="1"/>
  <c r="H308" i="15"/>
  <c r="I308" i="15"/>
  <c r="L309" i="10"/>
  <c r="N309" i="10"/>
  <c r="M309" i="10"/>
  <c r="Q309" i="10"/>
  <c r="R309" i="10"/>
  <c r="P309" i="10"/>
  <c r="K310" i="10"/>
  <c r="J311" i="10"/>
  <c r="O310" i="10"/>
  <c r="G307" i="11" l="1"/>
  <c r="AJ307" i="11" s="1"/>
  <c r="M310" i="10"/>
  <c r="N310" i="10"/>
  <c r="L310" i="10"/>
  <c r="O311" i="10"/>
  <c r="K311" i="10"/>
  <c r="J312" i="10"/>
  <c r="Q310" i="10"/>
  <c r="P310" i="10"/>
  <c r="R310" i="10"/>
  <c r="C310" i="15"/>
  <c r="D309" i="15"/>
  <c r="F309" i="15"/>
  <c r="E309" i="15"/>
  <c r="H309" i="15"/>
  <c r="G309" i="15"/>
  <c r="AJ309" i="15" s="1"/>
  <c r="I309" i="15"/>
  <c r="J309" i="15"/>
  <c r="C309" i="12"/>
  <c r="F308" i="12"/>
  <c r="E308" i="12"/>
  <c r="D308" i="12"/>
  <c r="G308" i="12"/>
  <c r="AJ308" i="12" s="1"/>
  <c r="I308" i="12"/>
  <c r="H308" i="12"/>
  <c r="J308" i="12"/>
  <c r="C309" i="11"/>
  <c r="D308" i="11"/>
  <c r="E308" i="11"/>
  <c r="F308" i="11"/>
  <c r="G308" i="11" l="1"/>
  <c r="AJ308" i="11" s="1"/>
  <c r="Q311" i="10"/>
  <c r="P311" i="10"/>
  <c r="R311" i="10"/>
  <c r="C310" i="11"/>
  <c r="D309" i="11"/>
  <c r="E309" i="11"/>
  <c r="F309" i="11"/>
  <c r="C310" i="12"/>
  <c r="E309" i="12"/>
  <c r="F309" i="12"/>
  <c r="D309" i="12"/>
  <c r="H309" i="12"/>
  <c r="G309" i="12"/>
  <c r="AJ309" i="12" s="1"/>
  <c r="I309" i="12"/>
  <c r="J309" i="12"/>
  <c r="C311" i="15"/>
  <c r="E310" i="15"/>
  <c r="D310" i="15"/>
  <c r="F310" i="15"/>
  <c r="G310" i="15"/>
  <c r="AJ310" i="15" s="1"/>
  <c r="H310" i="15"/>
  <c r="I310" i="15"/>
  <c r="J310" i="15"/>
  <c r="O312" i="10"/>
  <c r="K312" i="10"/>
  <c r="J313" i="10"/>
  <c r="N311" i="10"/>
  <c r="M311" i="10"/>
  <c r="L311" i="10"/>
  <c r="G309" i="11" l="1"/>
  <c r="AJ309" i="11" s="1"/>
  <c r="C311" i="11"/>
  <c r="D310" i="11"/>
  <c r="E310" i="11"/>
  <c r="F310" i="11"/>
  <c r="N312" i="10"/>
  <c r="M312" i="10"/>
  <c r="L312" i="10"/>
  <c r="J314" i="10"/>
  <c r="O313" i="10"/>
  <c r="K313" i="10"/>
  <c r="P312" i="10"/>
  <c r="R312" i="10"/>
  <c r="Q312" i="10"/>
  <c r="C312" i="15"/>
  <c r="F311" i="15"/>
  <c r="E311" i="15"/>
  <c r="D311" i="15"/>
  <c r="H311" i="15"/>
  <c r="J311" i="15"/>
  <c r="I311" i="15"/>
  <c r="G311" i="15"/>
  <c r="AJ311" i="15" s="1"/>
  <c r="C311" i="12"/>
  <c r="F310" i="12"/>
  <c r="D310" i="12"/>
  <c r="E310" i="12"/>
  <c r="G310" i="12"/>
  <c r="AJ310" i="12" s="1"/>
  <c r="I310" i="12"/>
  <c r="J310" i="12"/>
  <c r="H310" i="12"/>
  <c r="G310" i="11" l="1"/>
  <c r="AJ310" i="11" s="1"/>
  <c r="C313" i="15"/>
  <c r="D312" i="15"/>
  <c r="F312" i="15"/>
  <c r="E312" i="15"/>
  <c r="H312" i="15"/>
  <c r="I312" i="15"/>
  <c r="J312" i="15"/>
  <c r="G312" i="15"/>
  <c r="AJ312" i="15" s="1"/>
  <c r="C312" i="12"/>
  <c r="F311" i="12"/>
  <c r="D311" i="12"/>
  <c r="E311" i="12"/>
  <c r="G311" i="12"/>
  <c r="AJ311" i="12" s="1"/>
  <c r="H311" i="12"/>
  <c r="I311" i="12"/>
  <c r="J311" i="12"/>
  <c r="N313" i="10"/>
  <c r="M313" i="10"/>
  <c r="L313" i="10"/>
  <c r="Q313" i="10"/>
  <c r="P313" i="10"/>
  <c r="R313" i="10"/>
  <c r="J315" i="10"/>
  <c r="K314" i="10"/>
  <c r="O314" i="10"/>
  <c r="C312" i="11"/>
  <c r="F311" i="11"/>
  <c r="D311" i="11"/>
  <c r="E311" i="11"/>
  <c r="G311" i="11" l="1"/>
  <c r="AJ311" i="11" s="1"/>
  <c r="P314" i="10"/>
  <c r="R314" i="10"/>
  <c r="Q314" i="10"/>
  <c r="N314" i="10"/>
  <c r="L314" i="10"/>
  <c r="M314" i="10"/>
  <c r="K315" i="10"/>
  <c r="O315" i="10"/>
  <c r="J316" i="10"/>
  <c r="C313" i="11"/>
  <c r="D312" i="11"/>
  <c r="E312" i="11"/>
  <c r="F312" i="11"/>
  <c r="C313" i="12"/>
  <c r="F312" i="12"/>
  <c r="E312" i="12"/>
  <c r="D312" i="12"/>
  <c r="H312" i="12"/>
  <c r="J312" i="12"/>
  <c r="G312" i="12"/>
  <c r="AJ312" i="12" s="1"/>
  <c r="I312" i="12"/>
  <c r="C314" i="15"/>
  <c r="D313" i="15"/>
  <c r="F313" i="15"/>
  <c r="E313" i="15"/>
  <c r="G313" i="15"/>
  <c r="AJ313" i="15" s="1"/>
  <c r="J313" i="15"/>
  <c r="I313" i="15"/>
  <c r="H313" i="15"/>
  <c r="G312" i="11" l="1"/>
  <c r="AJ312" i="11" s="1"/>
  <c r="P315" i="10"/>
  <c r="R315" i="10"/>
  <c r="Q315" i="10"/>
  <c r="L315" i="10"/>
  <c r="N315" i="10"/>
  <c r="M315" i="10"/>
  <c r="C315" i="15"/>
  <c r="E314" i="15"/>
  <c r="D314" i="15"/>
  <c r="F314" i="15"/>
  <c r="J314" i="15"/>
  <c r="G314" i="15"/>
  <c r="AJ314" i="15" s="1"/>
  <c r="H314" i="15"/>
  <c r="I314" i="15"/>
  <c r="C314" i="12"/>
  <c r="F313" i="12"/>
  <c r="E313" i="12"/>
  <c r="D313" i="12"/>
  <c r="H313" i="12"/>
  <c r="J313" i="12"/>
  <c r="G313" i="12"/>
  <c r="AJ313" i="12" s="1"/>
  <c r="I313" i="12"/>
  <c r="C314" i="11"/>
  <c r="D313" i="11"/>
  <c r="E313" i="11"/>
  <c r="F313" i="11"/>
  <c r="K316" i="10"/>
  <c r="O316" i="10"/>
  <c r="J317" i="10"/>
  <c r="G313" i="11" l="1"/>
  <c r="AJ313" i="11" s="1"/>
  <c r="Q316" i="10"/>
  <c r="R316" i="10"/>
  <c r="P316" i="10"/>
  <c r="N316" i="10"/>
  <c r="L316" i="10"/>
  <c r="M316" i="10"/>
  <c r="C315" i="11"/>
  <c r="D314" i="11"/>
  <c r="E314" i="11"/>
  <c r="F314" i="11"/>
  <c r="C315" i="12"/>
  <c r="D314" i="12"/>
  <c r="F314" i="12"/>
  <c r="E314" i="12"/>
  <c r="H314" i="12"/>
  <c r="I314" i="12"/>
  <c r="J314" i="12"/>
  <c r="G314" i="12"/>
  <c r="AJ314" i="12" s="1"/>
  <c r="C316" i="15"/>
  <c r="F315" i="15"/>
  <c r="E315" i="15"/>
  <c r="D315" i="15"/>
  <c r="H315" i="15"/>
  <c r="I315" i="15"/>
  <c r="J315" i="15"/>
  <c r="G315" i="15"/>
  <c r="AJ315" i="15" s="1"/>
  <c r="J318" i="10"/>
  <c r="K317" i="10"/>
  <c r="O317" i="10"/>
  <c r="G314" i="11" l="1"/>
  <c r="AJ314" i="11" s="1"/>
  <c r="N317" i="10"/>
  <c r="L317" i="10"/>
  <c r="M317" i="10"/>
  <c r="J319" i="10"/>
  <c r="O318" i="10"/>
  <c r="K318" i="10"/>
  <c r="C317" i="15"/>
  <c r="D316" i="15"/>
  <c r="F316" i="15"/>
  <c r="E316" i="15"/>
  <c r="J316" i="15"/>
  <c r="G316" i="15"/>
  <c r="AJ316" i="15" s="1"/>
  <c r="H316" i="15"/>
  <c r="I316" i="15"/>
  <c r="C316" i="12"/>
  <c r="F315" i="12"/>
  <c r="D315" i="12"/>
  <c r="E315" i="12"/>
  <c r="H315" i="12"/>
  <c r="J315" i="12"/>
  <c r="G315" i="12"/>
  <c r="AJ315" i="12" s="1"/>
  <c r="I315" i="12"/>
  <c r="C316" i="11"/>
  <c r="F315" i="11"/>
  <c r="D315" i="11"/>
  <c r="E315" i="11"/>
  <c r="R317" i="10"/>
  <c r="Q317" i="10"/>
  <c r="P317" i="10"/>
  <c r="G315" i="11" l="1"/>
  <c r="AJ315" i="11" s="1"/>
  <c r="O319" i="10"/>
  <c r="K319" i="10"/>
  <c r="J320" i="10"/>
  <c r="C317" i="11"/>
  <c r="D316" i="11"/>
  <c r="E316" i="11"/>
  <c r="F316" i="11"/>
  <c r="C317" i="12"/>
  <c r="F316" i="12"/>
  <c r="E316" i="12"/>
  <c r="D316" i="12"/>
  <c r="I316" i="12"/>
  <c r="G316" i="12"/>
  <c r="AJ316" i="12" s="1"/>
  <c r="J316" i="12"/>
  <c r="H316" i="12"/>
  <c r="C318" i="15"/>
  <c r="D317" i="15"/>
  <c r="F317" i="15"/>
  <c r="E317" i="15"/>
  <c r="I317" i="15"/>
  <c r="J317" i="15"/>
  <c r="H317" i="15"/>
  <c r="G317" i="15"/>
  <c r="AJ317" i="15" s="1"/>
  <c r="L318" i="10"/>
  <c r="N318" i="10"/>
  <c r="M318" i="10"/>
  <c r="P318" i="10"/>
  <c r="R318" i="10"/>
  <c r="Q318" i="10"/>
  <c r="G316" i="11" l="1"/>
  <c r="AJ316" i="11" s="1"/>
  <c r="C319" i="15"/>
  <c r="E318" i="15"/>
  <c r="D318" i="15"/>
  <c r="F318" i="15"/>
  <c r="I318" i="15"/>
  <c r="J318" i="15"/>
  <c r="H318" i="15"/>
  <c r="G318" i="15"/>
  <c r="AJ318" i="15" s="1"/>
  <c r="C318" i="12"/>
  <c r="E317" i="12"/>
  <c r="F317" i="12"/>
  <c r="D317" i="12"/>
  <c r="J317" i="12"/>
  <c r="H317" i="12"/>
  <c r="I317" i="12"/>
  <c r="G317" i="12"/>
  <c r="AJ317" i="12" s="1"/>
  <c r="C318" i="11"/>
  <c r="D317" i="11"/>
  <c r="E317" i="11"/>
  <c r="F317" i="11"/>
  <c r="K320" i="10"/>
  <c r="O320" i="10"/>
  <c r="J321" i="10"/>
  <c r="M319" i="10"/>
  <c r="L319" i="10"/>
  <c r="N319" i="10"/>
  <c r="R319" i="10"/>
  <c r="P319" i="10"/>
  <c r="Q319" i="10"/>
  <c r="G317" i="11" l="1"/>
  <c r="AJ317" i="11" s="1"/>
  <c r="J322" i="10"/>
  <c r="K321" i="10"/>
  <c r="O321" i="10"/>
  <c r="R320" i="10"/>
  <c r="P320" i="10"/>
  <c r="Q320" i="10"/>
  <c r="L320" i="10"/>
  <c r="M320" i="10"/>
  <c r="N320" i="10"/>
  <c r="C319" i="11"/>
  <c r="D318" i="11"/>
  <c r="E318" i="11"/>
  <c r="F318" i="11"/>
  <c r="C319" i="12"/>
  <c r="F318" i="12"/>
  <c r="D318" i="12"/>
  <c r="E318" i="12"/>
  <c r="G318" i="12"/>
  <c r="AJ318" i="12" s="1"/>
  <c r="J318" i="12"/>
  <c r="I318" i="12"/>
  <c r="H318" i="12"/>
  <c r="C320" i="15"/>
  <c r="F319" i="15"/>
  <c r="E319" i="15"/>
  <c r="D319" i="15"/>
  <c r="I319" i="15"/>
  <c r="J319" i="15"/>
  <c r="G319" i="15"/>
  <c r="AJ319" i="15" s="1"/>
  <c r="H319" i="15"/>
  <c r="G318" i="11" l="1"/>
  <c r="AJ318" i="11" s="1"/>
  <c r="C321" i="15"/>
  <c r="D320" i="15"/>
  <c r="F320" i="15"/>
  <c r="E320" i="15"/>
  <c r="H320" i="15"/>
  <c r="I320" i="15"/>
  <c r="G320" i="15"/>
  <c r="AJ320" i="15" s="1"/>
  <c r="J320" i="15"/>
  <c r="C320" i="12"/>
  <c r="F319" i="12"/>
  <c r="D319" i="12"/>
  <c r="E319" i="12"/>
  <c r="H319" i="12"/>
  <c r="J319" i="12"/>
  <c r="G319" i="12"/>
  <c r="AJ319" i="12" s="1"/>
  <c r="I319" i="12"/>
  <c r="P321" i="10"/>
  <c r="R321" i="10"/>
  <c r="Q321" i="10"/>
  <c r="L321" i="10"/>
  <c r="M321" i="10"/>
  <c r="N321" i="10"/>
  <c r="C320" i="11"/>
  <c r="F319" i="11"/>
  <c r="D319" i="11"/>
  <c r="E319" i="11"/>
  <c r="J323" i="10"/>
  <c r="K322" i="10"/>
  <c r="O322" i="10"/>
  <c r="G319" i="11" l="1"/>
  <c r="AJ319" i="11" s="1"/>
  <c r="O323" i="10"/>
  <c r="K323" i="10"/>
  <c r="J324" i="10"/>
  <c r="C321" i="11"/>
  <c r="D320" i="11"/>
  <c r="E320" i="11"/>
  <c r="F320" i="11"/>
  <c r="N322" i="10"/>
  <c r="L322" i="10"/>
  <c r="M322" i="10"/>
  <c r="Q322" i="10"/>
  <c r="R322" i="10"/>
  <c r="P322" i="10"/>
  <c r="C321" i="12"/>
  <c r="F320" i="12"/>
  <c r="E320" i="12"/>
  <c r="D320" i="12"/>
  <c r="G320" i="12"/>
  <c r="AJ320" i="12" s="1"/>
  <c r="J320" i="12"/>
  <c r="H320" i="12"/>
  <c r="I320" i="12"/>
  <c r="C322" i="15"/>
  <c r="D321" i="15"/>
  <c r="F321" i="15"/>
  <c r="E321" i="15"/>
  <c r="G321" i="15"/>
  <c r="AJ321" i="15" s="1"/>
  <c r="H321" i="15"/>
  <c r="I321" i="15"/>
  <c r="J321" i="15"/>
  <c r="G320" i="11" l="1"/>
  <c r="AJ320" i="11" s="1"/>
  <c r="C322" i="11"/>
  <c r="D321" i="11"/>
  <c r="E321" i="11"/>
  <c r="F321" i="11"/>
  <c r="C323" i="15"/>
  <c r="E322" i="15"/>
  <c r="D322" i="15"/>
  <c r="F322" i="15"/>
  <c r="I322" i="15"/>
  <c r="H322" i="15"/>
  <c r="J322" i="15"/>
  <c r="G322" i="15"/>
  <c r="AJ322" i="15" s="1"/>
  <c r="C322" i="12"/>
  <c r="F321" i="12"/>
  <c r="E321" i="12"/>
  <c r="D321" i="12"/>
  <c r="I321" i="12"/>
  <c r="G321" i="12"/>
  <c r="AJ321" i="12" s="1"/>
  <c r="H321" i="12"/>
  <c r="J321" i="12"/>
  <c r="K324" i="10"/>
  <c r="O324" i="10"/>
  <c r="J325" i="10"/>
  <c r="N323" i="10"/>
  <c r="L323" i="10"/>
  <c r="M323" i="10"/>
  <c r="R323" i="10"/>
  <c r="P323" i="10"/>
  <c r="Q323" i="10"/>
  <c r="G321" i="11" l="1"/>
  <c r="AJ321" i="11" s="1"/>
  <c r="J326" i="10"/>
  <c r="O325" i="10"/>
  <c r="K325" i="10"/>
  <c r="Q324" i="10"/>
  <c r="R324" i="10"/>
  <c r="P324" i="10"/>
  <c r="L324" i="10"/>
  <c r="M324" i="10"/>
  <c r="N324" i="10"/>
  <c r="C323" i="12"/>
  <c r="D322" i="12"/>
  <c r="F322" i="12"/>
  <c r="E322" i="12"/>
  <c r="H322" i="12"/>
  <c r="I322" i="12"/>
  <c r="J322" i="12"/>
  <c r="G322" i="12"/>
  <c r="AJ322" i="12" s="1"/>
  <c r="C324" i="15"/>
  <c r="F323" i="15"/>
  <c r="E323" i="15"/>
  <c r="D323" i="15"/>
  <c r="I323" i="15"/>
  <c r="H323" i="15"/>
  <c r="J323" i="15"/>
  <c r="G323" i="15"/>
  <c r="AJ323" i="15" s="1"/>
  <c r="C323" i="11"/>
  <c r="D322" i="11"/>
  <c r="E322" i="11"/>
  <c r="F322" i="11"/>
  <c r="G322" i="11" l="1"/>
  <c r="AJ322" i="11" s="1"/>
  <c r="L325" i="10"/>
  <c r="M325" i="10"/>
  <c r="N325" i="10"/>
  <c r="C324" i="11"/>
  <c r="F323" i="11"/>
  <c r="D323" i="11"/>
  <c r="E323" i="11"/>
  <c r="C325" i="15"/>
  <c r="D324" i="15"/>
  <c r="F324" i="15"/>
  <c r="E324" i="15"/>
  <c r="H324" i="15"/>
  <c r="G324" i="15"/>
  <c r="AJ324" i="15" s="1"/>
  <c r="I324" i="15"/>
  <c r="J324" i="15"/>
  <c r="C324" i="12"/>
  <c r="F323" i="12"/>
  <c r="D323" i="12"/>
  <c r="E323" i="12"/>
  <c r="G323" i="12"/>
  <c r="AJ323" i="12" s="1"/>
  <c r="H323" i="12"/>
  <c r="I323" i="12"/>
  <c r="J323" i="12"/>
  <c r="P325" i="10"/>
  <c r="R325" i="10"/>
  <c r="Q325" i="10"/>
  <c r="J327" i="10"/>
  <c r="O326" i="10"/>
  <c r="K326" i="10"/>
  <c r="G323" i="11" l="1"/>
  <c r="AJ323" i="11" s="1"/>
  <c r="M326" i="10"/>
  <c r="N326" i="10"/>
  <c r="L326" i="10"/>
  <c r="R326" i="10"/>
  <c r="P326" i="10"/>
  <c r="Q326" i="10"/>
  <c r="C325" i="12"/>
  <c r="F324" i="12"/>
  <c r="E324" i="12"/>
  <c r="D324" i="12"/>
  <c r="J324" i="12"/>
  <c r="H324" i="12"/>
  <c r="I324" i="12"/>
  <c r="G324" i="12"/>
  <c r="AJ324" i="12" s="1"/>
  <c r="C326" i="15"/>
  <c r="D325" i="15"/>
  <c r="F325" i="15"/>
  <c r="E325" i="15"/>
  <c r="G325" i="15"/>
  <c r="AJ325" i="15" s="1"/>
  <c r="J325" i="15"/>
  <c r="H325" i="15"/>
  <c r="I325" i="15"/>
  <c r="K327" i="10"/>
  <c r="O327" i="10"/>
  <c r="J328" i="10"/>
  <c r="C325" i="11"/>
  <c r="D324" i="11"/>
  <c r="E324" i="11"/>
  <c r="F324" i="11"/>
  <c r="G324" i="11" l="1"/>
  <c r="AJ324" i="11" s="1"/>
  <c r="Q327" i="10"/>
  <c r="P327" i="10"/>
  <c r="R327" i="10"/>
  <c r="L327" i="10"/>
  <c r="N327" i="10"/>
  <c r="M327" i="10"/>
  <c r="C327" i="15"/>
  <c r="E326" i="15"/>
  <c r="D326" i="15"/>
  <c r="F326" i="15"/>
  <c r="G326" i="15"/>
  <c r="AJ326" i="15" s="1"/>
  <c r="J326" i="15"/>
  <c r="H326" i="15"/>
  <c r="I326" i="15"/>
  <c r="C326" i="12"/>
  <c r="E325" i="12"/>
  <c r="F325" i="12"/>
  <c r="D325" i="12"/>
  <c r="G325" i="12"/>
  <c r="AJ325" i="12" s="1"/>
  <c r="H325" i="12"/>
  <c r="J325" i="12"/>
  <c r="I325" i="12"/>
  <c r="C326" i="11"/>
  <c r="D325" i="11"/>
  <c r="G325" i="11" s="1"/>
  <c r="AJ325" i="11" s="1"/>
  <c r="E325" i="11"/>
  <c r="F325" i="11"/>
  <c r="O328" i="10"/>
  <c r="K328" i="10"/>
  <c r="J329" i="10"/>
  <c r="J330" i="10" l="1"/>
  <c r="K329" i="10"/>
  <c r="O329" i="10"/>
  <c r="N328" i="10"/>
  <c r="L328" i="10"/>
  <c r="M328" i="10"/>
  <c r="R328" i="10"/>
  <c r="P328" i="10"/>
  <c r="Q328" i="10"/>
  <c r="C327" i="11"/>
  <c r="D326" i="11"/>
  <c r="E326" i="11"/>
  <c r="F326" i="11"/>
  <c r="C327" i="12"/>
  <c r="F326" i="12"/>
  <c r="D326" i="12"/>
  <c r="E326" i="12"/>
  <c r="I326" i="12"/>
  <c r="H326" i="12"/>
  <c r="J326" i="12"/>
  <c r="G326" i="12"/>
  <c r="AJ326" i="12" s="1"/>
  <c r="C328" i="15"/>
  <c r="F327" i="15"/>
  <c r="E327" i="15"/>
  <c r="D327" i="15"/>
  <c r="G327" i="15"/>
  <c r="AJ327" i="15" s="1"/>
  <c r="H327" i="15"/>
  <c r="J327" i="15"/>
  <c r="I327" i="15"/>
  <c r="G326" i="11" l="1"/>
  <c r="AJ326" i="11" s="1"/>
  <c r="P329" i="10"/>
  <c r="Q329" i="10"/>
  <c r="R329" i="10"/>
  <c r="C329" i="15"/>
  <c r="D328" i="15"/>
  <c r="F328" i="15"/>
  <c r="E328" i="15"/>
  <c r="I328" i="15"/>
  <c r="H328" i="15"/>
  <c r="G328" i="15"/>
  <c r="AJ328" i="15" s="1"/>
  <c r="J328" i="15"/>
  <c r="C328" i="12"/>
  <c r="F327" i="12"/>
  <c r="D327" i="12"/>
  <c r="E327" i="12"/>
  <c r="H327" i="12"/>
  <c r="I327" i="12"/>
  <c r="G327" i="12"/>
  <c r="AJ327" i="12" s="1"/>
  <c r="J327" i="12"/>
  <c r="C328" i="11"/>
  <c r="F327" i="11"/>
  <c r="D327" i="11"/>
  <c r="E327" i="11"/>
  <c r="N329" i="10"/>
  <c r="L329" i="10"/>
  <c r="M329" i="10"/>
  <c r="J331" i="10"/>
  <c r="O330" i="10"/>
  <c r="K330" i="10"/>
  <c r="G327" i="11" l="1"/>
  <c r="AJ327" i="11" s="1"/>
  <c r="L330" i="10"/>
  <c r="M330" i="10"/>
  <c r="N330" i="10"/>
  <c r="R330" i="10"/>
  <c r="P330" i="10"/>
  <c r="Q330" i="10"/>
  <c r="K331" i="10"/>
  <c r="O331" i="10"/>
  <c r="J332" i="10"/>
  <c r="C329" i="11"/>
  <c r="D328" i="11"/>
  <c r="E328" i="11"/>
  <c r="F328" i="11"/>
  <c r="C329" i="12"/>
  <c r="F328" i="12"/>
  <c r="E328" i="12"/>
  <c r="D328" i="12"/>
  <c r="G328" i="12"/>
  <c r="AJ328" i="12" s="1"/>
  <c r="J328" i="12"/>
  <c r="H328" i="12"/>
  <c r="I328" i="12"/>
  <c r="C330" i="15"/>
  <c r="D329" i="15"/>
  <c r="F329" i="15"/>
  <c r="E329" i="15"/>
  <c r="H329" i="15"/>
  <c r="I329" i="15"/>
  <c r="J329" i="15"/>
  <c r="G329" i="15"/>
  <c r="AJ329" i="15" s="1"/>
  <c r="G328" i="11" l="1"/>
  <c r="AJ328" i="11" s="1"/>
  <c r="P331" i="10"/>
  <c r="Q331" i="10"/>
  <c r="R331" i="10"/>
  <c r="C331" i="15"/>
  <c r="E330" i="15"/>
  <c r="D330" i="15"/>
  <c r="F330" i="15"/>
  <c r="I330" i="15"/>
  <c r="J330" i="15"/>
  <c r="G330" i="15"/>
  <c r="AJ330" i="15" s="1"/>
  <c r="H330" i="15"/>
  <c r="C330" i="12"/>
  <c r="F329" i="12"/>
  <c r="E329" i="12"/>
  <c r="D329" i="12"/>
  <c r="I329" i="12"/>
  <c r="H329" i="12"/>
  <c r="J329" i="12"/>
  <c r="G329" i="12"/>
  <c r="AJ329" i="12" s="1"/>
  <c r="L331" i="10"/>
  <c r="N331" i="10"/>
  <c r="M331" i="10"/>
  <c r="C330" i="11"/>
  <c r="D329" i="11"/>
  <c r="E329" i="11"/>
  <c r="F329" i="11"/>
  <c r="O332" i="10"/>
  <c r="K332" i="10"/>
  <c r="J333" i="10"/>
  <c r="G329" i="11" l="1"/>
  <c r="AJ329" i="11" s="1"/>
  <c r="N332" i="10"/>
  <c r="M332" i="10"/>
  <c r="L332" i="10"/>
  <c r="P332" i="10"/>
  <c r="R332" i="10"/>
  <c r="Q332" i="10"/>
  <c r="C332" i="15"/>
  <c r="F331" i="15"/>
  <c r="E331" i="15"/>
  <c r="D331" i="15"/>
  <c r="G331" i="15"/>
  <c r="AJ331" i="15" s="1"/>
  <c r="H331" i="15"/>
  <c r="J331" i="15"/>
  <c r="I331" i="15"/>
  <c r="C331" i="12"/>
  <c r="D330" i="12"/>
  <c r="F330" i="12"/>
  <c r="E330" i="12"/>
  <c r="G330" i="12"/>
  <c r="AJ330" i="12" s="1"/>
  <c r="H330" i="12"/>
  <c r="I330" i="12"/>
  <c r="J330" i="12"/>
  <c r="C331" i="11"/>
  <c r="D330" i="11"/>
  <c r="E330" i="11"/>
  <c r="F330" i="11"/>
  <c r="J334" i="10"/>
  <c r="K333" i="10"/>
  <c r="O333" i="10"/>
  <c r="G330" i="11" l="1"/>
  <c r="AJ330" i="11" s="1"/>
  <c r="L333" i="10"/>
  <c r="N333" i="10"/>
  <c r="M333" i="10"/>
  <c r="J335" i="10"/>
  <c r="O334" i="10"/>
  <c r="K334" i="10"/>
  <c r="C332" i="11"/>
  <c r="F331" i="11"/>
  <c r="D331" i="11"/>
  <c r="E331" i="11"/>
  <c r="C332" i="12"/>
  <c r="F331" i="12"/>
  <c r="D331" i="12"/>
  <c r="E331" i="12"/>
  <c r="I331" i="12"/>
  <c r="J331" i="12"/>
  <c r="H331" i="12"/>
  <c r="G331" i="12"/>
  <c r="AJ331" i="12" s="1"/>
  <c r="C333" i="15"/>
  <c r="D332" i="15"/>
  <c r="F332" i="15"/>
  <c r="E332" i="15"/>
  <c r="H332" i="15"/>
  <c r="J332" i="15"/>
  <c r="I332" i="15"/>
  <c r="G332" i="15"/>
  <c r="AJ332" i="15" s="1"/>
  <c r="P333" i="10"/>
  <c r="Q333" i="10"/>
  <c r="R333" i="10"/>
  <c r="G331" i="11" l="1"/>
  <c r="AJ331" i="11" s="1"/>
  <c r="K335" i="10"/>
  <c r="O335" i="10"/>
  <c r="J336" i="10"/>
  <c r="C334" i="15"/>
  <c r="D333" i="15"/>
  <c r="F333" i="15"/>
  <c r="E333" i="15"/>
  <c r="I333" i="15"/>
  <c r="J333" i="15"/>
  <c r="H333" i="15"/>
  <c r="G333" i="15"/>
  <c r="AJ333" i="15" s="1"/>
  <c r="C333" i="12"/>
  <c r="F332" i="12"/>
  <c r="E332" i="12"/>
  <c r="D332" i="12"/>
  <c r="J332" i="12"/>
  <c r="I332" i="12"/>
  <c r="H332" i="12"/>
  <c r="G332" i="12"/>
  <c r="AJ332" i="12" s="1"/>
  <c r="C333" i="11"/>
  <c r="D332" i="11"/>
  <c r="E332" i="11"/>
  <c r="F332" i="11"/>
  <c r="M334" i="10"/>
  <c r="L334" i="10"/>
  <c r="N334" i="10"/>
  <c r="Q334" i="10"/>
  <c r="R334" i="10"/>
  <c r="P334" i="10"/>
  <c r="G332" i="11" l="1"/>
  <c r="AJ332" i="11" s="1"/>
  <c r="C334" i="11"/>
  <c r="D333" i="11"/>
  <c r="E333" i="11"/>
  <c r="F333" i="11"/>
  <c r="C334" i="12"/>
  <c r="E333" i="12"/>
  <c r="F333" i="12"/>
  <c r="D333" i="12"/>
  <c r="J333" i="12"/>
  <c r="I333" i="12"/>
  <c r="H333" i="12"/>
  <c r="G333" i="12"/>
  <c r="AJ333" i="12" s="1"/>
  <c r="C335" i="15"/>
  <c r="E334" i="15"/>
  <c r="D334" i="15"/>
  <c r="F334" i="15"/>
  <c r="I334" i="15"/>
  <c r="G334" i="15"/>
  <c r="AJ334" i="15" s="1"/>
  <c r="H334" i="15"/>
  <c r="J334" i="15"/>
  <c r="K336" i="10"/>
  <c r="O336" i="10"/>
  <c r="J337" i="10"/>
  <c r="R335" i="10"/>
  <c r="Q335" i="10"/>
  <c r="P335" i="10"/>
  <c r="L335" i="10"/>
  <c r="N335" i="10"/>
  <c r="M335" i="10"/>
  <c r="G333" i="11" l="1"/>
  <c r="AJ333" i="11" s="1"/>
  <c r="J338" i="10"/>
  <c r="K337" i="10"/>
  <c r="O337" i="10"/>
  <c r="Q336" i="10"/>
  <c r="P336" i="10"/>
  <c r="R336" i="10"/>
  <c r="M336" i="10"/>
  <c r="N336" i="10"/>
  <c r="L336" i="10"/>
  <c r="C336" i="15"/>
  <c r="F335" i="15"/>
  <c r="E335" i="15"/>
  <c r="D335" i="15"/>
  <c r="I335" i="15"/>
  <c r="H335" i="15"/>
  <c r="G335" i="15"/>
  <c r="AJ335" i="15" s="1"/>
  <c r="J335" i="15"/>
  <c r="C335" i="12"/>
  <c r="F334" i="12"/>
  <c r="D334" i="12"/>
  <c r="E334" i="12"/>
  <c r="G334" i="12"/>
  <c r="AJ334" i="12" s="1"/>
  <c r="I334" i="12"/>
  <c r="J334" i="12"/>
  <c r="H334" i="12"/>
  <c r="C335" i="11"/>
  <c r="D334" i="11"/>
  <c r="E334" i="11"/>
  <c r="F334" i="11"/>
  <c r="G334" i="11" l="1"/>
  <c r="AJ334" i="11" s="1"/>
  <c r="Q337" i="10"/>
  <c r="R337" i="10"/>
  <c r="P337" i="10"/>
  <c r="C336" i="11"/>
  <c r="F335" i="11"/>
  <c r="D335" i="11"/>
  <c r="E335" i="11"/>
  <c r="C336" i="12"/>
  <c r="F335" i="12"/>
  <c r="D335" i="12"/>
  <c r="E335" i="12"/>
  <c r="G335" i="12"/>
  <c r="AJ335" i="12" s="1"/>
  <c r="I335" i="12"/>
  <c r="H335" i="12"/>
  <c r="J335" i="12"/>
  <c r="C337" i="15"/>
  <c r="D336" i="15"/>
  <c r="F336" i="15"/>
  <c r="E336" i="15"/>
  <c r="H336" i="15"/>
  <c r="J336" i="15"/>
  <c r="G336" i="15"/>
  <c r="AJ336" i="15" s="1"/>
  <c r="I336" i="15"/>
  <c r="M337" i="10"/>
  <c r="N337" i="10"/>
  <c r="L337" i="10"/>
  <c r="J339" i="10"/>
  <c r="K338" i="10"/>
  <c r="O338" i="10"/>
  <c r="G335" i="11" l="1"/>
  <c r="AJ335" i="11" s="1"/>
  <c r="L338" i="10"/>
  <c r="M338" i="10"/>
  <c r="N338" i="10"/>
  <c r="C338" i="15"/>
  <c r="D337" i="15"/>
  <c r="F337" i="15"/>
  <c r="E337" i="15"/>
  <c r="G337" i="15"/>
  <c r="AJ337" i="15" s="1"/>
  <c r="I337" i="15"/>
  <c r="J337" i="15"/>
  <c r="H337" i="15"/>
  <c r="C337" i="12"/>
  <c r="F336" i="12"/>
  <c r="E336" i="12"/>
  <c r="D336" i="12"/>
  <c r="I336" i="12"/>
  <c r="J336" i="12"/>
  <c r="G336" i="12"/>
  <c r="AJ336" i="12" s="1"/>
  <c r="H336" i="12"/>
  <c r="K339" i="10"/>
  <c r="O339" i="10"/>
  <c r="J340" i="10"/>
  <c r="C337" i="11"/>
  <c r="D336" i="11"/>
  <c r="G336" i="11" s="1"/>
  <c r="AJ336" i="11" s="1"/>
  <c r="E336" i="11"/>
  <c r="F336" i="11"/>
  <c r="Q338" i="10"/>
  <c r="R338" i="10"/>
  <c r="P338" i="10"/>
  <c r="C339" i="15" l="1"/>
  <c r="E338" i="15"/>
  <c r="D338" i="15"/>
  <c r="F338" i="15"/>
  <c r="J338" i="15"/>
  <c r="G338" i="15"/>
  <c r="AJ338" i="15" s="1"/>
  <c r="H338" i="15"/>
  <c r="I338" i="15"/>
  <c r="M339" i="10"/>
  <c r="L339" i="10"/>
  <c r="N339" i="10"/>
  <c r="C338" i="12"/>
  <c r="F337" i="12"/>
  <c r="E337" i="12"/>
  <c r="D337" i="12"/>
  <c r="I337" i="12"/>
  <c r="J337" i="12"/>
  <c r="G337" i="12"/>
  <c r="AJ337" i="12" s="1"/>
  <c r="H337" i="12"/>
  <c r="C338" i="11"/>
  <c r="D337" i="11"/>
  <c r="E337" i="11"/>
  <c r="F337" i="11"/>
  <c r="K340" i="10"/>
  <c r="O340" i="10"/>
  <c r="J341" i="10"/>
  <c r="R339" i="10"/>
  <c r="Q339" i="10"/>
  <c r="P339" i="10"/>
  <c r="G337" i="11" l="1"/>
  <c r="AJ337" i="11" s="1"/>
  <c r="J342" i="10"/>
  <c r="O341" i="10"/>
  <c r="K341" i="10"/>
  <c r="R340" i="10"/>
  <c r="Q340" i="10"/>
  <c r="P340" i="10"/>
  <c r="M340" i="10"/>
  <c r="L340" i="10"/>
  <c r="N340" i="10"/>
  <c r="C339" i="11"/>
  <c r="D338" i="11"/>
  <c r="E338" i="11"/>
  <c r="F338" i="11"/>
  <c r="C339" i="12"/>
  <c r="D338" i="12"/>
  <c r="F338" i="12"/>
  <c r="E338" i="12"/>
  <c r="J338" i="12"/>
  <c r="I338" i="12"/>
  <c r="H338" i="12"/>
  <c r="G338" i="12"/>
  <c r="AJ338" i="12" s="1"/>
  <c r="C340" i="15"/>
  <c r="F339" i="15"/>
  <c r="E339" i="15"/>
  <c r="D339" i="15"/>
  <c r="H339" i="15"/>
  <c r="I339" i="15"/>
  <c r="J339" i="15"/>
  <c r="G339" i="15"/>
  <c r="AJ339" i="15" s="1"/>
  <c r="G338" i="11" l="1"/>
  <c r="AJ338" i="11" s="1"/>
  <c r="N341" i="10"/>
  <c r="M341" i="10"/>
  <c r="L341" i="10"/>
  <c r="C341" i="15"/>
  <c r="D340" i="15"/>
  <c r="F340" i="15"/>
  <c r="E340" i="15"/>
  <c r="I340" i="15"/>
  <c r="H340" i="15"/>
  <c r="J340" i="15"/>
  <c r="G340" i="15"/>
  <c r="AJ340" i="15" s="1"/>
  <c r="C340" i="12"/>
  <c r="F339" i="12"/>
  <c r="D339" i="12"/>
  <c r="E339" i="12"/>
  <c r="I339" i="12"/>
  <c r="J339" i="12"/>
  <c r="G339" i="12"/>
  <c r="AJ339" i="12" s="1"/>
  <c r="H339" i="12"/>
  <c r="C340" i="11"/>
  <c r="F339" i="11"/>
  <c r="D339" i="11"/>
  <c r="E339" i="11"/>
  <c r="Q341" i="10"/>
  <c r="P341" i="10"/>
  <c r="R341" i="10"/>
  <c r="O342" i="10"/>
  <c r="J343" i="10"/>
  <c r="K342" i="10"/>
  <c r="G339" i="11" l="1"/>
  <c r="AJ339" i="11" s="1"/>
  <c r="C341" i="11"/>
  <c r="D340" i="11"/>
  <c r="E340" i="11"/>
  <c r="G340" i="11" s="1"/>
  <c r="AJ340" i="11" s="1"/>
  <c r="F340" i="11"/>
  <c r="C341" i="12"/>
  <c r="F340" i="12"/>
  <c r="E340" i="12"/>
  <c r="D340" i="12"/>
  <c r="I340" i="12"/>
  <c r="G340" i="12"/>
  <c r="AJ340" i="12" s="1"/>
  <c r="H340" i="12"/>
  <c r="J340" i="12"/>
  <c r="C342" i="15"/>
  <c r="D341" i="15"/>
  <c r="F341" i="15"/>
  <c r="E341" i="15"/>
  <c r="I341" i="15"/>
  <c r="J341" i="15"/>
  <c r="G341" i="15"/>
  <c r="AJ341" i="15" s="1"/>
  <c r="H341" i="15"/>
  <c r="M342" i="10"/>
  <c r="L342" i="10"/>
  <c r="N342" i="10"/>
  <c r="P342" i="10"/>
  <c r="R342" i="10"/>
  <c r="Q342" i="10"/>
  <c r="O343" i="10"/>
  <c r="J344" i="10"/>
  <c r="K343" i="10"/>
  <c r="K344" i="10" l="1"/>
  <c r="J345" i="10"/>
  <c r="O344" i="10"/>
  <c r="P343" i="10"/>
  <c r="Q343" i="10"/>
  <c r="R343" i="10"/>
  <c r="N343" i="10"/>
  <c r="M343" i="10"/>
  <c r="L343" i="10"/>
  <c r="C343" i="15"/>
  <c r="E342" i="15"/>
  <c r="D342" i="15"/>
  <c r="F342" i="15"/>
  <c r="G342" i="15"/>
  <c r="AJ342" i="15" s="1"/>
  <c r="H342" i="15"/>
  <c r="J342" i="15"/>
  <c r="I342" i="15"/>
  <c r="C342" i="12"/>
  <c r="E341" i="12"/>
  <c r="F341" i="12"/>
  <c r="D341" i="12"/>
  <c r="J341" i="12"/>
  <c r="H341" i="12"/>
  <c r="G341" i="12"/>
  <c r="AJ341" i="12" s="1"/>
  <c r="I341" i="12"/>
  <c r="C342" i="11"/>
  <c r="D341" i="11"/>
  <c r="E341" i="11"/>
  <c r="F341" i="11"/>
  <c r="G341" i="11" l="1"/>
  <c r="AJ341" i="11" s="1"/>
  <c r="C343" i="12"/>
  <c r="F342" i="12"/>
  <c r="D342" i="12"/>
  <c r="E342" i="12"/>
  <c r="I342" i="12"/>
  <c r="J342" i="12"/>
  <c r="G342" i="12"/>
  <c r="AJ342" i="12" s="1"/>
  <c r="H342" i="12"/>
  <c r="C344" i="15"/>
  <c r="F343" i="15"/>
  <c r="E343" i="15"/>
  <c r="D343" i="15"/>
  <c r="I343" i="15"/>
  <c r="J343" i="15"/>
  <c r="H343" i="15"/>
  <c r="G343" i="15"/>
  <c r="AJ343" i="15" s="1"/>
  <c r="R344" i="10"/>
  <c r="Q344" i="10"/>
  <c r="P344" i="10"/>
  <c r="J346" i="10"/>
  <c r="K345" i="10"/>
  <c r="O345" i="10"/>
  <c r="C343" i="11"/>
  <c r="D342" i="11"/>
  <c r="E342" i="11"/>
  <c r="F342" i="11"/>
  <c r="M344" i="10"/>
  <c r="L344" i="10"/>
  <c r="N344" i="10"/>
  <c r="G342" i="11" l="1"/>
  <c r="AJ342" i="11" s="1"/>
  <c r="J347" i="10"/>
  <c r="K346" i="10"/>
  <c r="O346" i="10"/>
  <c r="C344" i="11"/>
  <c r="F343" i="11"/>
  <c r="D343" i="11"/>
  <c r="E343" i="11"/>
  <c r="Q345" i="10"/>
  <c r="P345" i="10"/>
  <c r="R345" i="10"/>
  <c r="N345" i="10"/>
  <c r="L345" i="10"/>
  <c r="M345" i="10"/>
  <c r="C345" i="15"/>
  <c r="D344" i="15"/>
  <c r="F344" i="15"/>
  <c r="E344" i="15"/>
  <c r="I344" i="15"/>
  <c r="H344" i="15"/>
  <c r="J344" i="15"/>
  <c r="G344" i="15"/>
  <c r="AJ344" i="15" s="1"/>
  <c r="C344" i="12"/>
  <c r="F343" i="12"/>
  <c r="D343" i="12"/>
  <c r="E343" i="12"/>
  <c r="H343" i="12"/>
  <c r="J343" i="12"/>
  <c r="G343" i="12"/>
  <c r="AJ343" i="12" s="1"/>
  <c r="I343" i="12"/>
  <c r="G343" i="11" l="1"/>
  <c r="AJ343" i="11" s="1"/>
  <c r="C345" i="11"/>
  <c r="D344" i="11"/>
  <c r="E344" i="11"/>
  <c r="F344" i="11"/>
  <c r="C345" i="12"/>
  <c r="F344" i="12"/>
  <c r="E344" i="12"/>
  <c r="D344" i="12"/>
  <c r="I344" i="12"/>
  <c r="J344" i="12"/>
  <c r="H344" i="12"/>
  <c r="G344" i="12"/>
  <c r="AJ344" i="12" s="1"/>
  <c r="C346" i="15"/>
  <c r="D345" i="15"/>
  <c r="F345" i="15"/>
  <c r="E345" i="15"/>
  <c r="H345" i="15"/>
  <c r="I345" i="15"/>
  <c r="G345" i="15"/>
  <c r="AJ345" i="15" s="1"/>
  <c r="J345" i="15"/>
  <c r="R346" i="10"/>
  <c r="Q346" i="10"/>
  <c r="P346" i="10"/>
  <c r="M346" i="10"/>
  <c r="L346" i="10"/>
  <c r="N346" i="10"/>
  <c r="O347" i="10"/>
  <c r="K347" i="10"/>
  <c r="J348" i="10"/>
  <c r="G344" i="11" l="1"/>
  <c r="AJ344" i="11" s="1"/>
  <c r="P347" i="10"/>
  <c r="R347" i="10"/>
  <c r="Q347" i="10"/>
  <c r="K348" i="10"/>
  <c r="O348" i="10"/>
  <c r="J349" i="10"/>
  <c r="C347" i="15"/>
  <c r="E346" i="15"/>
  <c r="D346" i="15"/>
  <c r="F346" i="15"/>
  <c r="I346" i="15"/>
  <c r="H346" i="15"/>
  <c r="G346" i="15"/>
  <c r="AJ346" i="15" s="1"/>
  <c r="J346" i="15"/>
  <c r="C346" i="12"/>
  <c r="F345" i="12"/>
  <c r="E345" i="12"/>
  <c r="D345" i="12"/>
  <c r="I345" i="12"/>
  <c r="H345" i="12"/>
  <c r="J345" i="12"/>
  <c r="G345" i="12"/>
  <c r="AJ345" i="12" s="1"/>
  <c r="N347" i="10"/>
  <c r="M347" i="10"/>
  <c r="L347" i="10"/>
  <c r="C346" i="11"/>
  <c r="D345" i="11"/>
  <c r="E345" i="11"/>
  <c r="F345" i="11"/>
  <c r="G345" i="11" l="1"/>
  <c r="AJ345" i="11" s="1"/>
  <c r="L348" i="10"/>
  <c r="N348" i="10"/>
  <c r="M348" i="10"/>
  <c r="C347" i="12"/>
  <c r="D346" i="12"/>
  <c r="F346" i="12"/>
  <c r="E346" i="12"/>
  <c r="I346" i="12"/>
  <c r="J346" i="12"/>
  <c r="G346" i="12"/>
  <c r="AJ346" i="12" s="1"/>
  <c r="H346" i="12"/>
  <c r="C348" i="15"/>
  <c r="F347" i="15"/>
  <c r="E347" i="15"/>
  <c r="D347" i="15"/>
  <c r="H347" i="15"/>
  <c r="I347" i="15"/>
  <c r="G347" i="15"/>
  <c r="AJ347" i="15" s="1"/>
  <c r="J347" i="15"/>
  <c r="C347" i="11"/>
  <c r="D346" i="11"/>
  <c r="E346" i="11"/>
  <c r="F346" i="11"/>
  <c r="J350" i="10"/>
  <c r="K349" i="10"/>
  <c r="O349" i="10"/>
  <c r="R348" i="10"/>
  <c r="Q348" i="10"/>
  <c r="P348" i="10"/>
  <c r="G346" i="11" l="1"/>
  <c r="AJ346" i="11" s="1"/>
  <c r="L349" i="10"/>
  <c r="M349" i="10"/>
  <c r="N349" i="10"/>
  <c r="O350" i="10"/>
  <c r="J351" i="10"/>
  <c r="K350" i="10"/>
  <c r="C348" i="11"/>
  <c r="F347" i="11"/>
  <c r="D347" i="11"/>
  <c r="G347" i="11" s="1"/>
  <c r="AJ347" i="11" s="1"/>
  <c r="E347" i="11"/>
  <c r="C349" i="15"/>
  <c r="D348" i="15"/>
  <c r="F348" i="15"/>
  <c r="E348" i="15"/>
  <c r="G348" i="15"/>
  <c r="AJ348" i="15" s="1"/>
  <c r="J348" i="15"/>
  <c r="H348" i="15"/>
  <c r="I348" i="15"/>
  <c r="C348" i="12"/>
  <c r="F347" i="12"/>
  <c r="D347" i="12"/>
  <c r="E347" i="12"/>
  <c r="J347" i="12"/>
  <c r="G347" i="12"/>
  <c r="AJ347" i="12" s="1"/>
  <c r="I347" i="12"/>
  <c r="H347" i="12"/>
  <c r="P349" i="10"/>
  <c r="Q349" i="10"/>
  <c r="R349" i="10"/>
  <c r="P350" i="10" l="1"/>
  <c r="R350" i="10"/>
  <c r="Q350" i="10"/>
  <c r="C349" i="12"/>
  <c r="F348" i="12"/>
  <c r="E348" i="12"/>
  <c r="D348" i="12"/>
  <c r="G348" i="12"/>
  <c r="AJ348" i="12" s="1"/>
  <c r="J348" i="12"/>
  <c r="H348" i="12"/>
  <c r="I348" i="12"/>
  <c r="C350" i="15"/>
  <c r="D349" i="15"/>
  <c r="F349" i="15"/>
  <c r="E349" i="15"/>
  <c r="H349" i="15"/>
  <c r="J349" i="15"/>
  <c r="I349" i="15"/>
  <c r="G349" i="15"/>
  <c r="AJ349" i="15" s="1"/>
  <c r="C349" i="11"/>
  <c r="D348" i="11"/>
  <c r="E348" i="11"/>
  <c r="F348" i="11"/>
  <c r="L350" i="10"/>
  <c r="N350" i="10"/>
  <c r="M350" i="10"/>
  <c r="O351" i="10"/>
  <c r="K351" i="10"/>
  <c r="J352" i="10"/>
  <c r="G348" i="11" l="1"/>
  <c r="AJ348" i="11" s="1"/>
  <c r="K352" i="10"/>
  <c r="O352" i="10"/>
  <c r="J353" i="10"/>
  <c r="M351" i="10"/>
  <c r="L351" i="10"/>
  <c r="N351" i="10"/>
  <c r="P351" i="10"/>
  <c r="Q351" i="10"/>
  <c r="R351" i="10"/>
  <c r="C350" i="11"/>
  <c r="D349" i="11"/>
  <c r="E349" i="11"/>
  <c r="F349" i="11"/>
  <c r="C351" i="15"/>
  <c r="E350" i="15"/>
  <c r="D350" i="15"/>
  <c r="F350" i="15"/>
  <c r="G350" i="15"/>
  <c r="AJ350" i="15" s="1"/>
  <c r="J350" i="15"/>
  <c r="H350" i="15"/>
  <c r="I350" i="15"/>
  <c r="C350" i="12"/>
  <c r="E349" i="12"/>
  <c r="F349" i="12"/>
  <c r="D349" i="12"/>
  <c r="G349" i="12"/>
  <c r="AJ349" i="12" s="1"/>
  <c r="J349" i="12"/>
  <c r="I349" i="12"/>
  <c r="H349" i="12"/>
  <c r="G349" i="11" l="1"/>
  <c r="AJ349" i="11" s="1"/>
  <c r="C351" i="12"/>
  <c r="F350" i="12"/>
  <c r="D350" i="12"/>
  <c r="E350" i="12"/>
  <c r="H350" i="12"/>
  <c r="J350" i="12"/>
  <c r="I350" i="12"/>
  <c r="G350" i="12"/>
  <c r="AJ350" i="12" s="1"/>
  <c r="C352" i="15"/>
  <c r="F351" i="15"/>
  <c r="E351" i="15"/>
  <c r="D351" i="15"/>
  <c r="H351" i="15"/>
  <c r="I351" i="15"/>
  <c r="G351" i="15"/>
  <c r="AJ351" i="15" s="1"/>
  <c r="J351" i="15"/>
  <c r="J354" i="10"/>
  <c r="K353" i="10"/>
  <c r="O353" i="10"/>
  <c r="C351" i="11"/>
  <c r="D350" i="11"/>
  <c r="E350" i="11"/>
  <c r="F350" i="11"/>
  <c r="R352" i="10"/>
  <c r="Q352" i="10"/>
  <c r="P352" i="10"/>
  <c r="N352" i="10"/>
  <c r="L352" i="10"/>
  <c r="M352" i="10"/>
  <c r="G350" i="11" l="1"/>
  <c r="AJ350" i="11" s="1"/>
  <c r="J355" i="10"/>
  <c r="K354" i="10"/>
  <c r="O354" i="10"/>
  <c r="C353" i="15"/>
  <c r="D352" i="15"/>
  <c r="F352" i="15"/>
  <c r="E352" i="15"/>
  <c r="G352" i="15"/>
  <c r="AJ352" i="15" s="1"/>
  <c r="J352" i="15"/>
  <c r="I352" i="15"/>
  <c r="H352" i="15"/>
  <c r="C352" i="11"/>
  <c r="F351" i="11"/>
  <c r="D351" i="11"/>
  <c r="E351" i="11"/>
  <c r="P353" i="10"/>
  <c r="R353" i="10"/>
  <c r="Q353" i="10"/>
  <c r="N353" i="10"/>
  <c r="M353" i="10"/>
  <c r="L353" i="10"/>
  <c r="C352" i="12"/>
  <c r="F351" i="12"/>
  <c r="D351" i="12"/>
  <c r="E351" i="12"/>
  <c r="H351" i="12"/>
  <c r="I351" i="12"/>
  <c r="G351" i="12"/>
  <c r="AJ351" i="12" s="1"/>
  <c r="J351" i="12"/>
  <c r="G351" i="11" l="1"/>
  <c r="AJ351" i="11" s="1"/>
  <c r="C353" i="11"/>
  <c r="D352" i="11"/>
  <c r="E352" i="11"/>
  <c r="F352" i="11"/>
  <c r="C354" i="15"/>
  <c r="D353" i="15"/>
  <c r="F353" i="15"/>
  <c r="E353" i="15"/>
  <c r="J353" i="15"/>
  <c r="I353" i="15"/>
  <c r="H353" i="15"/>
  <c r="G353" i="15"/>
  <c r="AJ353" i="15" s="1"/>
  <c r="C353" i="12"/>
  <c r="F352" i="12"/>
  <c r="E352" i="12"/>
  <c r="D352" i="12"/>
  <c r="I352" i="12"/>
  <c r="G352" i="12"/>
  <c r="AJ352" i="12" s="1"/>
  <c r="J352" i="12"/>
  <c r="H352" i="12"/>
  <c r="Q354" i="10"/>
  <c r="P354" i="10"/>
  <c r="R354" i="10"/>
  <c r="L354" i="10"/>
  <c r="M354" i="10"/>
  <c r="N354" i="10"/>
  <c r="K355" i="10"/>
  <c r="O355" i="10"/>
  <c r="J356" i="10"/>
  <c r="G352" i="11" l="1"/>
  <c r="AJ352" i="11" s="1"/>
  <c r="N355" i="10"/>
  <c r="L355" i="10"/>
  <c r="M355" i="10"/>
  <c r="K356" i="10"/>
  <c r="O356" i="10"/>
  <c r="J357" i="10"/>
  <c r="C354" i="12"/>
  <c r="F353" i="12"/>
  <c r="E353" i="12"/>
  <c r="D353" i="12"/>
  <c r="J353" i="12"/>
  <c r="I353" i="12"/>
  <c r="H353" i="12"/>
  <c r="G353" i="12"/>
  <c r="AJ353" i="12" s="1"/>
  <c r="C355" i="15"/>
  <c r="E354" i="15"/>
  <c r="D354" i="15"/>
  <c r="F354" i="15"/>
  <c r="G354" i="15"/>
  <c r="AJ354" i="15" s="1"/>
  <c r="J354" i="15"/>
  <c r="H354" i="15"/>
  <c r="I354" i="15"/>
  <c r="Q355" i="10"/>
  <c r="R355" i="10"/>
  <c r="P355" i="10"/>
  <c r="C354" i="11"/>
  <c r="D353" i="11"/>
  <c r="E353" i="11"/>
  <c r="F353" i="11"/>
  <c r="G353" i="11" l="1"/>
  <c r="AJ353" i="11" s="1"/>
  <c r="M356" i="10"/>
  <c r="N356" i="10"/>
  <c r="L356" i="10"/>
  <c r="C355" i="12"/>
  <c r="D354" i="12"/>
  <c r="F354" i="12"/>
  <c r="E354" i="12"/>
  <c r="H354" i="12"/>
  <c r="G354" i="12"/>
  <c r="AJ354" i="12" s="1"/>
  <c r="I354" i="12"/>
  <c r="J354" i="12"/>
  <c r="C356" i="15"/>
  <c r="F355" i="15"/>
  <c r="E355" i="15"/>
  <c r="D355" i="15"/>
  <c r="G355" i="15"/>
  <c r="AJ355" i="15" s="1"/>
  <c r="J355" i="15"/>
  <c r="H355" i="15"/>
  <c r="I355" i="15"/>
  <c r="C355" i="11"/>
  <c r="D354" i="11"/>
  <c r="E354" i="11"/>
  <c r="F354" i="11"/>
  <c r="J358" i="10"/>
  <c r="O357" i="10"/>
  <c r="K357" i="10"/>
  <c r="P356" i="10"/>
  <c r="R356" i="10"/>
  <c r="Q356" i="10"/>
  <c r="G354" i="11" l="1"/>
  <c r="AJ354" i="11" s="1"/>
  <c r="M357" i="10"/>
  <c r="N357" i="10"/>
  <c r="L357" i="10"/>
  <c r="Q357" i="10"/>
  <c r="P357" i="10"/>
  <c r="R357" i="10"/>
  <c r="J359" i="10"/>
  <c r="O358" i="10"/>
  <c r="K358" i="10"/>
  <c r="C356" i="11"/>
  <c r="F355" i="11"/>
  <c r="D355" i="11"/>
  <c r="E355" i="11"/>
  <c r="C357" i="15"/>
  <c r="D356" i="15"/>
  <c r="F356" i="15"/>
  <c r="E356" i="15"/>
  <c r="I356" i="15"/>
  <c r="J356" i="15"/>
  <c r="H356" i="15"/>
  <c r="G356" i="15"/>
  <c r="AJ356" i="15" s="1"/>
  <c r="C356" i="12"/>
  <c r="F355" i="12"/>
  <c r="D355" i="12"/>
  <c r="E355" i="12"/>
  <c r="H355" i="12"/>
  <c r="J355" i="12"/>
  <c r="I355" i="12"/>
  <c r="G355" i="12"/>
  <c r="AJ355" i="12" s="1"/>
  <c r="G355" i="11" l="1"/>
  <c r="AJ355" i="11" s="1"/>
  <c r="R358" i="10"/>
  <c r="P358" i="10"/>
  <c r="Q358" i="10"/>
  <c r="O359" i="10"/>
  <c r="K359" i="10"/>
  <c r="J360" i="10"/>
  <c r="C357" i="12"/>
  <c r="F356" i="12"/>
  <c r="E356" i="12"/>
  <c r="D356" i="12"/>
  <c r="H356" i="12"/>
  <c r="J356" i="12"/>
  <c r="I356" i="12"/>
  <c r="G356" i="12"/>
  <c r="AJ356" i="12" s="1"/>
  <c r="C358" i="15"/>
  <c r="D357" i="15"/>
  <c r="F357" i="15"/>
  <c r="E357" i="15"/>
  <c r="I357" i="15"/>
  <c r="J357" i="15"/>
  <c r="G357" i="15"/>
  <c r="AJ357" i="15" s="1"/>
  <c r="H357" i="15"/>
  <c r="C357" i="11"/>
  <c r="D356" i="11"/>
  <c r="E356" i="11"/>
  <c r="F356" i="11"/>
  <c r="N358" i="10"/>
  <c r="L358" i="10"/>
  <c r="M358" i="10"/>
  <c r="G356" i="11" l="1"/>
  <c r="AJ356" i="11" s="1"/>
  <c r="R359" i="10"/>
  <c r="Q359" i="10"/>
  <c r="P359" i="10"/>
  <c r="C358" i="11"/>
  <c r="D357" i="11"/>
  <c r="E357" i="11"/>
  <c r="F357" i="11"/>
  <c r="C359" i="15"/>
  <c r="E358" i="15"/>
  <c r="D358" i="15"/>
  <c r="F358" i="15"/>
  <c r="I358" i="15"/>
  <c r="H358" i="15"/>
  <c r="J358" i="15"/>
  <c r="G358" i="15"/>
  <c r="AJ358" i="15" s="1"/>
  <c r="C358" i="12"/>
  <c r="E357" i="12"/>
  <c r="F357" i="12"/>
  <c r="D357" i="12"/>
  <c r="G357" i="12"/>
  <c r="AJ357" i="12" s="1"/>
  <c r="I357" i="12"/>
  <c r="J357" i="12"/>
  <c r="H357" i="12"/>
  <c r="O360" i="10"/>
  <c r="K360" i="10"/>
  <c r="J361" i="10"/>
  <c r="L359" i="10"/>
  <c r="N359" i="10"/>
  <c r="M359" i="10"/>
  <c r="G357" i="11" l="1"/>
  <c r="AJ357" i="11" s="1"/>
  <c r="L360" i="10"/>
  <c r="M360" i="10"/>
  <c r="N360" i="10"/>
  <c r="Q360" i="10"/>
  <c r="P360" i="10"/>
  <c r="R360" i="10"/>
  <c r="C359" i="12"/>
  <c r="F358" i="12"/>
  <c r="D358" i="12"/>
  <c r="E358" i="12"/>
  <c r="G358" i="12"/>
  <c r="AJ358" i="12" s="1"/>
  <c r="H358" i="12"/>
  <c r="I358" i="12"/>
  <c r="J358" i="12"/>
  <c r="C360" i="15"/>
  <c r="F359" i="15"/>
  <c r="E359" i="15"/>
  <c r="D359" i="15"/>
  <c r="G359" i="15"/>
  <c r="AJ359" i="15" s="1"/>
  <c r="J359" i="15"/>
  <c r="H359" i="15"/>
  <c r="I359" i="15"/>
  <c r="C359" i="11"/>
  <c r="D358" i="11"/>
  <c r="G358" i="11" s="1"/>
  <c r="AJ358" i="11" s="1"/>
  <c r="E358" i="11"/>
  <c r="F358" i="11"/>
  <c r="J362" i="10"/>
  <c r="K361" i="10"/>
  <c r="O361" i="10"/>
  <c r="M361" i="10" l="1"/>
  <c r="L361" i="10"/>
  <c r="N361" i="10"/>
  <c r="J363" i="10"/>
  <c r="O362" i="10"/>
  <c r="K362" i="10"/>
  <c r="C360" i="11"/>
  <c r="F359" i="11"/>
  <c r="D359" i="11"/>
  <c r="E359" i="11"/>
  <c r="C361" i="15"/>
  <c r="D360" i="15"/>
  <c r="F360" i="15"/>
  <c r="E360" i="15"/>
  <c r="G360" i="15"/>
  <c r="AJ360" i="15" s="1"/>
  <c r="J360" i="15"/>
  <c r="H360" i="15"/>
  <c r="I360" i="15"/>
  <c r="C360" i="12"/>
  <c r="F359" i="12"/>
  <c r="D359" i="12"/>
  <c r="E359" i="12"/>
  <c r="J359" i="12"/>
  <c r="H359" i="12"/>
  <c r="G359" i="12"/>
  <c r="AJ359" i="12" s="1"/>
  <c r="I359" i="12"/>
  <c r="P361" i="10"/>
  <c r="R361" i="10"/>
  <c r="Q361" i="10"/>
  <c r="G359" i="11" l="1"/>
  <c r="AJ359" i="11" s="1"/>
  <c r="K363" i="10"/>
  <c r="O363" i="10"/>
  <c r="J364" i="10"/>
  <c r="C361" i="12"/>
  <c r="F360" i="12"/>
  <c r="E360" i="12"/>
  <c r="D360" i="12"/>
  <c r="J360" i="12"/>
  <c r="I360" i="12"/>
  <c r="G360" i="12"/>
  <c r="AJ360" i="12" s="1"/>
  <c r="H360" i="12"/>
  <c r="C362" i="15"/>
  <c r="D361" i="15"/>
  <c r="F361" i="15"/>
  <c r="E361" i="15"/>
  <c r="I361" i="15"/>
  <c r="G361" i="15"/>
  <c r="AJ361" i="15" s="1"/>
  <c r="H361" i="15"/>
  <c r="J361" i="15"/>
  <c r="C361" i="11"/>
  <c r="D360" i="11"/>
  <c r="E360" i="11"/>
  <c r="F360" i="11"/>
  <c r="M362" i="10"/>
  <c r="N362" i="10"/>
  <c r="L362" i="10"/>
  <c r="R362" i="10"/>
  <c r="Q362" i="10"/>
  <c r="P362" i="10"/>
  <c r="G360" i="11" l="1"/>
  <c r="AJ360" i="11" s="1"/>
  <c r="C362" i="11"/>
  <c r="D361" i="11"/>
  <c r="E361" i="11"/>
  <c r="F361" i="11"/>
  <c r="C363" i="15"/>
  <c r="E362" i="15"/>
  <c r="D362" i="15"/>
  <c r="F362" i="15"/>
  <c r="G362" i="15"/>
  <c r="AJ362" i="15" s="1"/>
  <c r="H362" i="15"/>
  <c r="I362" i="15"/>
  <c r="J362" i="15"/>
  <c r="C362" i="12"/>
  <c r="F361" i="12"/>
  <c r="E361" i="12"/>
  <c r="D361" i="12"/>
  <c r="G361" i="12"/>
  <c r="AJ361" i="12" s="1"/>
  <c r="H361" i="12"/>
  <c r="I361" i="12"/>
  <c r="J361" i="12"/>
  <c r="K364" i="10"/>
  <c r="O364" i="10"/>
  <c r="J365" i="10"/>
  <c r="Q363" i="10"/>
  <c r="R363" i="10"/>
  <c r="P363" i="10"/>
  <c r="L363" i="10"/>
  <c r="N363" i="10"/>
  <c r="M363" i="10"/>
  <c r="G361" i="11" l="1"/>
  <c r="AJ361" i="11" s="1"/>
  <c r="J366" i="10"/>
  <c r="K365" i="10"/>
  <c r="O365" i="10"/>
  <c r="R364" i="10"/>
  <c r="P364" i="10"/>
  <c r="Q364" i="10"/>
  <c r="L364" i="10"/>
  <c r="N364" i="10"/>
  <c r="M364" i="10"/>
  <c r="C363" i="12"/>
  <c r="D362" i="12"/>
  <c r="F362" i="12"/>
  <c r="E362" i="12"/>
  <c r="H362" i="12"/>
  <c r="I362" i="12"/>
  <c r="G362" i="12"/>
  <c r="AJ362" i="12" s="1"/>
  <c r="J362" i="12"/>
  <c r="C364" i="15"/>
  <c r="F363" i="15"/>
  <c r="E363" i="15"/>
  <c r="D363" i="15"/>
  <c r="G363" i="15"/>
  <c r="AJ363" i="15" s="1"/>
  <c r="J363" i="15"/>
  <c r="H363" i="15"/>
  <c r="I363" i="15"/>
  <c r="C363" i="11"/>
  <c r="D362" i="11"/>
  <c r="E362" i="11"/>
  <c r="F362" i="11"/>
  <c r="G362" i="11" l="1"/>
  <c r="AJ362" i="11" s="1"/>
  <c r="P365" i="10"/>
  <c r="Q365" i="10"/>
  <c r="R365" i="10"/>
  <c r="C364" i="11"/>
  <c r="F363" i="11"/>
  <c r="D363" i="11"/>
  <c r="G363" i="11" s="1"/>
  <c r="AJ363" i="11" s="1"/>
  <c r="E363" i="11"/>
  <c r="C365" i="15"/>
  <c r="D364" i="15"/>
  <c r="F364" i="15"/>
  <c r="E364" i="15"/>
  <c r="H364" i="15"/>
  <c r="I364" i="15"/>
  <c r="G364" i="15"/>
  <c r="AJ364" i="15" s="1"/>
  <c r="J364" i="15"/>
  <c r="C364" i="12"/>
  <c r="F363" i="12"/>
  <c r="D363" i="12"/>
  <c r="E363" i="12"/>
  <c r="H363" i="12"/>
  <c r="J363" i="12"/>
  <c r="G363" i="12"/>
  <c r="AJ363" i="12" s="1"/>
  <c r="I363" i="12"/>
  <c r="M365" i="10"/>
  <c r="L365" i="10"/>
  <c r="N365" i="10"/>
  <c r="K366" i="10"/>
  <c r="J367" i="10"/>
  <c r="O366" i="10"/>
  <c r="O367" i="10" l="1"/>
  <c r="K367" i="10"/>
  <c r="J368" i="10"/>
  <c r="C365" i="12"/>
  <c r="F364" i="12"/>
  <c r="E364" i="12"/>
  <c r="D364" i="12"/>
  <c r="I364" i="12"/>
  <c r="J364" i="12"/>
  <c r="G364" i="12"/>
  <c r="AJ364" i="12" s="1"/>
  <c r="H364" i="12"/>
  <c r="C366" i="15"/>
  <c r="D365" i="15"/>
  <c r="F365" i="15"/>
  <c r="E365" i="15"/>
  <c r="J365" i="15"/>
  <c r="G365" i="15"/>
  <c r="AJ365" i="15" s="1"/>
  <c r="H365" i="15"/>
  <c r="I365" i="15"/>
  <c r="N366" i="10"/>
  <c r="M366" i="10"/>
  <c r="L366" i="10"/>
  <c r="C365" i="11"/>
  <c r="D364" i="11"/>
  <c r="E364" i="11"/>
  <c r="F364" i="11"/>
  <c r="P366" i="10"/>
  <c r="Q366" i="10"/>
  <c r="R366" i="10"/>
  <c r="G364" i="11" l="1"/>
  <c r="AJ364" i="11" s="1"/>
  <c r="C367" i="15"/>
  <c r="E366" i="15"/>
  <c r="D366" i="15"/>
  <c r="F366" i="15"/>
  <c r="G366" i="15"/>
  <c r="AJ366" i="15" s="1"/>
  <c r="I366" i="15"/>
  <c r="J366" i="15"/>
  <c r="H366" i="15"/>
  <c r="C366" i="12"/>
  <c r="E365" i="12"/>
  <c r="F365" i="12"/>
  <c r="D365" i="12"/>
  <c r="H365" i="12"/>
  <c r="I365" i="12"/>
  <c r="J365" i="12"/>
  <c r="G365" i="12"/>
  <c r="AJ365" i="12" s="1"/>
  <c r="C366" i="11"/>
  <c r="D365" i="11"/>
  <c r="E365" i="11"/>
  <c r="F365" i="11"/>
  <c r="K368" i="10"/>
  <c r="O368" i="10"/>
  <c r="J369" i="10"/>
  <c r="L367" i="10"/>
  <c r="N367" i="10"/>
  <c r="M367" i="10"/>
  <c r="Q367" i="10"/>
  <c r="P367" i="10"/>
  <c r="R367" i="10"/>
  <c r="G365" i="11" l="1"/>
  <c r="AJ365" i="11" s="1"/>
  <c r="J370" i="10"/>
  <c r="O369" i="10"/>
  <c r="K369" i="10"/>
  <c r="R368" i="10"/>
  <c r="P368" i="10"/>
  <c r="Q368" i="10"/>
  <c r="M368" i="10"/>
  <c r="L368" i="10"/>
  <c r="N368" i="10"/>
  <c r="C367" i="11"/>
  <c r="D366" i="11"/>
  <c r="E366" i="11"/>
  <c r="F366" i="11"/>
  <c r="C367" i="12"/>
  <c r="F366" i="12"/>
  <c r="D366" i="12"/>
  <c r="E366" i="12"/>
  <c r="I366" i="12"/>
  <c r="J366" i="12"/>
  <c r="H366" i="12"/>
  <c r="G366" i="12"/>
  <c r="AJ366" i="12" s="1"/>
  <c r="C368" i="15"/>
  <c r="F367" i="15"/>
  <c r="E367" i="15"/>
  <c r="D367" i="15"/>
  <c r="I367" i="15"/>
  <c r="H367" i="15"/>
  <c r="G367" i="15"/>
  <c r="AJ367" i="15" s="1"/>
  <c r="J367" i="15"/>
  <c r="G366" i="11" l="1"/>
  <c r="AJ366" i="11" s="1"/>
  <c r="C369" i="15"/>
  <c r="D368" i="15"/>
  <c r="F368" i="15"/>
  <c r="E368" i="15"/>
  <c r="G368" i="15"/>
  <c r="AJ368" i="15" s="1"/>
  <c r="H368" i="15"/>
  <c r="J368" i="15"/>
  <c r="I368" i="15"/>
  <c r="C368" i="12"/>
  <c r="F367" i="12"/>
  <c r="D367" i="12"/>
  <c r="E367" i="12"/>
  <c r="I367" i="12"/>
  <c r="J367" i="12"/>
  <c r="H367" i="12"/>
  <c r="G367" i="12"/>
  <c r="AJ367" i="12" s="1"/>
  <c r="M369" i="10"/>
  <c r="N369" i="10"/>
  <c r="L369" i="10"/>
  <c r="C368" i="11"/>
  <c r="F367" i="11"/>
  <c r="D367" i="11"/>
  <c r="E367" i="11"/>
  <c r="P369" i="10"/>
  <c r="Q369" i="10"/>
  <c r="R369" i="10"/>
  <c r="J371" i="10"/>
  <c r="O370" i="10"/>
  <c r="K370" i="10"/>
  <c r="G367" i="11" l="1"/>
  <c r="AJ367" i="11" s="1"/>
  <c r="O371" i="10"/>
  <c r="J372" i="10"/>
  <c r="K371" i="10"/>
  <c r="C369" i="11"/>
  <c r="D368" i="11"/>
  <c r="E368" i="11"/>
  <c r="F368" i="11"/>
  <c r="M370" i="10"/>
  <c r="N370" i="10"/>
  <c r="L370" i="10"/>
  <c r="R370" i="10"/>
  <c r="Q370" i="10"/>
  <c r="P370" i="10"/>
  <c r="C369" i="12"/>
  <c r="F368" i="12"/>
  <c r="E368" i="12"/>
  <c r="D368" i="12"/>
  <c r="I368" i="12"/>
  <c r="J368" i="12"/>
  <c r="H368" i="12"/>
  <c r="G368" i="12"/>
  <c r="AJ368" i="12" s="1"/>
  <c r="C370" i="15"/>
  <c r="D369" i="15"/>
  <c r="F369" i="15"/>
  <c r="E369" i="15"/>
  <c r="G369" i="15"/>
  <c r="AJ369" i="15" s="1"/>
  <c r="J369" i="15"/>
  <c r="I369" i="15"/>
  <c r="H369" i="15"/>
  <c r="G368" i="11" l="1"/>
  <c r="AJ368" i="11" s="1"/>
  <c r="C370" i="11"/>
  <c r="D369" i="11"/>
  <c r="E369" i="11"/>
  <c r="F369" i="11"/>
  <c r="C371" i="15"/>
  <c r="E370" i="15"/>
  <c r="D370" i="15"/>
  <c r="F370" i="15"/>
  <c r="I370" i="15"/>
  <c r="G370" i="15"/>
  <c r="AJ370" i="15" s="1"/>
  <c r="J370" i="15"/>
  <c r="H370" i="15"/>
  <c r="C370" i="12"/>
  <c r="F369" i="12"/>
  <c r="E369" i="12"/>
  <c r="D369" i="12"/>
  <c r="I369" i="12"/>
  <c r="G369" i="12"/>
  <c r="AJ369" i="12" s="1"/>
  <c r="H369" i="12"/>
  <c r="J369" i="12"/>
  <c r="N371" i="10"/>
  <c r="L371" i="10"/>
  <c r="M371" i="10"/>
  <c r="O372" i="10"/>
  <c r="K372" i="10"/>
  <c r="J373" i="10"/>
  <c r="Q371" i="10"/>
  <c r="P371" i="10"/>
  <c r="R371" i="10"/>
  <c r="G369" i="11" l="1"/>
  <c r="AJ369" i="11" s="1"/>
  <c r="J374" i="10"/>
  <c r="O373" i="10"/>
  <c r="K373" i="10"/>
  <c r="M372" i="10"/>
  <c r="L372" i="10"/>
  <c r="N372" i="10"/>
  <c r="C371" i="12"/>
  <c r="D370" i="12"/>
  <c r="F370" i="12"/>
  <c r="E370" i="12"/>
  <c r="G370" i="12"/>
  <c r="AJ370" i="12" s="1"/>
  <c r="J370" i="12"/>
  <c r="I370" i="12"/>
  <c r="H370" i="12"/>
  <c r="C372" i="15"/>
  <c r="F371" i="15"/>
  <c r="E371" i="15"/>
  <c r="D371" i="15"/>
  <c r="H371" i="15"/>
  <c r="I371" i="15"/>
  <c r="J371" i="15"/>
  <c r="G371" i="15"/>
  <c r="AJ371" i="15" s="1"/>
  <c r="R372" i="10"/>
  <c r="P372" i="10"/>
  <c r="Q372" i="10"/>
  <c r="C371" i="11"/>
  <c r="D370" i="11"/>
  <c r="E370" i="11"/>
  <c r="F370" i="11"/>
  <c r="G370" i="11" l="1"/>
  <c r="AJ370" i="11" s="1"/>
  <c r="C373" i="15"/>
  <c r="D372" i="15"/>
  <c r="F372" i="15"/>
  <c r="E372" i="15"/>
  <c r="I372" i="15"/>
  <c r="H372" i="15"/>
  <c r="J372" i="15"/>
  <c r="G372" i="15"/>
  <c r="AJ372" i="15" s="1"/>
  <c r="C372" i="12"/>
  <c r="F371" i="12"/>
  <c r="D371" i="12"/>
  <c r="E371" i="12"/>
  <c r="I371" i="12"/>
  <c r="J371" i="12"/>
  <c r="G371" i="12"/>
  <c r="AJ371" i="12" s="1"/>
  <c r="H371" i="12"/>
  <c r="L373" i="10"/>
  <c r="N373" i="10"/>
  <c r="M373" i="10"/>
  <c r="C372" i="11"/>
  <c r="F371" i="11"/>
  <c r="D371" i="11"/>
  <c r="E371" i="11"/>
  <c r="Q373" i="10"/>
  <c r="P373" i="10"/>
  <c r="R373" i="10"/>
  <c r="O374" i="10"/>
  <c r="K374" i="10"/>
  <c r="J375" i="10"/>
  <c r="G371" i="11" l="1"/>
  <c r="AJ371" i="11" s="1"/>
  <c r="K375" i="10"/>
  <c r="O375" i="10"/>
  <c r="J376" i="10"/>
  <c r="L374" i="10"/>
  <c r="N374" i="10"/>
  <c r="M374" i="10"/>
  <c r="R374" i="10"/>
  <c r="Q374" i="10"/>
  <c r="P374" i="10"/>
  <c r="C373" i="11"/>
  <c r="D372" i="11"/>
  <c r="E372" i="11"/>
  <c r="F372" i="11"/>
  <c r="C373" i="12"/>
  <c r="F372" i="12"/>
  <c r="E372" i="12"/>
  <c r="D372" i="12"/>
  <c r="H372" i="12"/>
  <c r="J372" i="12"/>
  <c r="I372" i="12"/>
  <c r="G372" i="12"/>
  <c r="AJ372" i="12" s="1"/>
  <c r="C374" i="15"/>
  <c r="D373" i="15"/>
  <c r="F373" i="15"/>
  <c r="E373" i="15"/>
  <c r="H373" i="15"/>
  <c r="G373" i="15"/>
  <c r="AJ373" i="15" s="1"/>
  <c r="I373" i="15"/>
  <c r="J373" i="15"/>
  <c r="G372" i="11" l="1"/>
  <c r="AJ372" i="11" s="1"/>
  <c r="K376" i="10"/>
  <c r="J377" i="10"/>
  <c r="O376" i="10"/>
  <c r="C375" i="15"/>
  <c r="E374" i="15"/>
  <c r="D374" i="15"/>
  <c r="F374" i="15"/>
  <c r="I374" i="15"/>
  <c r="H374" i="15"/>
  <c r="J374" i="15"/>
  <c r="G374" i="15"/>
  <c r="AJ374" i="15" s="1"/>
  <c r="C374" i="12"/>
  <c r="E373" i="12"/>
  <c r="F373" i="12"/>
  <c r="D373" i="12"/>
  <c r="G373" i="12"/>
  <c r="AJ373" i="12" s="1"/>
  <c r="J373" i="12"/>
  <c r="H373" i="12"/>
  <c r="I373" i="12"/>
  <c r="C374" i="11"/>
  <c r="D373" i="11"/>
  <c r="E373" i="11"/>
  <c r="F373" i="11"/>
  <c r="Q375" i="10"/>
  <c r="P375" i="10"/>
  <c r="R375" i="10"/>
  <c r="N375" i="10"/>
  <c r="M375" i="10"/>
  <c r="L375" i="10"/>
  <c r="G373" i="11" l="1"/>
  <c r="AJ373" i="11" s="1"/>
  <c r="C375" i="11"/>
  <c r="D374" i="11"/>
  <c r="E374" i="11"/>
  <c r="F374" i="11"/>
  <c r="C375" i="12"/>
  <c r="F374" i="12"/>
  <c r="D374" i="12"/>
  <c r="E374" i="12"/>
  <c r="J374" i="12"/>
  <c r="H374" i="12"/>
  <c r="I374" i="12"/>
  <c r="G374" i="12"/>
  <c r="AJ374" i="12" s="1"/>
  <c r="C376" i="15"/>
  <c r="F375" i="15"/>
  <c r="E375" i="15"/>
  <c r="D375" i="15"/>
  <c r="G375" i="15"/>
  <c r="AJ375" i="15" s="1"/>
  <c r="H375" i="15"/>
  <c r="I375" i="15"/>
  <c r="J375" i="15"/>
  <c r="Q376" i="10"/>
  <c r="P376" i="10"/>
  <c r="R376" i="10"/>
  <c r="J378" i="10"/>
  <c r="O377" i="10"/>
  <c r="K377" i="10"/>
  <c r="L376" i="10"/>
  <c r="M376" i="10"/>
  <c r="N376" i="10"/>
  <c r="G374" i="11" l="1"/>
  <c r="AJ374" i="11" s="1"/>
  <c r="N377" i="10"/>
  <c r="M377" i="10"/>
  <c r="L377" i="10"/>
  <c r="P377" i="10"/>
  <c r="Q377" i="10"/>
  <c r="R377" i="10"/>
  <c r="C377" i="15"/>
  <c r="D376" i="15"/>
  <c r="F376" i="15"/>
  <c r="E376" i="15"/>
  <c r="I376" i="15"/>
  <c r="H376" i="15"/>
  <c r="J376" i="15"/>
  <c r="G376" i="15"/>
  <c r="AJ376" i="15" s="1"/>
  <c r="C376" i="12"/>
  <c r="F375" i="12"/>
  <c r="D375" i="12"/>
  <c r="E375" i="12"/>
  <c r="G375" i="12"/>
  <c r="AJ375" i="12" s="1"/>
  <c r="H375" i="12"/>
  <c r="I375" i="12"/>
  <c r="J375" i="12"/>
  <c r="J379" i="10"/>
  <c r="O378" i="10"/>
  <c r="K378" i="10"/>
  <c r="C376" i="11"/>
  <c r="F375" i="11"/>
  <c r="D375" i="11"/>
  <c r="E375" i="11"/>
  <c r="G375" i="11" l="1"/>
  <c r="AJ375" i="11" s="1"/>
  <c r="P378" i="10"/>
  <c r="Q378" i="10"/>
  <c r="R378" i="10"/>
  <c r="C378" i="15"/>
  <c r="D377" i="15"/>
  <c r="F377" i="15"/>
  <c r="E377" i="15"/>
  <c r="G377" i="15"/>
  <c r="AJ377" i="15" s="1"/>
  <c r="H377" i="15"/>
  <c r="J377" i="15"/>
  <c r="I377" i="15"/>
  <c r="O379" i="10"/>
  <c r="K379" i="10"/>
  <c r="J380" i="10"/>
  <c r="C377" i="12"/>
  <c r="F376" i="12"/>
  <c r="E376" i="12"/>
  <c r="D376" i="12"/>
  <c r="I376" i="12"/>
  <c r="J376" i="12"/>
  <c r="H376" i="12"/>
  <c r="G376" i="12"/>
  <c r="AJ376" i="12" s="1"/>
  <c r="C377" i="11"/>
  <c r="D376" i="11"/>
  <c r="E376" i="11"/>
  <c r="F376" i="11"/>
  <c r="L378" i="10"/>
  <c r="M378" i="10"/>
  <c r="N378" i="10"/>
  <c r="G376" i="11" l="1"/>
  <c r="AJ376" i="11" s="1"/>
  <c r="P379" i="10"/>
  <c r="R379" i="10"/>
  <c r="Q379" i="10"/>
  <c r="C379" i="15"/>
  <c r="E378" i="15"/>
  <c r="D378" i="15"/>
  <c r="F378" i="15"/>
  <c r="I378" i="15"/>
  <c r="H378" i="15"/>
  <c r="J378" i="15"/>
  <c r="G378" i="15"/>
  <c r="AJ378" i="15" s="1"/>
  <c r="C378" i="11"/>
  <c r="D377" i="11"/>
  <c r="E377" i="11"/>
  <c r="F377" i="11"/>
  <c r="C378" i="12"/>
  <c r="F377" i="12"/>
  <c r="E377" i="12"/>
  <c r="D377" i="12"/>
  <c r="I377" i="12"/>
  <c r="G377" i="12"/>
  <c r="AJ377" i="12" s="1"/>
  <c r="H377" i="12"/>
  <c r="J377" i="12"/>
  <c r="O380" i="10"/>
  <c r="K380" i="10"/>
  <c r="J381" i="10"/>
  <c r="M379" i="10"/>
  <c r="L379" i="10"/>
  <c r="N379" i="10"/>
  <c r="G377" i="11" l="1"/>
  <c r="AJ377" i="11" s="1"/>
  <c r="J382" i="10"/>
  <c r="K381" i="10"/>
  <c r="O381" i="10"/>
  <c r="M380" i="10"/>
  <c r="L380" i="10"/>
  <c r="N380" i="10"/>
  <c r="R380" i="10"/>
  <c r="P380" i="10"/>
  <c r="Q380" i="10"/>
  <c r="C379" i="12"/>
  <c r="D378" i="12"/>
  <c r="F378" i="12"/>
  <c r="E378" i="12"/>
  <c r="G378" i="12"/>
  <c r="AJ378" i="12" s="1"/>
  <c r="H378" i="12"/>
  <c r="I378" i="12"/>
  <c r="J378" i="12"/>
  <c r="C379" i="11"/>
  <c r="D378" i="11"/>
  <c r="E378" i="11"/>
  <c r="F378" i="11"/>
  <c r="C380" i="15"/>
  <c r="F379" i="15"/>
  <c r="E379" i="15"/>
  <c r="D379" i="15"/>
  <c r="G379" i="15"/>
  <c r="AJ379" i="15" s="1"/>
  <c r="I379" i="15"/>
  <c r="H379" i="15"/>
  <c r="J379" i="15"/>
  <c r="G378" i="11" l="1"/>
  <c r="AJ378" i="11" s="1"/>
  <c r="R381" i="10"/>
  <c r="Q381" i="10"/>
  <c r="P381" i="10"/>
  <c r="C381" i="15"/>
  <c r="D380" i="15"/>
  <c r="F380" i="15"/>
  <c r="E380" i="15"/>
  <c r="I380" i="15"/>
  <c r="J380" i="15"/>
  <c r="G380" i="15"/>
  <c r="AJ380" i="15" s="1"/>
  <c r="H380" i="15"/>
  <c r="C380" i="11"/>
  <c r="F379" i="11"/>
  <c r="D379" i="11"/>
  <c r="E379" i="11"/>
  <c r="C380" i="12"/>
  <c r="F379" i="12"/>
  <c r="D379" i="12"/>
  <c r="E379" i="12"/>
  <c r="G379" i="12"/>
  <c r="AJ379" i="12" s="1"/>
  <c r="I379" i="12"/>
  <c r="H379" i="12"/>
  <c r="J379" i="12"/>
  <c r="N381" i="10"/>
  <c r="M381" i="10"/>
  <c r="L381" i="10"/>
  <c r="J383" i="10"/>
  <c r="K382" i="10"/>
  <c r="O382" i="10"/>
  <c r="G379" i="11" l="1"/>
  <c r="AJ379" i="11" s="1"/>
  <c r="Q382" i="10"/>
  <c r="P382" i="10"/>
  <c r="R382" i="10"/>
  <c r="M382" i="10"/>
  <c r="N382" i="10"/>
  <c r="L382" i="10"/>
  <c r="C381" i="12"/>
  <c r="F380" i="12"/>
  <c r="E380" i="12"/>
  <c r="D380" i="12"/>
  <c r="I380" i="12"/>
  <c r="J380" i="12"/>
  <c r="H380" i="12"/>
  <c r="G380" i="12"/>
  <c r="AJ380" i="12" s="1"/>
  <c r="O383" i="10"/>
  <c r="J384" i="10"/>
  <c r="K383" i="10"/>
  <c r="C381" i="11"/>
  <c r="D380" i="11"/>
  <c r="E380" i="11"/>
  <c r="F380" i="11"/>
  <c r="C382" i="15"/>
  <c r="D381" i="15"/>
  <c r="F381" i="15"/>
  <c r="E381" i="15"/>
  <c r="I381" i="15"/>
  <c r="H381" i="15"/>
  <c r="G381" i="15"/>
  <c r="AJ381" i="15" s="1"/>
  <c r="J381" i="15"/>
  <c r="G380" i="11" l="1"/>
  <c r="AJ380" i="11" s="1"/>
  <c r="O384" i="10"/>
  <c r="K384" i="10"/>
  <c r="J385" i="10"/>
  <c r="R383" i="10"/>
  <c r="Q383" i="10"/>
  <c r="P383" i="10"/>
  <c r="C382" i="12"/>
  <c r="E381" i="12"/>
  <c r="F381" i="12"/>
  <c r="D381" i="12"/>
  <c r="I381" i="12"/>
  <c r="J381" i="12"/>
  <c r="H381" i="12"/>
  <c r="G381" i="12"/>
  <c r="AJ381" i="12" s="1"/>
  <c r="C383" i="15"/>
  <c r="E382" i="15"/>
  <c r="D382" i="15"/>
  <c r="F382" i="15"/>
  <c r="J382" i="15"/>
  <c r="H382" i="15"/>
  <c r="G382" i="15"/>
  <c r="AJ382" i="15" s="1"/>
  <c r="I382" i="15"/>
  <c r="C382" i="11"/>
  <c r="D381" i="11"/>
  <c r="E381" i="11"/>
  <c r="F381" i="11"/>
  <c r="L383" i="10"/>
  <c r="M383" i="10"/>
  <c r="N383" i="10"/>
  <c r="G381" i="11" l="1"/>
  <c r="AJ381" i="11" s="1"/>
  <c r="C383" i="11"/>
  <c r="D382" i="11"/>
  <c r="G382" i="11" s="1"/>
  <c r="AJ382" i="11" s="1"/>
  <c r="E382" i="11"/>
  <c r="F382" i="11"/>
  <c r="C384" i="15"/>
  <c r="F383" i="15"/>
  <c r="E383" i="15"/>
  <c r="D383" i="15"/>
  <c r="I383" i="15"/>
  <c r="G383" i="15"/>
  <c r="AJ383" i="15" s="1"/>
  <c r="J383" i="15"/>
  <c r="H383" i="15"/>
  <c r="C383" i="12"/>
  <c r="F382" i="12"/>
  <c r="D382" i="12"/>
  <c r="E382" i="12"/>
  <c r="J382" i="12"/>
  <c r="I382" i="12"/>
  <c r="H382" i="12"/>
  <c r="G382" i="12"/>
  <c r="AJ382" i="12" s="1"/>
  <c r="J386" i="10"/>
  <c r="O385" i="10"/>
  <c r="K385" i="10"/>
  <c r="M384" i="10"/>
  <c r="N384" i="10"/>
  <c r="L384" i="10"/>
  <c r="R384" i="10"/>
  <c r="P384" i="10"/>
  <c r="Q384" i="10"/>
  <c r="N385" i="10" l="1"/>
  <c r="L385" i="10"/>
  <c r="M385" i="10"/>
  <c r="P385" i="10"/>
  <c r="Q385" i="10"/>
  <c r="R385" i="10"/>
  <c r="K386" i="10"/>
  <c r="J387" i="10"/>
  <c r="O386" i="10"/>
  <c r="C384" i="12"/>
  <c r="F383" i="12"/>
  <c r="D383" i="12"/>
  <c r="E383" i="12"/>
  <c r="J383" i="12"/>
  <c r="G383" i="12"/>
  <c r="AJ383" i="12" s="1"/>
  <c r="I383" i="12"/>
  <c r="H383" i="12"/>
  <c r="C385" i="15"/>
  <c r="D384" i="15"/>
  <c r="F384" i="15"/>
  <c r="E384" i="15"/>
  <c r="H384" i="15"/>
  <c r="I384" i="15"/>
  <c r="J384" i="15"/>
  <c r="G384" i="15"/>
  <c r="AJ384" i="15" s="1"/>
  <c r="C384" i="11"/>
  <c r="F383" i="11"/>
  <c r="D383" i="11"/>
  <c r="G383" i="11" s="1"/>
  <c r="AJ383" i="11" s="1"/>
  <c r="E383" i="11"/>
  <c r="K387" i="10" l="1"/>
  <c r="O387" i="10"/>
  <c r="J388" i="10"/>
  <c r="L386" i="10"/>
  <c r="M386" i="10"/>
  <c r="N386" i="10"/>
  <c r="C385" i="11"/>
  <c r="D384" i="11"/>
  <c r="E384" i="11"/>
  <c r="F384" i="11"/>
  <c r="C386" i="15"/>
  <c r="D385" i="15"/>
  <c r="F385" i="15"/>
  <c r="E385" i="15"/>
  <c r="G385" i="15"/>
  <c r="AJ385" i="15" s="1"/>
  <c r="H385" i="15"/>
  <c r="I385" i="15"/>
  <c r="J385" i="15"/>
  <c r="C385" i="12"/>
  <c r="F384" i="12"/>
  <c r="E384" i="12"/>
  <c r="D384" i="12"/>
  <c r="J384" i="12"/>
  <c r="G384" i="12"/>
  <c r="AJ384" i="12" s="1"/>
  <c r="I384" i="12"/>
  <c r="H384" i="12"/>
  <c r="Q386" i="10"/>
  <c r="R386" i="10"/>
  <c r="P386" i="10"/>
  <c r="G384" i="11" l="1"/>
  <c r="AJ384" i="11" s="1"/>
  <c r="C386" i="12"/>
  <c r="E385" i="12"/>
  <c r="F385" i="12"/>
  <c r="D385" i="12"/>
  <c r="H385" i="12"/>
  <c r="I385" i="12"/>
  <c r="G385" i="12"/>
  <c r="AJ385" i="12" s="1"/>
  <c r="J385" i="12"/>
  <c r="C387" i="15"/>
  <c r="E386" i="15"/>
  <c r="D386" i="15"/>
  <c r="F386" i="15"/>
  <c r="J386" i="15"/>
  <c r="I386" i="15"/>
  <c r="H386" i="15"/>
  <c r="G386" i="15"/>
  <c r="AJ386" i="15" s="1"/>
  <c r="C386" i="11"/>
  <c r="D385" i="11"/>
  <c r="E385" i="11"/>
  <c r="F385" i="11"/>
  <c r="O388" i="10"/>
  <c r="K388" i="10"/>
  <c r="R387" i="10"/>
  <c r="P387" i="10"/>
  <c r="Q387" i="10"/>
  <c r="M387" i="10"/>
  <c r="L387" i="10"/>
  <c r="N387" i="10"/>
  <c r="G385" i="11" l="1"/>
  <c r="AJ385" i="11" s="1"/>
  <c r="M388" i="10"/>
  <c r="L388" i="10"/>
  <c r="N388" i="10"/>
  <c r="R388" i="10"/>
  <c r="Q388" i="10"/>
  <c r="P388" i="10"/>
  <c r="C387" i="11"/>
  <c r="D386" i="11"/>
  <c r="E386" i="11"/>
  <c r="F386" i="11"/>
  <c r="C388" i="15"/>
  <c r="F387" i="15"/>
  <c r="E387" i="15"/>
  <c r="D387" i="15"/>
  <c r="J387" i="15"/>
  <c r="G387" i="15"/>
  <c r="AJ387" i="15" s="1"/>
  <c r="I387" i="15"/>
  <c r="H387" i="15"/>
  <c r="C387" i="12"/>
  <c r="D386" i="12"/>
  <c r="E386" i="12"/>
  <c r="F386" i="12"/>
  <c r="G386" i="12"/>
  <c r="AJ386" i="12" s="1"/>
  <c r="I386" i="12"/>
  <c r="J386" i="12"/>
  <c r="H386" i="12"/>
  <c r="G386" i="11" l="1"/>
  <c r="AJ386" i="11" s="1"/>
  <c r="C388" i="12"/>
  <c r="F387" i="12"/>
  <c r="D387" i="12"/>
  <c r="E387" i="12"/>
  <c r="G387" i="12"/>
  <c r="AJ387" i="12" s="1"/>
  <c r="I387" i="12"/>
  <c r="J387" i="12"/>
  <c r="H387" i="12"/>
  <c r="C389" i="15"/>
  <c r="D388" i="15"/>
  <c r="F388" i="15"/>
  <c r="E388" i="15"/>
  <c r="H388" i="15"/>
  <c r="J388" i="15"/>
  <c r="G388" i="15"/>
  <c r="AJ388" i="15" s="1"/>
  <c r="I388" i="15"/>
  <c r="C388" i="11"/>
  <c r="F387" i="11"/>
  <c r="D387" i="11"/>
  <c r="E387" i="11"/>
  <c r="G387" i="11" l="1"/>
  <c r="AJ387" i="11" s="1"/>
  <c r="C389" i="11"/>
  <c r="D388" i="11"/>
  <c r="E388" i="11"/>
  <c r="F388" i="11"/>
  <c r="C390" i="15"/>
  <c r="D389" i="15"/>
  <c r="F389" i="15"/>
  <c r="E389" i="15"/>
  <c r="J389" i="15"/>
  <c r="H389" i="15"/>
  <c r="G389" i="15"/>
  <c r="AJ389" i="15" s="1"/>
  <c r="I389" i="15"/>
  <c r="C389" i="12"/>
  <c r="F388" i="12"/>
  <c r="E388" i="12"/>
  <c r="D388" i="12"/>
  <c r="H388" i="12"/>
  <c r="G388" i="12"/>
  <c r="AJ388" i="12" s="1"/>
  <c r="I388" i="12"/>
  <c r="J388" i="12"/>
  <c r="G388" i="11" l="1"/>
  <c r="AJ388" i="11" s="1"/>
  <c r="C390" i="12"/>
  <c r="F389" i="12"/>
  <c r="E389" i="12"/>
  <c r="D389" i="12"/>
  <c r="H389" i="12"/>
  <c r="J389" i="12"/>
  <c r="I389" i="12"/>
  <c r="G389" i="12"/>
  <c r="AJ389" i="12" s="1"/>
  <c r="C391" i="15"/>
  <c r="E390" i="15"/>
  <c r="D390" i="15"/>
  <c r="F390" i="15"/>
  <c r="J390" i="15"/>
  <c r="I390" i="15"/>
  <c r="H390" i="15"/>
  <c r="G390" i="15"/>
  <c r="AJ390" i="15" s="1"/>
  <c r="C390" i="11"/>
  <c r="D389" i="11"/>
  <c r="E389" i="11"/>
  <c r="F389" i="11"/>
  <c r="G389" i="11" l="1"/>
  <c r="AJ389" i="11" s="1"/>
  <c r="C391" i="11"/>
  <c r="D390" i="11"/>
  <c r="E390" i="11"/>
  <c r="G390" i="11" s="1"/>
  <c r="AJ390" i="11" s="1"/>
  <c r="F390" i="11"/>
  <c r="C392" i="15"/>
  <c r="F391" i="15"/>
  <c r="E391" i="15"/>
  <c r="D391" i="15"/>
  <c r="I391" i="15"/>
  <c r="G391" i="15"/>
  <c r="AJ391" i="15" s="1"/>
  <c r="H391" i="15"/>
  <c r="J391" i="15"/>
  <c r="C391" i="12"/>
  <c r="D390" i="12"/>
  <c r="F390" i="12"/>
  <c r="E390" i="12"/>
  <c r="J390" i="12"/>
  <c r="I390" i="12"/>
  <c r="H390" i="12"/>
  <c r="G390" i="12"/>
  <c r="AJ390" i="12" s="1"/>
  <c r="C392" i="12" l="1"/>
  <c r="D391" i="12"/>
  <c r="F391" i="12"/>
  <c r="E391" i="12"/>
  <c r="G391" i="12"/>
  <c r="AJ391" i="12" s="1"/>
  <c r="H391" i="12"/>
  <c r="I391" i="12"/>
  <c r="J391" i="12"/>
  <c r="C393" i="15"/>
  <c r="D392" i="15"/>
  <c r="F392" i="15"/>
  <c r="E392" i="15"/>
  <c r="I392" i="15"/>
  <c r="G392" i="15"/>
  <c r="AJ392" i="15" s="1"/>
  <c r="J392" i="15"/>
  <c r="H392" i="15"/>
  <c r="C392" i="11"/>
  <c r="F391" i="11"/>
  <c r="D391" i="11"/>
  <c r="E391" i="11"/>
  <c r="G391" i="11" l="1"/>
  <c r="AJ391" i="11" s="1"/>
  <c r="C393" i="11"/>
  <c r="D392" i="11"/>
  <c r="E392" i="11"/>
  <c r="F392" i="11"/>
  <c r="C394" i="15"/>
  <c r="D393" i="15"/>
  <c r="F393" i="15"/>
  <c r="E393" i="15"/>
  <c r="H393" i="15"/>
  <c r="G393" i="15"/>
  <c r="AJ393" i="15" s="1"/>
  <c r="J393" i="15"/>
  <c r="I393" i="15"/>
  <c r="C393" i="12"/>
  <c r="F392" i="12"/>
  <c r="E392" i="12"/>
  <c r="I392" i="12"/>
  <c r="H392" i="12"/>
  <c r="D392" i="12"/>
  <c r="G392" i="12"/>
  <c r="AJ392" i="12" s="1"/>
  <c r="J392" i="12"/>
  <c r="G392" i="11" l="1"/>
  <c r="AJ392" i="11" s="1"/>
  <c r="C394" i="12"/>
  <c r="F393" i="12"/>
  <c r="H393" i="12"/>
  <c r="E393" i="12"/>
  <c r="J393" i="12"/>
  <c r="G393" i="12"/>
  <c r="AJ393" i="12" s="1"/>
  <c r="I393" i="12"/>
  <c r="D393" i="12"/>
  <c r="C395" i="15"/>
  <c r="E394" i="15"/>
  <c r="G394" i="15"/>
  <c r="AJ394" i="15" s="1"/>
  <c r="D394" i="15"/>
  <c r="H394" i="15"/>
  <c r="I394" i="15"/>
  <c r="F394" i="15"/>
  <c r="J394" i="15"/>
  <c r="C394" i="11"/>
  <c r="D393" i="11"/>
  <c r="E393" i="11"/>
  <c r="F393" i="11"/>
  <c r="G393" i="11" l="1"/>
  <c r="AJ393" i="11" s="1"/>
  <c r="C395" i="11"/>
  <c r="D394" i="11"/>
  <c r="E394" i="11"/>
  <c r="F394" i="11"/>
  <c r="C396" i="15"/>
  <c r="F395" i="15"/>
  <c r="E395" i="15"/>
  <c r="I395" i="15"/>
  <c r="H395" i="15"/>
  <c r="D395" i="15"/>
  <c r="G395" i="15"/>
  <c r="AJ395" i="15" s="1"/>
  <c r="J395" i="15"/>
  <c r="C395" i="12"/>
  <c r="D394" i="12"/>
  <c r="I394" i="12"/>
  <c r="F394" i="12"/>
  <c r="H394" i="12"/>
  <c r="J394" i="12"/>
  <c r="E394" i="12"/>
  <c r="G394" i="12"/>
  <c r="AJ394" i="12" s="1"/>
  <c r="G394" i="11" l="1"/>
  <c r="AJ394" i="11" s="1"/>
  <c r="C396" i="12"/>
  <c r="D395" i="12"/>
  <c r="H395" i="12"/>
  <c r="F395" i="12"/>
  <c r="J395" i="12"/>
  <c r="I395" i="12"/>
  <c r="E395" i="12"/>
  <c r="G395" i="12"/>
  <c r="AJ395" i="12" s="1"/>
  <c r="C397" i="15"/>
  <c r="D396" i="15"/>
  <c r="H396" i="15"/>
  <c r="J396" i="15"/>
  <c r="F396" i="15"/>
  <c r="G396" i="15"/>
  <c r="AJ396" i="15" s="1"/>
  <c r="E396" i="15"/>
  <c r="I396" i="15"/>
  <c r="C396" i="11"/>
  <c r="F395" i="11"/>
  <c r="D395" i="11"/>
  <c r="E395" i="11"/>
  <c r="G395" i="11" l="1"/>
  <c r="AJ395" i="11" s="1"/>
  <c r="C397" i="11"/>
  <c r="D396" i="11"/>
  <c r="E396" i="11"/>
  <c r="F396" i="11"/>
  <c r="C398" i="15"/>
  <c r="I397" i="15"/>
  <c r="D397" i="15"/>
  <c r="H397" i="15"/>
  <c r="J397" i="15"/>
  <c r="F397" i="15"/>
  <c r="G397" i="15"/>
  <c r="AJ397" i="15" s="1"/>
  <c r="E397" i="15"/>
  <c r="C397" i="12"/>
  <c r="F396" i="12"/>
  <c r="E396" i="12"/>
  <c r="J396" i="12"/>
  <c r="G396" i="12"/>
  <c r="AJ396" i="12" s="1"/>
  <c r="H396" i="12"/>
  <c r="D396" i="12"/>
  <c r="I396" i="12"/>
  <c r="G396" i="11" l="1"/>
  <c r="AJ396" i="11" s="1"/>
  <c r="C398" i="12"/>
  <c r="H397" i="12"/>
  <c r="E397" i="12"/>
  <c r="I397" i="12"/>
  <c r="G397" i="12"/>
  <c r="AJ397" i="12" s="1"/>
  <c r="J397" i="12"/>
  <c r="F397" i="12"/>
  <c r="D397" i="12"/>
  <c r="C399" i="15"/>
  <c r="E398" i="15"/>
  <c r="G398" i="15"/>
  <c r="AJ398" i="15" s="1"/>
  <c r="H398" i="15"/>
  <c r="D398" i="15"/>
  <c r="J398" i="15"/>
  <c r="F398" i="15"/>
  <c r="I398" i="15"/>
  <c r="C398" i="11"/>
  <c r="D397" i="11"/>
  <c r="E397" i="11"/>
  <c r="F397" i="11"/>
  <c r="G397" i="11" l="1"/>
  <c r="AJ397" i="11" s="1"/>
  <c r="C399" i="11"/>
  <c r="D398" i="11"/>
  <c r="E398" i="11"/>
  <c r="F398" i="11"/>
  <c r="C400" i="15"/>
  <c r="F399" i="15"/>
  <c r="E399" i="15"/>
  <c r="I399" i="15"/>
  <c r="H399" i="15"/>
  <c r="D399" i="15"/>
  <c r="G399" i="15"/>
  <c r="AJ399" i="15" s="1"/>
  <c r="J399" i="15"/>
  <c r="C399" i="12"/>
  <c r="F398" i="12"/>
  <c r="D398" i="12"/>
  <c r="J398" i="12"/>
  <c r="E398" i="12"/>
  <c r="I398" i="12"/>
  <c r="G398" i="12"/>
  <c r="AJ398" i="12" s="1"/>
  <c r="H398" i="12"/>
  <c r="G398" i="11" l="1"/>
  <c r="AJ398" i="11" s="1"/>
  <c r="C400" i="12"/>
  <c r="F399" i="12"/>
  <c r="D399" i="12"/>
  <c r="J399" i="12"/>
  <c r="H399" i="12"/>
  <c r="I399" i="12"/>
  <c r="E399" i="12"/>
  <c r="G399" i="12"/>
  <c r="AJ399" i="12" s="1"/>
  <c r="C401" i="15"/>
  <c r="D400" i="15"/>
  <c r="I400" i="15"/>
  <c r="F400" i="15"/>
  <c r="G400" i="15"/>
  <c r="AJ400" i="15" s="1"/>
  <c r="E400" i="15"/>
  <c r="J400" i="15"/>
  <c r="H400" i="15"/>
  <c r="C400" i="11"/>
  <c r="F399" i="11"/>
  <c r="D399" i="11"/>
  <c r="E399" i="11"/>
  <c r="G399" i="11" l="1"/>
  <c r="AJ399" i="11" s="1"/>
  <c r="C401" i="11"/>
  <c r="D400" i="11"/>
  <c r="E400" i="11"/>
  <c r="G400" i="11" s="1"/>
  <c r="AJ400" i="11" s="1"/>
  <c r="F400" i="11"/>
  <c r="C402" i="15"/>
  <c r="D401" i="15"/>
  <c r="H401" i="15"/>
  <c r="F401" i="15"/>
  <c r="J401" i="15"/>
  <c r="I401" i="15"/>
  <c r="E401" i="15"/>
  <c r="G401" i="15"/>
  <c r="AJ401" i="15" s="1"/>
  <c r="C401" i="12"/>
  <c r="E400" i="12"/>
  <c r="H400" i="12"/>
  <c r="F400" i="12"/>
  <c r="D400" i="12"/>
  <c r="J400" i="12"/>
  <c r="G400" i="12"/>
  <c r="AJ400" i="12" s="1"/>
  <c r="I400" i="12"/>
  <c r="C402" i="12" l="1"/>
  <c r="G401" i="12"/>
  <c r="AJ401" i="12" s="1"/>
  <c r="H401" i="12"/>
  <c r="E401" i="12"/>
  <c r="I401" i="12"/>
  <c r="F401" i="12"/>
  <c r="D401" i="12"/>
  <c r="J401" i="12"/>
  <c r="C403" i="15"/>
  <c r="E402" i="15"/>
  <c r="G402" i="15"/>
  <c r="AJ402" i="15" s="1"/>
  <c r="D402" i="15"/>
  <c r="I402" i="15"/>
  <c r="H402" i="15"/>
  <c r="F402" i="15"/>
  <c r="J402" i="15"/>
  <c r="C402" i="11"/>
  <c r="D401" i="11"/>
  <c r="E401" i="11"/>
  <c r="F401" i="11"/>
  <c r="G401" i="11" l="1"/>
  <c r="AJ401" i="11" s="1"/>
  <c r="C403" i="11"/>
  <c r="D402" i="11"/>
  <c r="E402" i="11"/>
  <c r="F402" i="11"/>
  <c r="C404" i="15"/>
  <c r="F403" i="15"/>
  <c r="I403" i="15"/>
  <c r="E403" i="15"/>
  <c r="G403" i="15"/>
  <c r="AJ403" i="15" s="1"/>
  <c r="H403" i="15"/>
  <c r="D403" i="15"/>
  <c r="J403" i="15"/>
  <c r="C403" i="12"/>
  <c r="F402" i="12"/>
  <c r="D402" i="12"/>
  <c r="I402" i="12"/>
  <c r="G402" i="12"/>
  <c r="AJ402" i="12" s="1"/>
  <c r="H402" i="12"/>
  <c r="E402" i="12"/>
  <c r="J402" i="12"/>
  <c r="G402" i="11" l="1"/>
  <c r="AJ402" i="11" s="1"/>
  <c r="C404" i="12"/>
  <c r="I403" i="12"/>
  <c r="F403" i="12"/>
  <c r="D403" i="12"/>
  <c r="G403" i="12"/>
  <c r="AJ403" i="12" s="1"/>
  <c r="J403" i="12"/>
  <c r="E403" i="12"/>
  <c r="H403" i="12"/>
  <c r="C405" i="15"/>
  <c r="D404" i="15"/>
  <c r="G404" i="15"/>
  <c r="AJ404" i="15" s="1"/>
  <c r="H404" i="15"/>
  <c r="F404" i="15"/>
  <c r="E404" i="15"/>
  <c r="J404" i="15"/>
  <c r="I404" i="15"/>
  <c r="C404" i="11"/>
  <c r="F403" i="11"/>
  <c r="D403" i="11"/>
  <c r="E403" i="11"/>
  <c r="G403" i="11" l="1"/>
  <c r="AJ403" i="11" s="1"/>
  <c r="C405" i="11"/>
  <c r="D404" i="11"/>
  <c r="E404" i="11"/>
  <c r="F404" i="11"/>
  <c r="C406" i="15"/>
  <c r="I405" i="15"/>
  <c r="J405" i="15"/>
  <c r="D405" i="15"/>
  <c r="H405" i="15"/>
  <c r="F405" i="15"/>
  <c r="G405" i="15"/>
  <c r="AJ405" i="15" s="1"/>
  <c r="E405" i="15"/>
  <c r="C405" i="12"/>
  <c r="E404" i="12"/>
  <c r="H404" i="12"/>
  <c r="I404" i="12"/>
  <c r="F404" i="12"/>
  <c r="D404" i="12"/>
  <c r="G404" i="12"/>
  <c r="AJ404" i="12" s="1"/>
  <c r="J404" i="12"/>
  <c r="G404" i="11" l="1"/>
  <c r="AJ404" i="11" s="1"/>
  <c r="C406" i="12"/>
  <c r="I405" i="12"/>
  <c r="E405" i="12"/>
  <c r="J405" i="12"/>
  <c r="G405" i="12"/>
  <c r="AJ405" i="12" s="1"/>
  <c r="H405" i="12"/>
  <c r="F405" i="12"/>
  <c r="D405" i="12"/>
  <c r="C407" i="15"/>
  <c r="E406" i="15"/>
  <c r="H406" i="15"/>
  <c r="D406" i="15"/>
  <c r="J406" i="15"/>
  <c r="F406" i="15"/>
  <c r="G406" i="15"/>
  <c r="AJ406" i="15" s="1"/>
  <c r="I406" i="15"/>
  <c r="C406" i="11"/>
  <c r="D405" i="11"/>
  <c r="E405" i="11"/>
  <c r="F405" i="11"/>
  <c r="G405" i="11" l="1"/>
  <c r="AJ405" i="11" s="1"/>
  <c r="C407" i="11"/>
  <c r="D406" i="11"/>
  <c r="E406" i="11"/>
  <c r="F406" i="11"/>
  <c r="C408" i="15"/>
  <c r="F407" i="15"/>
  <c r="I407" i="15"/>
  <c r="E407" i="15"/>
  <c r="G407" i="15"/>
  <c r="AJ407" i="15" s="1"/>
  <c r="H407" i="15"/>
  <c r="D407" i="15"/>
  <c r="J407" i="15"/>
  <c r="C407" i="12"/>
  <c r="F406" i="12"/>
  <c r="D406" i="12"/>
  <c r="J406" i="12"/>
  <c r="G406" i="12"/>
  <c r="AJ406" i="12" s="1"/>
  <c r="H406" i="12"/>
  <c r="E406" i="12"/>
  <c r="I406" i="12"/>
  <c r="G406" i="11" l="1"/>
  <c r="AJ406" i="11" s="1"/>
  <c r="C408" i="12"/>
  <c r="F407" i="12"/>
  <c r="D407" i="12"/>
  <c r="J407" i="12"/>
  <c r="H407" i="12"/>
  <c r="E407" i="12"/>
  <c r="G407" i="12"/>
  <c r="AJ407" i="12" s="1"/>
  <c r="I407" i="12"/>
  <c r="C409" i="15"/>
  <c r="D408" i="15"/>
  <c r="G408" i="15"/>
  <c r="AJ408" i="15" s="1"/>
  <c r="I408" i="15"/>
  <c r="F408" i="15"/>
  <c r="E408" i="15"/>
  <c r="J408" i="15"/>
  <c r="H408" i="15"/>
  <c r="C408" i="11"/>
  <c r="F407" i="11"/>
  <c r="D407" i="11"/>
  <c r="E407" i="11"/>
  <c r="G407" i="11" l="1"/>
  <c r="AJ407" i="11" s="1"/>
  <c r="C409" i="11"/>
  <c r="D408" i="11"/>
  <c r="E408" i="11"/>
  <c r="F408" i="11"/>
  <c r="C410" i="15"/>
  <c r="I409" i="15"/>
  <c r="D409" i="15"/>
  <c r="J409" i="15"/>
  <c r="F409" i="15"/>
  <c r="G409" i="15"/>
  <c r="AJ409" i="15" s="1"/>
  <c r="H409" i="15"/>
  <c r="E409" i="15"/>
  <c r="C409" i="12"/>
  <c r="E408" i="12"/>
  <c r="I408" i="12"/>
  <c r="G408" i="12"/>
  <c r="AJ408" i="12" s="1"/>
  <c r="J408" i="12"/>
  <c r="F408" i="12"/>
  <c r="D408" i="12"/>
  <c r="H408" i="12"/>
  <c r="G408" i="11" l="1"/>
  <c r="AJ408" i="11" s="1"/>
  <c r="C410" i="12"/>
  <c r="J409" i="12"/>
  <c r="E409" i="12"/>
  <c r="I409" i="12"/>
  <c r="G409" i="12"/>
  <c r="AJ409" i="12" s="1"/>
  <c r="H409" i="12"/>
  <c r="F409" i="12"/>
  <c r="D409" i="12"/>
  <c r="C411" i="15"/>
  <c r="E410" i="15"/>
  <c r="G410" i="15"/>
  <c r="AJ410" i="15" s="1"/>
  <c r="I410" i="15"/>
  <c r="D410" i="15"/>
  <c r="J410" i="15"/>
  <c r="F410" i="15"/>
  <c r="H410" i="15"/>
  <c r="C410" i="11"/>
  <c r="D409" i="11"/>
  <c r="E409" i="11"/>
  <c r="F409" i="11"/>
  <c r="G409" i="11" l="1"/>
  <c r="AJ409" i="11" s="1"/>
  <c r="C411" i="11"/>
  <c r="D410" i="11"/>
  <c r="E410" i="11"/>
  <c r="F410" i="11"/>
  <c r="C412" i="15"/>
  <c r="F411" i="15"/>
  <c r="E411" i="15"/>
  <c r="I411" i="15"/>
  <c r="J411" i="15"/>
  <c r="D411" i="15"/>
  <c r="G411" i="15"/>
  <c r="AJ411" i="15" s="1"/>
  <c r="H411" i="15"/>
  <c r="C411" i="12"/>
  <c r="F410" i="12"/>
  <c r="D410" i="12"/>
  <c r="H410" i="12"/>
  <c r="G410" i="12"/>
  <c r="AJ410" i="12" s="1"/>
  <c r="J410" i="12"/>
  <c r="E410" i="12"/>
  <c r="I410" i="12"/>
  <c r="G410" i="11" l="1"/>
  <c r="AJ410" i="11" s="1"/>
  <c r="C412" i="12"/>
  <c r="I411" i="12"/>
  <c r="J411" i="12"/>
  <c r="F411" i="12"/>
  <c r="D411" i="12"/>
  <c r="G411" i="12"/>
  <c r="AJ411" i="12" s="1"/>
  <c r="E411" i="12"/>
  <c r="H411" i="12"/>
  <c r="C413" i="15"/>
  <c r="D412" i="15"/>
  <c r="G412" i="15"/>
  <c r="AJ412" i="15" s="1"/>
  <c r="J412" i="15"/>
  <c r="F412" i="15"/>
  <c r="E412" i="15"/>
  <c r="I412" i="15"/>
  <c r="H412" i="15"/>
  <c r="C412" i="11"/>
  <c r="F411" i="11"/>
  <c r="D411" i="11"/>
  <c r="E411" i="11"/>
  <c r="G411" i="11" l="1"/>
  <c r="AJ411" i="11" s="1"/>
  <c r="C413" i="11"/>
  <c r="D412" i="11"/>
  <c r="E412" i="11"/>
  <c r="F412" i="11"/>
  <c r="C414" i="15"/>
  <c r="J413" i="15"/>
  <c r="D413" i="15"/>
  <c r="H413" i="15"/>
  <c r="I413" i="15"/>
  <c r="F413" i="15"/>
  <c r="G413" i="15"/>
  <c r="AJ413" i="15" s="1"/>
  <c r="E413" i="15"/>
  <c r="C413" i="12"/>
  <c r="E412" i="12"/>
  <c r="I412" i="12"/>
  <c r="G412" i="12"/>
  <c r="AJ412" i="12" s="1"/>
  <c r="H412" i="12"/>
  <c r="F412" i="12"/>
  <c r="D412" i="12"/>
  <c r="J412" i="12"/>
  <c r="G412" i="11" l="1"/>
  <c r="AJ412" i="11" s="1"/>
  <c r="C414" i="12"/>
  <c r="I413" i="12"/>
  <c r="E413" i="12"/>
  <c r="H413" i="12"/>
  <c r="J413" i="12"/>
  <c r="G413" i="12"/>
  <c r="AJ413" i="12" s="1"/>
  <c r="F413" i="12"/>
  <c r="D413" i="12"/>
  <c r="C415" i="15"/>
  <c r="E414" i="15"/>
  <c r="J414" i="15"/>
  <c r="I414" i="15"/>
  <c r="G414" i="15"/>
  <c r="AJ414" i="15" s="1"/>
  <c r="D414" i="15"/>
  <c r="F414" i="15"/>
  <c r="H414" i="15"/>
  <c r="C414" i="11"/>
  <c r="D413" i="11"/>
  <c r="E413" i="11"/>
  <c r="F413" i="11"/>
  <c r="G413" i="11" l="1"/>
  <c r="AJ413" i="11" s="1"/>
  <c r="C415" i="11"/>
  <c r="D414" i="11"/>
  <c r="E414" i="11"/>
  <c r="F414" i="11"/>
  <c r="C416" i="15"/>
  <c r="F415" i="15"/>
  <c r="G415" i="15"/>
  <c r="AJ415" i="15" s="1"/>
  <c r="I415" i="15"/>
  <c r="E415" i="15"/>
  <c r="H415" i="15"/>
  <c r="D415" i="15"/>
  <c r="J415" i="15"/>
  <c r="C415" i="12"/>
  <c r="F414" i="12"/>
  <c r="D414" i="12"/>
  <c r="H414" i="12"/>
  <c r="G414" i="12"/>
  <c r="AJ414" i="12" s="1"/>
  <c r="I414" i="12"/>
  <c r="E414" i="12"/>
  <c r="J414" i="12"/>
  <c r="G414" i="11" l="1"/>
  <c r="AJ414" i="11" s="1"/>
  <c r="C416" i="12"/>
  <c r="H415" i="12"/>
  <c r="F415" i="12"/>
  <c r="D415" i="12"/>
  <c r="J415" i="12"/>
  <c r="I415" i="12"/>
  <c r="G415" i="12"/>
  <c r="AJ415" i="12" s="1"/>
  <c r="E415" i="12"/>
  <c r="C417" i="15"/>
  <c r="D416" i="15"/>
  <c r="G416" i="15"/>
  <c r="AJ416" i="15" s="1"/>
  <c r="J416" i="15"/>
  <c r="F416" i="15"/>
  <c r="E416" i="15"/>
  <c r="I416" i="15"/>
  <c r="H416" i="15"/>
  <c r="C416" i="11"/>
  <c r="F415" i="11"/>
  <c r="D415" i="11"/>
  <c r="E415" i="11"/>
  <c r="G415" i="11" l="1"/>
  <c r="AJ415" i="11" s="1"/>
  <c r="C417" i="11"/>
  <c r="D416" i="11"/>
  <c r="E416" i="11"/>
  <c r="G416" i="11" s="1"/>
  <c r="AJ416" i="11" s="1"/>
  <c r="F416" i="11"/>
  <c r="C418" i="15"/>
  <c r="G417" i="15"/>
  <c r="AJ417" i="15" s="1"/>
  <c r="H417" i="15"/>
  <c r="D417" i="15"/>
  <c r="F417" i="15"/>
  <c r="J417" i="15"/>
  <c r="E417" i="15"/>
  <c r="I417" i="15"/>
  <c r="C417" i="12"/>
  <c r="E416" i="12"/>
  <c r="H416" i="12"/>
  <c r="G416" i="12"/>
  <c r="AJ416" i="12" s="1"/>
  <c r="J416" i="12"/>
  <c r="F416" i="12"/>
  <c r="D416" i="12"/>
  <c r="I416" i="12"/>
  <c r="C418" i="12" l="1"/>
  <c r="I417" i="12"/>
  <c r="E417" i="12"/>
  <c r="J417" i="12"/>
  <c r="H417" i="12"/>
  <c r="G417" i="12"/>
  <c r="AJ417" i="12" s="1"/>
  <c r="F417" i="12"/>
  <c r="D417" i="12"/>
  <c r="C419" i="15"/>
  <c r="E418" i="15"/>
  <c r="G418" i="15"/>
  <c r="AJ418" i="15" s="1"/>
  <c r="H418" i="15"/>
  <c r="D418" i="15"/>
  <c r="I418" i="15"/>
  <c r="F418" i="15"/>
  <c r="J418" i="15"/>
  <c r="C418" i="11"/>
  <c r="D417" i="11"/>
  <c r="E417" i="11"/>
  <c r="F417" i="11"/>
  <c r="G417" i="11" l="1"/>
  <c r="AJ417" i="11" s="1"/>
  <c r="C419" i="11"/>
  <c r="D418" i="11"/>
  <c r="E418" i="11"/>
  <c r="F418" i="11"/>
  <c r="C420" i="15"/>
  <c r="F419" i="15"/>
  <c r="I419" i="15"/>
  <c r="H419" i="15"/>
  <c r="E419" i="15"/>
  <c r="G419" i="15"/>
  <c r="AJ419" i="15" s="1"/>
  <c r="D419" i="15"/>
  <c r="J419" i="15"/>
  <c r="C419" i="12"/>
  <c r="F418" i="12"/>
  <c r="D418" i="12"/>
  <c r="I418" i="12"/>
  <c r="G418" i="12"/>
  <c r="AJ418" i="12" s="1"/>
  <c r="J418" i="12"/>
  <c r="E418" i="12"/>
  <c r="H418" i="12"/>
  <c r="G418" i="11" l="1"/>
  <c r="AJ418" i="11" s="1"/>
  <c r="C420" i="12"/>
  <c r="I419" i="12"/>
  <c r="F419" i="12"/>
  <c r="D419" i="12"/>
  <c r="G419" i="12"/>
  <c r="AJ419" i="12" s="1"/>
  <c r="J419" i="12"/>
  <c r="E419" i="12"/>
  <c r="H419" i="12"/>
  <c r="C421" i="15"/>
  <c r="D420" i="15"/>
  <c r="H420" i="15"/>
  <c r="I420" i="15"/>
  <c r="F420" i="15"/>
  <c r="G420" i="15"/>
  <c r="AJ420" i="15" s="1"/>
  <c r="E420" i="15"/>
  <c r="J420" i="15"/>
  <c r="C420" i="11"/>
  <c r="F419" i="11"/>
  <c r="D419" i="11"/>
  <c r="E419" i="11"/>
  <c r="G419" i="11" l="1"/>
  <c r="AJ419" i="11" s="1"/>
  <c r="C421" i="11"/>
  <c r="D420" i="11"/>
  <c r="E420" i="11"/>
  <c r="F420" i="11"/>
  <c r="C422" i="15"/>
  <c r="G421" i="15"/>
  <c r="AJ421" i="15" s="1"/>
  <c r="H421" i="15"/>
  <c r="D421" i="15"/>
  <c r="F421" i="15"/>
  <c r="J421" i="15"/>
  <c r="E421" i="15"/>
  <c r="I421" i="15"/>
  <c r="C421" i="12"/>
  <c r="E420" i="12"/>
  <c r="G420" i="12"/>
  <c r="AJ420" i="12" s="1"/>
  <c r="J420" i="12"/>
  <c r="F420" i="12"/>
  <c r="D420" i="12"/>
  <c r="H420" i="12"/>
  <c r="I420" i="12"/>
  <c r="G420" i="11" l="1"/>
  <c r="AJ420" i="11" s="1"/>
  <c r="C423" i="15"/>
  <c r="E422" i="15"/>
  <c r="I422" i="15"/>
  <c r="G422" i="15"/>
  <c r="AJ422" i="15" s="1"/>
  <c r="J422" i="15"/>
  <c r="D422" i="15"/>
  <c r="F422" i="15"/>
  <c r="H422" i="15"/>
  <c r="C422" i="12"/>
  <c r="E421" i="12"/>
  <c r="J421" i="12"/>
  <c r="H421" i="12"/>
  <c r="I421" i="12"/>
  <c r="F421" i="12"/>
  <c r="D421" i="12"/>
  <c r="G421" i="12"/>
  <c r="AJ421" i="12" s="1"/>
  <c r="C422" i="11"/>
  <c r="D421" i="11"/>
  <c r="E421" i="11"/>
  <c r="F421" i="11"/>
  <c r="G421" i="11" l="1"/>
  <c r="AJ421" i="11" s="1"/>
  <c r="C423" i="11"/>
  <c r="D422" i="11"/>
  <c r="E422" i="11"/>
  <c r="F422" i="11"/>
  <c r="C423" i="12"/>
  <c r="F422" i="12"/>
  <c r="D422" i="12"/>
  <c r="I422" i="12"/>
  <c r="E422" i="12"/>
  <c r="H422" i="12"/>
  <c r="G422" i="12"/>
  <c r="AJ422" i="12" s="1"/>
  <c r="J422" i="12"/>
  <c r="C424" i="15"/>
  <c r="F423" i="15"/>
  <c r="H423" i="15"/>
  <c r="I423" i="15"/>
  <c r="E423" i="15"/>
  <c r="J423" i="15"/>
  <c r="G423" i="15"/>
  <c r="AJ423" i="15" s="1"/>
  <c r="D423" i="15"/>
  <c r="G422" i="11" l="1"/>
  <c r="AJ422" i="11" s="1"/>
  <c r="C425" i="15"/>
  <c r="D424" i="15"/>
  <c r="F424" i="15"/>
  <c r="I424" i="15"/>
  <c r="E424" i="15"/>
  <c r="J424" i="15"/>
  <c r="H424" i="15"/>
  <c r="G424" i="15"/>
  <c r="AJ424" i="15" s="1"/>
  <c r="C424" i="12"/>
  <c r="G423" i="12"/>
  <c r="AJ423" i="12" s="1"/>
  <c r="I423" i="12"/>
  <c r="F423" i="12"/>
  <c r="D423" i="12"/>
  <c r="J423" i="12"/>
  <c r="E423" i="12"/>
  <c r="H423" i="12"/>
  <c r="C424" i="11"/>
  <c r="F423" i="11"/>
  <c r="D423" i="11"/>
  <c r="E423" i="11"/>
  <c r="G423" i="11" l="1"/>
  <c r="AJ423" i="11" s="1"/>
  <c r="C425" i="11"/>
  <c r="D424" i="11"/>
  <c r="E424" i="11"/>
  <c r="F424" i="11"/>
  <c r="C425" i="12"/>
  <c r="E424" i="12"/>
  <c r="G424" i="12"/>
  <c r="AJ424" i="12" s="1"/>
  <c r="F424" i="12"/>
  <c r="D424" i="12"/>
  <c r="I424" i="12"/>
  <c r="J424" i="12"/>
  <c r="H424" i="12"/>
  <c r="C426" i="15"/>
  <c r="I425" i="15"/>
  <c r="D425" i="15"/>
  <c r="G425" i="15"/>
  <c r="AJ425" i="15" s="1"/>
  <c r="J425" i="15"/>
  <c r="F425" i="15"/>
  <c r="E425" i="15"/>
  <c r="H425" i="15"/>
  <c r="G424" i="11" l="1"/>
  <c r="AJ424" i="11" s="1"/>
  <c r="C427" i="15"/>
  <c r="E426" i="15"/>
  <c r="J426" i="15"/>
  <c r="D426" i="15"/>
  <c r="H426" i="15"/>
  <c r="F426" i="15"/>
  <c r="G426" i="15"/>
  <c r="AJ426" i="15" s="1"/>
  <c r="I426" i="15"/>
  <c r="C426" i="12"/>
  <c r="I425" i="12"/>
  <c r="H425" i="12"/>
  <c r="E425" i="12"/>
  <c r="G425" i="12"/>
  <c r="AJ425" i="12" s="1"/>
  <c r="F425" i="12"/>
  <c r="D425" i="12"/>
  <c r="J425" i="12"/>
  <c r="C426" i="11"/>
  <c r="D425" i="11"/>
  <c r="E425" i="11"/>
  <c r="F425" i="11"/>
  <c r="G425" i="11" l="1"/>
  <c r="AJ425" i="11" s="1"/>
  <c r="C427" i="11"/>
  <c r="D426" i="11"/>
  <c r="E426" i="11"/>
  <c r="F426" i="11"/>
  <c r="C427" i="12"/>
  <c r="F426" i="12"/>
  <c r="D426" i="12"/>
  <c r="G426" i="12"/>
  <c r="AJ426" i="12" s="1"/>
  <c r="I426" i="12"/>
  <c r="E426" i="12"/>
  <c r="J426" i="12"/>
  <c r="H426" i="12"/>
  <c r="C428" i="15"/>
  <c r="F427" i="15"/>
  <c r="I427" i="15"/>
  <c r="E427" i="15"/>
  <c r="G427" i="15"/>
  <c r="AJ427" i="15" s="1"/>
  <c r="J427" i="15"/>
  <c r="D427" i="15"/>
  <c r="H427" i="15"/>
  <c r="G426" i="11" l="1"/>
  <c r="AJ426" i="11" s="1"/>
  <c r="C429" i="15"/>
  <c r="D428" i="15"/>
  <c r="G428" i="15"/>
  <c r="AJ428" i="15" s="1"/>
  <c r="J428" i="15"/>
  <c r="F428" i="15"/>
  <c r="E428" i="15"/>
  <c r="H428" i="15"/>
  <c r="I428" i="15"/>
  <c r="C428" i="12"/>
  <c r="G427" i="12"/>
  <c r="AJ427" i="12" s="1"/>
  <c r="J427" i="12"/>
  <c r="F427" i="12"/>
  <c r="D427" i="12"/>
  <c r="H427" i="12"/>
  <c r="E427" i="12"/>
  <c r="I427" i="12"/>
  <c r="C428" i="11"/>
  <c r="F427" i="11"/>
  <c r="D427" i="11"/>
  <c r="E427" i="11"/>
  <c r="G427" i="11" l="1"/>
  <c r="AJ427" i="11" s="1"/>
  <c r="C429" i="11"/>
  <c r="D428" i="11"/>
  <c r="E428" i="11"/>
  <c r="F428" i="11"/>
  <c r="C429" i="12"/>
  <c r="E428" i="12"/>
  <c r="G428" i="12"/>
  <c r="AJ428" i="12" s="1"/>
  <c r="F428" i="12"/>
  <c r="D428" i="12"/>
  <c r="J428" i="12"/>
  <c r="H428" i="12"/>
  <c r="I428" i="12"/>
  <c r="C430" i="15"/>
  <c r="J429" i="15"/>
  <c r="D429" i="15"/>
  <c r="G429" i="15"/>
  <c r="AJ429" i="15" s="1"/>
  <c r="H429" i="15"/>
  <c r="F429" i="15"/>
  <c r="E429" i="15"/>
  <c r="I429" i="15"/>
  <c r="G428" i="11" l="1"/>
  <c r="AJ428" i="11" s="1"/>
  <c r="C431" i="15"/>
  <c r="E430" i="15"/>
  <c r="J430" i="15"/>
  <c r="H430" i="15"/>
  <c r="D430" i="15"/>
  <c r="G430" i="15"/>
  <c r="AJ430" i="15" s="1"/>
  <c r="I430" i="15"/>
  <c r="F430" i="15"/>
  <c r="C430" i="12"/>
  <c r="I429" i="12"/>
  <c r="E429" i="12"/>
  <c r="H429" i="12"/>
  <c r="J429" i="12"/>
  <c r="F429" i="12"/>
  <c r="D429" i="12"/>
  <c r="G429" i="12"/>
  <c r="AJ429" i="12" s="1"/>
  <c r="C430" i="11"/>
  <c r="D429" i="11"/>
  <c r="E429" i="11"/>
  <c r="F429" i="11"/>
  <c r="G429" i="11" l="1"/>
  <c r="AJ429" i="11" s="1"/>
  <c r="C431" i="11"/>
  <c r="D430" i="11"/>
  <c r="E430" i="11"/>
  <c r="F430" i="11"/>
  <c r="C431" i="12"/>
  <c r="F430" i="12"/>
  <c r="D430" i="12"/>
  <c r="H430" i="12"/>
  <c r="J430" i="12"/>
  <c r="E430" i="12"/>
  <c r="G430" i="12"/>
  <c r="AJ430" i="12" s="1"/>
  <c r="I430" i="12"/>
  <c r="C432" i="15"/>
  <c r="F431" i="15"/>
  <c r="J431" i="15"/>
  <c r="E431" i="15"/>
  <c r="G431" i="15"/>
  <c r="AJ431" i="15" s="1"/>
  <c r="I431" i="15"/>
  <c r="D431" i="15"/>
  <c r="H431" i="15"/>
  <c r="G430" i="11" l="1"/>
  <c r="AJ430" i="11" s="1"/>
  <c r="C433" i="15"/>
  <c r="D432" i="15"/>
  <c r="F432" i="15"/>
  <c r="J432" i="15"/>
  <c r="E432" i="15"/>
  <c r="H432" i="15"/>
  <c r="G432" i="15"/>
  <c r="AJ432" i="15" s="1"/>
  <c r="I432" i="15"/>
  <c r="C432" i="12"/>
  <c r="H431" i="12"/>
  <c r="F431" i="12"/>
  <c r="D431" i="12"/>
  <c r="G431" i="12"/>
  <c r="AJ431" i="12" s="1"/>
  <c r="J431" i="12"/>
  <c r="E431" i="12"/>
  <c r="I431" i="12"/>
  <c r="C432" i="11"/>
  <c r="F431" i="11"/>
  <c r="D431" i="11"/>
  <c r="G431" i="11" s="1"/>
  <c r="AJ431" i="11" s="1"/>
  <c r="E431" i="11"/>
  <c r="C433" i="11" l="1"/>
  <c r="D432" i="11"/>
  <c r="E432" i="11"/>
  <c r="F432" i="11"/>
  <c r="C433" i="12"/>
  <c r="E432" i="12"/>
  <c r="I432" i="12"/>
  <c r="H432" i="12"/>
  <c r="F432" i="12"/>
  <c r="D432" i="12"/>
  <c r="G432" i="12"/>
  <c r="AJ432" i="12" s="1"/>
  <c r="J432" i="12"/>
  <c r="C434" i="15"/>
  <c r="H433" i="15"/>
  <c r="I433" i="15"/>
  <c r="D433" i="15"/>
  <c r="G433" i="15"/>
  <c r="AJ433" i="15" s="1"/>
  <c r="F433" i="15"/>
  <c r="E433" i="15"/>
  <c r="J433" i="15"/>
  <c r="G432" i="11" l="1"/>
  <c r="AJ432" i="11" s="1"/>
  <c r="C435" i="15"/>
  <c r="E434" i="15"/>
  <c r="G434" i="15"/>
  <c r="AJ434" i="15" s="1"/>
  <c r="D434" i="15"/>
  <c r="J434" i="15"/>
  <c r="F434" i="15"/>
  <c r="H434" i="15"/>
  <c r="I434" i="15"/>
  <c r="C434" i="12"/>
  <c r="E433" i="12"/>
  <c r="J433" i="12"/>
  <c r="H433" i="12"/>
  <c r="F433" i="12"/>
  <c r="D433" i="12"/>
  <c r="G433" i="12"/>
  <c r="AJ433" i="12" s="1"/>
  <c r="I433" i="12"/>
  <c r="C434" i="11"/>
  <c r="D433" i="11"/>
  <c r="E433" i="11"/>
  <c r="F433" i="11"/>
  <c r="G433" i="11" l="1"/>
  <c r="AJ433" i="11" s="1"/>
  <c r="C435" i="11"/>
  <c r="D434" i="11"/>
  <c r="E434" i="11"/>
  <c r="F434" i="11"/>
  <c r="C435" i="12"/>
  <c r="F434" i="12"/>
  <c r="D434" i="12"/>
  <c r="G434" i="12"/>
  <c r="AJ434" i="12" s="1"/>
  <c r="I434" i="12"/>
  <c r="E434" i="12"/>
  <c r="J434" i="12"/>
  <c r="H434" i="12"/>
  <c r="C436" i="15"/>
  <c r="F435" i="15"/>
  <c r="J435" i="15"/>
  <c r="E435" i="15"/>
  <c r="I435" i="15"/>
  <c r="G435" i="15"/>
  <c r="AJ435" i="15" s="1"/>
  <c r="H435" i="15"/>
  <c r="D435" i="15"/>
  <c r="G434" i="11" l="1"/>
  <c r="AJ434" i="11" s="1"/>
  <c r="C437" i="15"/>
  <c r="D436" i="15"/>
  <c r="I436" i="15"/>
  <c r="F436" i="15"/>
  <c r="G436" i="15"/>
  <c r="AJ436" i="15" s="1"/>
  <c r="J436" i="15"/>
  <c r="E436" i="15"/>
  <c r="H436" i="15"/>
  <c r="C436" i="12"/>
  <c r="I435" i="12"/>
  <c r="F435" i="12"/>
  <c r="D435" i="12"/>
  <c r="G435" i="12"/>
  <c r="AJ435" i="12" s="1"/>
  <c r="H435" i="12"/>
  <c r="E435" i="12"/>
  <c r="J435" i="12"/>
  <c r="C436" i="11"/>
  <c r="F435" i="11"/>
  <c r="D435" i="11"/>
  <c r="E435" i="11"/>
  <c r="G435" i="11" l="1"/>
  <c r="AJ435" i="11" s="1"/>
  <c r="C437" i="11"/>
  <c r="D436" i="11"/>
  <c r="E436" i="11"/>
  <c r="F436" i="11"/>
  <c r="C437" i="12"/>
  <c r="E436" i="12"/>
  <c r="I436" i="12"/>
  <c r="H436" i="12"/>
  <c r="F436" i="12"/>
  <c r="D436" i="12"/>
  <c r="G436" i="12"/>
  <c r="AJ436" i="12" s="1"/>
  <c r="J436" i="12"/>
  <c r="C438" i="15"/>
  <c r="G437" i="15"/>
  <c r="AJ437" i="15" s="1"/>
  <c r="I437" i="15"/>
  <c r="D437" i="15"/>
  <c r="F437" i="15"/>
  <c r="H437" i="15"/>
  <c r="E437" i="15"/>
  <c r="J437" i="15"/>
  <c r="G436" i="11" l="1"/>
  <c r="AJ436" i="11" s="1"/>
  <c r="C439" i="15"/>
  <c r="E438" i="15"/>
  <c r="H438" i="15"/>
  <c r="D438" i="15"/>
  <c r="I438" i="15"/>
  <c r="F438" i="15"/>
  <c r="G438" i="15"/>
  <c r="AJ438" i="15" s="1"/>
  <c r="J438" i="15"/>
  <c r="C438" i="12"/>
  <c r="H437" i="12"/>
  <c r="E437" i="12"/>
  <c r="I437" i="12"/>
  <c r="J437" i="12"/>
  <c r="G437" i="12"/>
  <c r="AJ437" i="12" s="1"/>
  <c r="F437" i="12"/>
  <c r="D437" i="12"/>
  <c r="C438" i="11"/>
  <c r="D437" i="11"/>
  <c r="E437" i="11"/>
  <c r="F437" i="11"/>
  <c r="G437" i="11" l="1"/>
  <c r="AJ437" i="11" s="1"/>
  <c r="C439" i="11"/>
  <c r="D438" i="11"/>
  <c r="E438" i="11"/>
  <c r="F438" i="11"/>
  <c r="C439" i="12"/>
  <c r="F438" i="12"/>
  <c r="D438" i="12"/>
  <c r="G438" i="12"/>
  <c r="AJ438" i="12" s="1"/>
  <c r="J438" i="12"/>
  <c r="E438" i="12"/>
  <c r="H438" i="12"/>
  <c r="I438" i="12"/>
  <c r="C440" i="15"/>
  <c r="F439" i="15"/>
  <c r="H439" i="15"/>
  <c r="J439" i="15"/>
  <c r="E439" i="15"/>
  <c r="G439" i="15"/>
  <c r="AJ439" i="15" s="1"/>
  <c r="D439" i="15"/>
  <c r="I439" i="15"/>
  <c r="G438" i="11" l="1"/>
  <c r="AJ438" i="11" s="1"/>
  <c r="C441" i="15"/>
  <c r="D440" i="15"/>
  <c r="H440" i="15"/>
  <c r="F440" i="15"/>
  <c r="G440" i="15"/>
  <c r="AJ440" i="15" s="1"/>
  <c r="I440" i="15"/>
  <c r="E440" i="15"/>
  <c r="J440" i="15"/>
  <c r="C440" i="12"/>
  <c r="J439" i="12"/>
  <c r="F439" i="12"/>
  <c r="D439" i="12"/>
  <c r="G439" i="12"/>
  <c r="AJ439" i="12" s="1"/>
  <c r="I439" i="12"/>
  <c r="E439" i="12"/>
  <c r="H439" i="12"/>
  <c r="C440" i="11"/>
  <c r="F439" i="11"/>
  <c r="D439" i="11"/>
  <c r="E439" i="11"/>
  <c r="G439" i="11" l="1"/>
  <c r="AJ439" i="11" s="1"/>
  <c r="C441" i="11"/>
  <c r="D440" i="11"/>
  <c r="E440" i="11"/>
  <c r="F440" i="11"/>
  <c r="C441" i="12"/>
  <c r="E440" i="12"/>
  <c r="I440" i="12"/>
  <c r="G440" i="12"/>
  <c r="AJ440" i="12" s="1"/>
  <c r="H440" i="12"/>
  <c r="F440" i="12"/>
  <c r="D440" i="12"/>
  <c r="J440" i="12"/>
  <c r="C442" i="15"/>
  <c r="G441" i="15"/>
  <c r="AJ441" i="15" s="1"/>
  <c r="J441" i="15"/>
  <c r="D441" i="15"/>
  <c r="F441" i="15"/>
  <c r="H441" i="15"/>
  <c r="E441" i="15"/>
  <c r="I441" i="15"/>
  <c r="G440" i="11" l="1"/>
  <c r="AJ440" i="11" s="1"/>
  <c r="C443" i="15"/>
  <c r="E442" i="15"/>
  <c r="H442" i="15"/>
  <c r="I442" i="15"/>
  <c r="G442" i="15"/>
  <c r="AJ442" i="15" s="1"/>
  <c r="D442" i="15"/>
  <c r="F442" i="15"/>
  <c r="J442" i="15"/>
  <c r="C442" i="12"/>
  <c r="H441" i="12"/>
  <c r="E441" i="12"/>
  <c r="G441" i="12"/>
  <c r="AJ441" i="12" s="1"/>
  <c r="I441" i="12"/>
  <c r="F441" i="12"/>
  <c r="D441" i="12"/>
  <c r="J441" i="12"/>
  <c r="C442" i="11"/>
  <c r="D441" i="11"/>
  <c r="E441" i="11"/>
  <c r="F441" i="11"/>
  <c r="G441" i="11" l="1"/>
  <c r="AJ441" i="11" s="1"/>
  <c r="C443" i="11"/>
  <c r="D442" i="11"/>
  <c r="E442" i="11"/>
  <c r="F442" i="11"/>
  <c r="C443" i="12"/>
  <c r="F442" i="12"/>
  <c r="D442" i="12"/>
  <c r="H442" i="12"/>
  <c r="I442" i="12"/>
  <c r="E442" i="12"/>
  <c r="G442" i="12"/>
  <c r="AJ442" i="12" s="1"/>
  <c r="J442" i="12"/>
  <c r="C444" i="15"/>
  <c r="F443" i="15"/>
  <c r="I443" i="15"/>
  <c r="J443" i="15"/>
  <c r="E443" i="15"/>
  <c r="G443" i="15"/>
  <c r="AJ443" i="15" s="1"/>
  <c r="D443" i="15"/>
  <c r="H443" i="15"/>
  <c r="G442" i="11" l="1"/>
  <c r="AJ442" i="11" s="1"/>
  <c r="C445" i="15"/>
  <c r="D444" i="15"/>
  <c r="I444" i="15"/>
  <c r="F444" i="15"/>
  <c r="G444" i="15"/>
  <c r="AJ444" i="15" s="1"/>
  <c r="J444" i="15"/>
  <c r="E444" i="15"/>
  <c r="H444" i="15"/>
  <c r="C444" i="12"/>
  <c r="J443" i="12"/>
  <c r="F443" i="12"/>
  <c r="D443" i="12"/>
  <c r="I443" i="12"/>
  <c r="H443" i="12"/>
  <c r="G443" i="12"/>
  <c r="AJ443" i="12" s="1"/>
  <c r="E443" i="12"/>
  <c r="C444" i="11"/>
  <c r="F443" i="11"/>
  <c r="D443" i="11"/>
  <c r="G443" i="11" s="1"/>
  <c r="AJ443" i="11" s="1"/>
  <c r="E443" i="11"/>
  <c r="C445" i="11" l="1"/>
  <c r="D444" i="11"/>
  <c r="E444" i="11"/>
  <c r="F444" i="11"/>
  <c r="C445" i="12"/>
  <c r="E444" i="12"/>
  <c r="H444" i="12"/>
  <c r="J444" i="12"/>
  <c r="F444" i="12"/>
  <c r="D444" i="12"/>
  <c r="G444" i="12"/>
  <c r="AJ444" i="12" s="1"/>
  <c r="I444" i="12"/>
  <c r="C446" i="15"/>
  <c r="G445" i="15"/>
  <c r="AJ445" i="15" s="1"/>
  <c r="I445" i="15"/>
  <c r="D445" i="15"/>
  <c r="F445" i="15"/>
  <c r="J445" i="15"/>
  <c r="E445" i="15"/>
  <c r="H445" i="15"/>
  <c r="G444" i="11" l="1"/>
  <c r="AJ444" i="11" s="1"/>
  <c r="C447" i="15"/>
  <c r="E446" i="15"/>
  <c r="G446" i="15"/>
  <c r="AJ446" i="15" s="1"/>
  <c r="D446" i="15"/>
  <c r="H446" i="15"/>
  <c r="F446" i="15"/>
  <c r="J446" i="15"/>
  <c r="I446" i="15"/>
  <c r="C446" i="12"/>
  <c r="J445" i="12"/>
  <c r="E445" i="12"/>
  <c r="G445" i="12"/>
  <c r="AJ445" i="12" s="1"/>
  <c r="I445" i="12"/>
  <c r="F445" i="12"/>
  <c r="D445" i="12"/>
  <c r="H445" i="12"/>
  <c r="C446" i="11"/>
  <c r="D445" i="11"/>
  <c r="E445" i="11"/>
  <c r="F445" i="11"/>
  <c r="G445" i="11" l="1"/>
  <c r="AJ445" i="11" s="1"/>
  <c r="C447" i="11"/>
  <c r="D446" i="11"/>
  <c r="E446" i="11"/>
  <c r="G446" i="11" s="1"/>
  <c r="AJ446" i="11" s="1"/>
  <c r="F446" i="11"/>
  <c r="C447" i="12"/>
  <c r="F446" i="12"/>
  <c r="D446" i="12"/>
  <c r="H446" i="12"/>
  <c r="G446" i="12"/>
  <c r="AJ446" i="12" s="1"/>
  <c r="I446" i="12"/>
  <c r="E446" i="12"/>
  <c r="J446" i="12"/>
  <c r="C448" i="15"/>
  <c r="F447" i="15"/>
  <c r="G447" i="15"/>
  <c r="AJ447" i="15" s="1"/>
  <c r="I447" i="15"/>
  <c r="E447" i="15"/>
  <c r="H447" i="15"/>
  <c r="D447" i="15"/>
  <c r="J447" i="15"/>
  <c r="C449" i="15" l="1"/>
  <c r="D448" i="15"/>
  <c r="I448" i="15"/>
  <c r="F448" i="15"/>
  <c r="J448" i="15"/>
  <c r="E448" i="15"/>
  <c r="G448" i="15"/>
  <c r="AJ448" i="15" s="1"/>
  <c r="H448" i="15"/>
  <c r="C448" i="12"/>
  <c r="I447" i="12"/>
  <c r="F447" i="12"/>
  <c r="D447" i="12"/>
  <c r="G447" i="12"/>
  <c r="AJ447" i="12" s="1"/>
  <c r="J447" i="12"/>
  <c r="E447" i="12"/>
  <c r="H447" i="12"/>
  <c r="C448" i="11"/>
  <c r="F447" i="11"/>
  <c r="D447" i="11"/>
  <c r="E447" i="11"/>
  <c r="G447" i="11" l="1"/>
  <c r="AJ447" i="11" s="1"/>
  <c r="C449" i="11"/>
  <c r="D448" i="11"/>
  <c r="E448" i="11"/>
  <c r="F448" i="11"/>
  <c r="C449" i="12"/>
  <c r="E448" i="12"/>
  <c r="G448" i="12"/>
  <c r="AJ448" i="12" s="1"/>
  <c r="H448" i="12"/>
  <c r="F448" i="12"/>
  <c r="D448" i="12"/>
  <c r="I448" i="12"/>
  <c r="J448" i="12"/>
  <c r="C450" i="15"/>
  <c r="G449" i="15"/>
  <c r="AJ449" i="15" s="1"/>
  <c r="I449" i="15"/>
  <c r="D449" i="15"/>
  <c r="F449" i="15"/>
  <c r="J449" i="15"/>
  <c r="E449" i="15"/>
  <c r="H449" i="15"/>
  <c r="G448" i="11" l="1"/>
  <c r="AJ448" i="11" s="1"/>
  <c r="C451" i="15"/>
  <c r="E450" i="15"/>
  <c r="H450" i="15"/>
  <c r="G450" i="15"/>
  <c r="AJ450" i="15" s="1"/>
  <c r="J450" i="15"/>
  <c r="D450" i="15"/>
  <c r="F450" i="15"/>
  <c r="I450" i="15"/>
  <c r="C450" i="12"/>
  <c r="H449" i="12"/>
  <c r="E449" i="12"/>
  <c r="J449" i="12"/>
  <c r="G449" i="12"/>
  <c r="AJ449" i="12" s="1"/>
  <c r="I449" i="12"/>
  <c r="F449" i="12"/>
  <c r="D449" i="12"/>
  <c r="C450" i="11"/>
  <c r="D449" i="11"/>
  <c r="E449" i="11"/>
  <c r="F449" i="11"/>
  <c r="G449" i="11" l="1"/>
  <c r="AJ449" i="11" s="1"/>
  <c r="C451" i="11"/>
  <c r="D450" i="11"/>
  <c r="E450" i="11"/>
  <c r="F450" i="11"/>
  <c r="C451" i="12"/>
  <c r="F450" i="12"/>
  <c r="D450" i="12"/>
  <c r="H450" i="12"/>
  <c r="I450" i="12"/>
  <c r="E450" i="12"/>
  <c r="G450" i="12"/>
  <c r="AJ450" i="12" s="1"/>
  <c r="J450" i="12"/>
  <c r="C452" i="15"/>
  <c r="F451" i="15"/>
  <c r="H451" i="15"/>
  <c r="E451" i="15"/>
  <c r="G451" i="15"/>
  <c r="AJ451" i="15" s="1"/>
  <c r="J451" i="15"/>
  <c r="D451" i="15"/>
  <c r="I451" i="15"/>
  <c r="G450" i="11" l="1"/>
  <c r="AJ450" i="11" s="1"/>
  <c r="C453" i="15"/>
  <c r="D452" i="15"/>
  <c r="H452" i="15"/>
  <c r="F452" i="15"/>
  <c r="G452" i="15"/>
  <c r="AJ452" i="15" s="1"/>
  <c r="J452" i="15"/>
  <c r="E452" i="15"/>
  <c r="I452" i="15"/>
  <c r="C452" i="12"/>
  <c r="H451" i="12"/>
  <c r="F451" i="12"/>
  <c r="D451" i="12"/>
  <c r="G451" i="12"/>
  <c r="AJ451" i="12" s="1"/>
  <c r="J451" i="12"/>
  <c r="E451" i="12"/>
  <c r="I451" i="12"/>
  <c r="C452" i="11"/>
  <c r="F451" i="11"/>
  <c r="D451" i="11"/>
  <c r="E451" i="11"/>
  <c r="G451" i="11" l="1"/>
  <c r="AJ451" i="11" s="1"/>
  <c r="C453" i="11"/>
  <c r="D452" i="11"/>
  <c r="E452" i="11"/>
  <c r="F452" i="11"/>
  <c r="C453" i="12"/>
  <c r="E452" i="12"/>
  <c r="G452" i="12"/>
  <c r="AJ452" i="12" s="1"/>
  <c r="F452" i="12"/>
  <c r="D452" i="12"/>
  <c r="I452" i="12"/>
  <c r="H452" i="12"/>
  <c r="J452" i="12"/>
  <c r="C454" i="15"/>
  <c r="J453" i="15"/>
  <c r="D453" i="15"/>
  <c r="I453" i="15"/>
  <c r="F453" i="15"/>
  <c r="G453" i="15"/>
  <c r="AJ453" i="15" s="1"/>
  <c r="H453" i="15"/>
  <c r="E453" i="15"/>
  <c r="G452" i="11" l="1"/>
  <c r="AJ452" i="11" s="1"/>
  <c r="C455" i="15"/>
  <c r="E454" i="15"/>
  <c r="G454" i="15"/>
  <c r="AJ454" i="15" s="1"/>
  <c r="D454" i="15"/>
  <c r="H454" i="15"/>
  <c r="I454" i="15"/>
  <c r="F454" i="15"/>
  <c r="J454" i="15"/>
  <c r="C454" i="12"/>
  <c r="G453" i="12"/>
  <c r="AJ453" i="12" s="1"/>
  <c r="H453" i="12"/>
  <c r="E453" i="12"/>
  <c r="I453" i="12"/>
  <c r="F453" i="12"/>
  <c r="D453" i="12"/>
  <c r="J453" i="12"/>
  <c r="C454" i="11"/>
  <c r="D453" i="11"/>
  <c r="E453" i="11"/>
  <c r="G453" i="11" s="1"/>
  <c r="AJ453" i="11" s="1"/>
  <c r="F453" i="11"/>
  <c r="C455" i="11" l="1"/>
  <c r="D454" i="11"/>
  <c r="E454" i="11"/>
  <c r="F454" i="11"/>
  <c r="C455" i="12"/>
  <c r="F454" i="12"/>
  <c r="D454" i="12"/>
  <c r="H454" i="12"/>
  <c r="I454" i="12"/>
  <c r="E454" i="12"/>
  <c r="G454" i="12"/>
  <c r="AJ454" i="12" s="1"/>
  <c r="J454" i="12"/>
  <c r="C456" i="15"/>
  <c r="F455" i="15"/>
  <c r="H455" i="15"/>
  <c r="E455" i="15"/>
  <c r="G455" i="15"/>
  <c r="AJ455" i="15" s="1"/>
  <c r="I455" i="15"/>
  <c r="D455" i="15"/>
  <c r="J455" i="15"/>
  <c r="G454" i="11" l="1"/>
  <c r="AJ454" i="11" s="1"/>
  <c r="C457" i="15"/>
  <c r="D456" i="15"/>
  <c r="I456" i="15"/>
  <c r="F456" i="15"/>
  <c r="H456" i="15"/>
  <c r="J456" i="15"/>
  <c r="E456" i="15"/>
  <c r="G456" i="15"/>
  <c r="AJ456" i="15" s="1"/>
  <c r="C456" i="12"/>
  <c r="F455" i="12"/>
  <c r="D455" i="12"/>
  <c r="J455" i="12"/>
  <c r="I455" i="12"/>
  <c r="E455" i="12"/>
  <c r="G455" i="12"/>
  <c r="AJ455" i="12" s="1"/>
  <c r="H455" i="12"/>
  <c r="C456" i="11"/>
  <c r="F455" i="11"/>
  <c r="D455" i="11"/>
  <c r="G455" i="11" s="1"/>
  <c r="AJ455" i="11" s="1"/>
  <c r="E455" i="11"/>
  <c r="C457" i="11" l="1"/>
  <c r="D456" i="11"/>
  <c r="E456" i="11"/>
  <c r="F456" i="11"/>
  <c r="C457" i="12"/>
  <c r="E456" i="12"/>
  <c r="G456" i="12"/>
  <c r="AJ456" i="12" s="1"/>
  <c r="I456" i="12"/>
  <c r="F456" i="12"/>
  <c r="D456" i="12"/>
  <c r="H456" i="12"/>
  <c r="J456" i="12"/>
  <c r="C458" i="15"/>
  <c r="H457" i="15"/>
  <c r="D457" i="15"/>
  <c r="I457" i="15"/>
  <c r="F457" i="15"/>
  <c r="G457" i="15"/>
  <c r="AJ457" i="15" s="1"/>
  <c r="J457" i="15"/>
  <c r="E457" i="15"/>
  <c r="G456" i="11" l="1"/>
  <c r="AJ456" i="11" s="1"/>
  <c r="C458" i="12"/>
  <c r="H457" i="12"/>
  <c r="E457" i="12"/>
  <c r="G457" i="12"/>
  <c r="AJ457" i="12" s="1"/>
  <c r="I457" i="12"/>
  <c r="F457" i="12"/>
  <c r="D457" i="12"/>
  <c r="J457" i="12"/>
  <c r="C459" i="15"/>
  <c r="E458" i="15"/>
  <c r="I458" i="15"/>
  <c r="G458" i="15"/>
  <c r="AJ458" i="15" s="1"/>
  <c r="J458" i="15"/>
  <c r="D458" i="15"/>
  <c r="F458" i="15"/>
  <c r="H458" i="15"/>
  <c r="C458" i="11"/>
  <c r="D457" i="11"/>
  <c r="E457" i="11"/>
  <c r="F457" i="11"/>
  <c r="G457" i="11" l="1"/>
  <c r="AJ457" i="11" s="1"/>
  <c r="C459" i="11"/>
  <c r="D458" i="11"/>
  <c r="E458" i="11"/>
  <c r="F458" i="11"/>
  <c r="C460" i="15"/>
  <c r="F459" i="15"/>
  <c r="G459" i="15"/>
  <c r="AJ459" i="15" s="1"/>
  <c r="J459" i="15"/>
  <c r="E459" i="15"/>
  <c r="I459" i="15"/>
  <c r="D459" i="15"/>
  <c r="H459" i="15"/>
  <c r="C459" i="12"/>
  <c r="F458" i="12"/>
  <c r="D458" i="12"/>
  <c r="G458" i="12"/>
  <c r="AJ458" i="12" s="1"/>
  <c r="I458" i="12"/>
  <c r="E458" i="12"/>
  <c r="J458" i="12"/>
  <c r="H458" i="12"/>
  <c r="G458" i="11" l="1"/>
  <c r="AJ458" i="11" s="1"/>
  <c r="C460" i="12"/>
  <c r="F459" i="12"/>
  <c r="D459" i="12"/>
  <c r="I459" i="12"/>
  <c r="J459" i="12"/>
  <c r="H459" i="12"/>
  <c r="E459" i="12"/>
  <c r="G459" i="12"/>
  <c r="AJ459" i="12" s="1"/>
  <c r="C461" i="15"/>
  <c r="D460" i="15"/>
  <c r="F460" i="15"/>
  <c r="J460" i="15"/>
  <c r="H460" i="15"/>
  <c r="E460" i="15"/>
  <c r="I460" i="15"/>
  <c r="G460" i="15"/>
  <c r="AJ460" i="15" s="1"/>
  <c r="C460" i="11"/>
  <c r="F459" i="11"/>
  <c r="D459" i="11"/>
  <c r="G459" i="11" s="1"/>
  <c r="AJ459" i="11" s="1"/>
  <c r="E459" i="11"/>
  <c r="C461" i="11" l="1"/>
  <c r="D460" i="11"/>
  <c r="E460" i="11"/>
  <c r="F460" i="11"/>
  <c r="C462" i="15"/>
  <c r="G461" i="15"/>
  <c r="AJ461" i="15" s="1"/>
  <c r="I461" i="15"/>
  <c r="D461" i="15"/>
  <c r="F461" i="15"/>
  <c r="H461" i="15"/>
  <c r="E461" i="15"/>
  <c r="J461" i="15"/>
  <c r="C461" i="12"/>
  <c r="E460" i="12"/>
  <c r="I460" i="12"/>
  <c r="J460" i="12"/>
  <c r="G460" i="12"/>
  <c r="AJ460" i="12" s="1"/>
  <c r="F460" i="12"/>
  <c r="D460" i="12"/>
  <c r="H460" i="12"/>
  <c r="G460" i="11" l="1"/>
  <c r="AJ460" i="11" s="1"/>
  <c r="C463" i="15"/>
  <c r="E462" i="15"/>
  <c r="I462" i="15"/>
  <c r="G462" i="15"/>
  <c r="AJ462" i="15" s="1"/>
  <c r="H462" i="15"/>
  <c r="D462" i="15"/>
  <c r="F462" i="15"/>
  <c r="J462" i="15"/>
  <c r="C462" i="12"/>
  <c r="E461" i="12"/>
  <c r="J461" i="12"/>
  <c r="I461" i="12"/>
  <c r="H461" i="12"/>
  <c r="F461" i="12"/>
  <c r="D461" i="12"/>
  <c r="G461" i="12"/>
  <c r="AJ461" i="12" s="1"/>
  <c r="C462" i="11"/>
  <c r="D461" i="11"/>
  <c r="E461" i="11"/>
  <c r="F461" i="11"/>
  <c r="G461" i="11" l="1"/>
  <c r="AJ461" i="11" s="1"/>
  <c r="C463" i="11"/>
  <c r="D462" i="11"/>
  <c r="E462" i="11"/>
  <c r="F462" i="11"/>
  <c r="C463" i="12"/>
  <c r="F462" i="12"/>
  <c r="D462" i="12"/>
  <c r="J462" i="12"/>
  <c r="I462" i="12"/>
  <c r="H462" i="12"/>
  <c r="E462" i="12"/>
  <c r="G462" i="12"/>
  <c r="AJ462" i="12" s="1"/>
  <c r="C464" i="15"/>
  <c r="F463" i="15"/>
  <c r="G463" i="15"/>
  <c r="AJ463" i="15" s="1"/>
  <c r="I463" i="15"/>
  <c r="E463" i="15"/>
  <c r="J463" i="15"/>
  <c r="D463" i="15"/>
  <c r="H463" i="15"/>
  <c r="G462" i="11" l="1"/>
  <c r="AJ462" i="11" s="1"/>
  <c r="C465" i="15"/>
  <c r="D464" i="15"/>
  <c r="H464" i="15"/>
  <c r="F464" i="15"/>
  <c r="I464" i="15"/>
  <c r="J464" i="15"/>
  <c r="E464" i="15"/>
  <c r="G464" i="15"/>
  <c r="AJ464" i="15" s="1"/>
  <c r="C464" i="12"/>
  <c r="G463" i="12"/>
  <c r="AJ463" i="12" s="1"/>
  <c r="F463" i="12"/>
  <c r="D463" i="12"/>
  <c r="J463" i="12"/>
  <c r="E463" i="12"/>
  <c r="H463" i="12"/>
  <c r="I463" i="12"/>
  <c r="C464" i="11"/>
  <c r="F463" i="11"/>
  <c r="D463" i="11"/>
  <c r="E463" i="11"/>
  <c r="G463" i="11"/>
  <c r="AJ463" i="11" s="1"/>
  <c r="C465" i="12" l="1"/>
  <c r="E464" i="12"/>
  <c r="G464" i="12"/>
  <c r="AJ464" i="12" s="1"/>
  <c r="J464" i="12"/>
  <c r="F464" i="12"/>
  <c r="D464" i="12"/>
  <c r="H464" i="12"/>
  <c r="I464" i="12"/>
  <c r="C465" i="11"/>
  <c r="D464" i="11"/>
  <c r="E464" i="11"/>
  <c r="G464" i="11"/>
  <c r="AJ464" i="11" s="1"/>
  <c r="F464" i="11"/>
  <c r="C466" i="15"/>
  <c r="H465" i="15"/>
  <c r="D465" i="15"/>
  <c r="G465" i="15"/>
  <c r="AJ465" i="15" s="1"/>
  <c r="F465" i="15"/>
  <c r="J465" i="15"/>
  <c r="E465" i="15"/>
  <c r="I465" i="15"/>
  <c r="C466" i="11" l="1"/>
  <c r="D465" i="11"/>
  <c r="E465" i="11"/>
  <c r="F465" i="11"/>
  <c r="G465" i="11"/>
  <c r="AJ465" i="11" s="1"/>
  <c r="C467" i="15"/>
  <c r="E466" i="15"/>
  <c r="J466" i="15"/>
  <c r="G466" i="15"/>
  <c r="AJ466" i="15" s="1"/>
  <c r="H466" i="15"/>
  <c r="D466" i="15"/>
  <c r="F466" i="15"/>
  <c r="I466" i="15"/>
  <c r="C466" i="12"/>
  <c r="E465" i="12"/>
  <c r="H465" i="12"/>
  <c r="I465" i="12"/>
  <c r="F465" i="12"/>
  <c r="D465" i="12"/>
  <c r="G465" i="12"/>
  <c r="AJ465" i="12" s="1"/>
  <c r="J465" i="12"/>
  <c r="C467" i="12" l="1"/>
  <c r="F466" i="12"/>
  <c r="D466" i="12"/>
  <c r="I466" i="12"/>
  <c r="J466" i="12"/>
  <c r="E466" i="12"/>
  <c r="G466" i="12"/>
  <c r="AJ466" i="12" s="1"/>
  <c r="H466" i="12"/>
  <c r="C468" i="15"/>
  <c r="F467" i="15"/>
  <c r="I467" i="15"/>
  <c r="E467" i="15"/>
  <c r="J467" i="15"/>
  <c r="G467" i="15"/>
  <c r="AJ467" i="15" s="1"/>
  <c r="H467" i="15"/>
  <c r="D467" i="15"/>
  <c r="C467" i="11"/>
  <c r="D466" i="11"/>
  <c r="E466" i="11"/>
  <c r="F466" i="11"/>
  <c r="G466" i="11"/>
  <c r="AJ466" i="11" s="1"/>
  <c r="C468" i="11" l="1"/>
  <c r="F467" i="11"/>
  <c r="D467" i="11"/>
  <c r="E467" i="11"/>
  <c r="G467" i="11"/>
  <c r="AJ467" i="11" s="1"/>
  <c r="C469" i="15"/>
  <c r="D468" i="15"/>
  <c r="F468" i="15"/>
  <c r="H468" i="15"/>
  <c r="E468" i="15"/>
  <c r="J468" i="15"/>
  <c r="G468" i="15"/>
  <c r="AJ468" i="15" s="1"/>
  <c r="I468" i="15"/>
  <c r="C468" i="12"/>
  <c r="J467" i="12"/>
  <c r="F467" i="12"/>
  <c r="D467" i="12"/>
  <c r="G467" i="12"/>
  <c r="AJ467" i="12" s="1"/>
  <c r="I467" i="12"/>
  <c r="E467" i="12"/>
  <c r="H467" i="12"/>
  <c r="C469" i="12" l="1"/>
  <c r="E468" i="12"/>
  <c r="G468" i="12"/>
  <c r="AJ468" i="12" s="1"/>
  <c r="H468" i="12"/>
  <c r="F468" i="12"/>
  <c r="D468" i="12"/>
  <c r="I468" i="12"/>
  <c r="J468" i="12"/>
  <c r="C470" i="15"/>
  <c r="G469" i="15"/>
  <c r="AJ469" i="15" s="1"/>
  <c r="H469" i="15"/>
  <c r="D469" i="15"/>
  <c r="F469" i="15"/>
  <c r="I469" i="15"/>
  <c r="E469" i="15"/>
  <c r="J469" i="15"/>
  <c r="C469" i="11"/>
  <c r="D468" i="11"/>
  <c r="E468" i="11"/>
  <c r="G468" i="11"/>
  <c r="AJ468" i="11" s="1"/>
  <c r="F468" i="11"/>
  <c r="C470" i="11" l="1"/>
  <c r="D469" i="11"/>
  <c r="E469" i="11"/>
  <c r="F469" i="11"/>
  <c r="G469" i="11"/>
  <c r="AJ469" i="11" s="1"/>
  <c r="C471" i="15"/>
  <c r="E470" i="15"/>
  <c r="H470" i="15"/>
  <c r="G470" i="15"/>
  <c r="AJ470" i="15" s="1"/>
  <c r="J470" i="15"/>
  <c r="D470" i="15"/>
  <c r="F470" i="15"/>
  <c r="I470" i="15"/>
  <c r="C470" i="12"/>
  <c r="J469" i="12"/>
  <c r="E469" i="12"/>
  <c r="G469" i="12"/>
  <c r="AJ469" i="12" s="1"/>
  <c r="H469" i="12"/>
  <c r="F469" i="12"/>
  <c r="D469" i="12"/>
  <c r="I469" i="12"/>
  <c r="C472" i="15" l="1"/>
  <c r="F471" i="15"/>
  <c r="J471" i="15"/>
  <c r="H471" i="15"/>
  <c r="E471" i="15"/>
  <c r="I471" i="15"/>
  <c r="G471" i="15"/>
  <c r="AJ471" i="15" s="1"/>
  <c r="D471" i="15"/>
  <c r="C471" i="12"/>
  <c r="F470" i="12"/>
  <c r="D470" i="12"/>
  <c r="G470" i="12"/>
  <c r="AJ470" i="12" s="1"/>
  <c r="I470" i="12"/>
  <c r="E470" i="12"/>
  <c r="J470" i="12"/>
  <c r="H470" i="12"/>
  <c r="C471" i="11"/>
  <c r="D470" i="11"/>
  <c r="E470" i="11"/>
  <c r="F470" i="11"/>
  <c r="G470" i="11"/>
  <c r="AJ470" i="11" s="1"/>
  <c r="C472" i="11" l="1"/>
  <c r="F471" i="11"/>
  <c r="D471" i="11"/>
  <c r="E471" i="11"/>
  <c r="G471" i="11"/>
  <c r="AJ471" i="11" s="1"/>
  <c r="C472" i="12"/>
  <c r="F471" i="12"/>
  <c r="D471" i="12"/>
  <c r="I471" i="12"/>
  <c r="J471" i="12"/>
  <c r="H471" i="12"/>
  <c r="E471" i="12"/>
  <c r="G471" i="12"/>
  <c r="AJ471" i="12" s="1"/>
  <c r="C473" i="15"/>
  <c r="D472" i="15"/>
  <c r="H472" i="15"/>
  <c r="F472" i="15"/>
  <c r="G472" i="15"/>
  <c r="AJ472" i="15" s="1"/>
  <c r="J472" i="15"/>
  <c r="E472" i="15"/>
  <c r="I472" i="15"/>
  <c r="C474" i="15" l="1"/>
  <c r="J473" i="15"/>
  <c r="I473" i="15"/>
  <c r="D473" i="15"/>
  <c r="G473" i="15"/>
  <c r="AJ473" i="15" s="1"/>
  <c r="F473" i="15"/>
  <c r="E473" i="15"/>
  <c r="H473" i="15"/>
  <c r="C473" i="12"/>
  <c r="E472" i="12"/>
  <c r="G472" i="12"/>
  <c r="AJ472" i="12" s="1"/>
  <c r="J472" i="12"/>
  <c r="F472" i="12"/>
  <c r="D472" i="12"/>
  <c r="H472" i="12"/>
  <c r="I472" i="12"/>
  <c r="C473" i="11"/>
  <c r="D472" i="11"/>
  <c r="E472" i="11"/>
  <c r="F472" i="11"/>
  <c r="G472" i="11"/>
  <c r="AJ472" i="11" s="1"/>
  <c r="C474" i="12" l="1"/>
  <c r="I473" i="12"/>
  <c r="E473" i="12"/>
  <c r="G473" i="12"/>
  <c r="AJ473" i="12" s="1"/>
  <c r="J473" i="12"/>
  <c r="F473" i="12"/>
  <c r="D473" i="12"/>
  <c r="H473" i="12"/>
  <c r="C474" i="11"/>
  <c r="D473" i="11"/>
  <c r="E473" i="11"/>
  <c r="F473" i="11"/>
  <c r="G473" i="11"/>
  <c r="AJ473" i="11" s="1"/>
  <c r="C475" i="15"/>
  <c r="E474" i="15"/>
  <c r="I474" i="15"/>
  <c r="G474" i="15"/>
  <c r="AJ474" i="15" s="1"/>
  <c r="J474" i="15"/>
  <c r="D474" i="15"/>
  <c r="F474" i="15"/>
  <c r="H474" i="15"/>
  <c r="C475" i="11" l="1"/>
  <c r="D474" i="11"/>
  <c r="E474" i="11"/>
  <c r="F474" i="11"/>
  <c r="G474" i="11"/>
  <c r="AJ474" i="11" s="1"/>
  <c r="C476" i="15"/>
  <c r="F475" i="15"/>
  <c r="G475" i="15"/>
  <c r="AJ475" i="15" s="1"/>
  <c r="J475" i="15"/>
  <c r="E475" i="15"/>
  <c r="I475" i="15"/>
  <c r="D475" i="15"/>
  <c r="H475" i="15"/>
  <c r="C475" i="12"/>
  <c r="F474" i="12"/>
  <c r="D474" i="12"/>
  <c r="G474" i="12"/>
  <c r="AJ474" i="12" s="1"/>
  <c r="E474" i="12"/>
  <c r="J474" i="12"/>
  <c r="H474" i="12"/>
  <c r="I474" i="12"/>
  <c r="C476" i="12" l="1"/>
  <c r="H475" i="12"/>
  <c r="F475" i="12"/>
  <c r="D475" i="12"/>
  <c r="I475" i="12"/>
  <c r="G475" i="12"/>
  <c r="AJ475" i="12" s="1"/>
  <c r="J475" i="12"/>
  <c r="E475" i="12"/>
  <c r="C477" i="15"/>
  <c r="D476" i="15"/>
  <c r="H476" i="15"/>
  <c r="F476" i="15"/>
  <c r="G476" i="15"/>
  <c r="AJ476" i="15" s="1"/>
  <c r="E476" i="15"/>
  <c r="J476" i="15"/>
  <c r="I476" i="15"/>
  <c r="C476" i="11"/>
  <c r="F475" i="11"/>
  <c r="D475" i="11"/>
  <c r="E475" i="11"/>
  <c r="G475" i="11"/>
  <c r="AJ475" i="11" s="1"/>
  <c r="C477" i="11" l="1"/>
  <c r="D476" i="11"/>
  <c r="E476" i="11"/>
  <c r="F476" i="11"/>
  <c r="G476" i="11"/>
  <c r="AJ476" i="11" s="1"/>
  <c r="C478" i="15"/>
  <c r="H477" i="15"/>
  <c r="D477" i="15"/>
  <c r="G477" i="15"/>
  <c r="AJ477" i="15" s="1"/>
  <c r="I477" i="15"/>
  <c r="F477" i="15"/>
  <c r="E477" i="15"/>
  <c r="J477" i="15"/>
  <c r="C477" i="12"/>
  <c r="E476" i="12"/>
  <c r="J476" i="12"/>
  <c r="G476" i="12"/>
  <c r="AJ476" i="12" s="1"/>
  <c r="H476" i="12"/>
  <c r="F476" i="12"/>
  <c r="D476" i="12"/>
  <c r="I476" i="12"/>
  <c r="C478" i="12" l="1"/>
  <c r="J477" i="12"/>
  <c r="E477" i="12"/>
  <c r="I477" i="12"/>
  <c r="H477" i="12"/>
  <c r="F477" i="12"/>
  <c r="D477" i="12"/>
  <c r="G477" i="12"/>
  <c r="AJ477" i="12" s="1"/>
  <c r="C479" i="15"/>
  <c r="E478" i="15"/>
  <c r="G478" i="15"/>
  <c r="AJ478" i="15" s="1"/>
  <c r="H478" i="15"/>
  <c r="D478" i="15"/>
  <c r="I478" i="15"/>
  <c r="F478" i="15"/>
  <c r="J478" i="15"/>
  <c r="C478" i="11"/>
  <c r="D477" i="11"/>
  <c r="E477" i="11"/>
  <c r="F477" i="11"/>
  <c r="G477" i="11"/>
  <c r="AJ477" i="11" s="1"/>
  <c r="C479" i="11" l="1"/>
  <c r="D478" i="11"/>
  <c r="E478" i="11"/>
  <c r="F478" i="11"/>
  <c r="G478" i="11"/>
  <c r="AJ478" i="11" s="1"/>
  <c r="C480" i="15"/>
  <c r="F479" i="15"/>
  <c r="E479" i="15"/>
  <c r="J479" i="15"/>
  <c r="I479" i="15"/>
  <c r="H479" i="15"/>
  <c r="D479" i="15"/>
  <c r="G479" i="15"/>
  <c r="AJ479" i="15" s="1"/>
  <c r="C479" i="12"/>
  <c r="F478" i="12"/>
  <c r="D478" i="12"/>
  <c r="J478" i="12"/>
  <c r="E478" i="12"/>
  <c r="H478" i="12"/>
  <c r="G478" i="12"/>
  <c r="AJ478" i="12" s="1"/>
  <c r="I478" i="12"/>
  <c r="C480" i="12" l="1"/>
  <c r="G479" i="12"/>
  <c r="AJ479" i="12" s="1"/>
  <c r="F479" i="12"/>
  <c r="D479" i="12"/>
  <c r="H479" i="12"/>
  <c r="E479" i="12"/>
  <c r="I479" i="12"/>
  <c r="J479" i="12"/>
  <c r="C481" i="15"/>
  <c r="D480" i="15"/>
  <c r="I480" i="15"/>
  <c r="F480" i="15"/>
  <c r="H480" i="15"/>
  <c r="E480" i="15"/>
  <c r="G480" i="15"/>
  <c r="AJ480" i="15" s="1"/>
  <c r="J480" i="15"/>
  <c r="C480" i="11"/>
  <c r="F479" i="11"/>
  <c r="D479" i="11"/>
  <c r="E479" i="11"/>
  <c r="G479" i="11"/>
  <c r="AJ479" i="11" s="1"/>
  <c r="C481" i="11" l="1"/>
  <c r="D480" i="11"/>
  <c r="E480" i="11"/>
  <c r="G480" i="11"/>
  <c r="AJ480" i="11" s="1"/>
  <c r="F480" i="11"/>
  <c r="C482" i="15"/>
  <c r="D481" i="15"/>
  <c r="H481" i="15"/>
  <c r="F481" i="15"/>
  <c r="I481" i="15"/>
  <c r="J481" i="15"/>
  <c r="E481" i="15"/>
  <c r="G481" i="15"/>
  <c r="AJ481" i="15" s="1"/>
  <c r="C481" i="12"/>
  <c r="E480" i="12"/>
  <c r="I480" i="12"/>
  <c r="H480" i="12"/>
  <c r="G480" i="12"/>
  <c r="AJ480" i="12" s="1"/>
  <c r="F480" i="12"/>
  <c r="D480" i="12"/>
  <c r="J480" i="12"/>
  <c r="C482" i="12" l="1"/>
  <c r="I481" i="12"/>
  <c r="E481" i="12"/>
  <c r="J481" i="12"/>
  <c r="H481" i="12"/>
  <c r="G481" i="12"/>
  <c r="AJ481" i="12" s="1"/>
  <c r="F481" i="12"/>
  <c r="D481" i="12"/>
  <c r="C483" i="15"/>
  <c r="E482" i="15"/>
  <c r="H482" i="15"/>
  <c r="G482" i="15"/>
  <c r="AJ482" i="15" s="1"/>
  <c r="J482" i="15"/>
  <c r="D482" i="15"/>
  <c r="F482" i="15"/>
  <c r="I482" i="15"/>
  <c r="C482" i="11"/>
  <c r="D481" i="11"/>
  <c r="E481" i="11"/>
  <c r="F481" i="11"/>
  <c r="G481" i="11"/>
  <c r="AJ481" i="11" s="1"/>
  <c r="C483" i="11" l="1"/>
  <c r="F482" i="11"/>
  <c r="E482" i="11"/>
  <c r="D482" i="11"/>
  <c r="G482" i="11"/>
  <c r="AJ482" i="11" s="1"/>
  <c r="C484" i="15"/>
  <c r="F483" i="15"/>
  <c r="I483" i="15"/>
  <c r="H483" i="15"/>
  <c r="E483" i="15"/>
  <c r="J483" i="15"/>
  <c r="G483" i="15"/>
  <c r="AJ483" i="15" s="1"/>
  <c r="D483" i="15"/>
  <c r="C483" i="12"/>
  <c r="F482" i="12"/>
  <c r="D482" i="12"/>
  <c r="G482" i="12"/>
  <c r="AJ482" i="12" s="1"/>
  <c r="E482" i="12"/>
  <c r="H482" i="12"/>
  <c r="J482" i="12"/>
  <c r="I482" i="12"/>
  <c r="C484" i="12" l="1"/>
  <c r="F483" i="12"/>
  <c r="D483" i="12"/>
  <c r="J483" i="12"/>
  <c r="H483" i="12"/>
  <c r="I483" i="12"/>
  <c r="E483" i="12"/>
  <c r="G483" i="12"/>
  <c r="AJ483" i="12" s="1"/>
  <c r="C485" i="15"/>
  <c r="D484" i="15"/>
  <c r="G484" i="15"/>
  <c r="AJ484" i="15" s="1"/>
  <c r="F484" i="15"/>
  <c r="E484" i="15"/>
  <c r="J484" i="15"/>
  <c r="I484" i="15"/>
  <c r="H484" i="15"/>
  <c r="C484" i="11"/>
  <c r="D483" i="11"/>
  <c r="F483" i="11"/>
  <c r="E483" i="11"/>
  <c r="G483" i="11"/>
  <c r="AJ483" i="11" s="1"/>
  <c r="C485" i="11" l="1"/>
  <c r="D484" i="11"/>
  <c r="E484" i="11"/>
  <c r="F484" i="11"/>
  <c r="G484" i="11"/>
  <c r="AJ484" i="11" s="1"/>
  <c r="C486" i="15"/>
  <c r="J485" i="15"/>
  <c r="I485" i="15"/>
  <c r="D485" i="15"/>
  <c r="G485" i="15"/>
  <c r="AJ485" i="15" s="1"/>
  <c r="F485" i="15"/>
  <c r="E485" i="15"/>
  <c r="H485" i="15"/>
  <c r="C485" i="12"/>
  <c r="E484" i="12"/>
  <c r="J484" i="12"/>
  <c r="H484" i="12"/>
  <c r="I484" i="12"/>
  <c r="F484" i="12"/>
  <c r="D484" i="12"/>
  <c r="G484" i="12"/>
  <c r="AJ484" i="12" s="1"/>
  <c r="C486" i="12" l="1"/>
  <c r="H485" i="12"/>
  <c r="E485" i="12"/>
  <c r="J485" i="12"/>
  <c r="I485" i="12"/>
  <c r="G485" i="12"/>
  <c r="AJ485" i="12" s="1"/>
  <c r="F485" i="12"/>
  <c r="D485" i="12"/>
  <c r="C487" i="15"/>
  <c r="E486" i="15"/>
  <c r="I486" i="15"/>
  <c r="J486" i="15"/>
  <c r="H486" i="15"/>
  <c r="D486" i="15"/>
  <c r="G486" i="15"/>
  <c r="AJ486" i="15" s="1"/>
  <c r="F486" i="15"/>
  <c r="C486" i="11"/>
  <c r="E485" i="11"/>
  <c r="D485" i="11"/>
  <c r="F485" i="11"/>
  <c r="G485" i="11"/>
  <c r="AJ485" i="11" s="1"/>
  <c r="C487" i="11" l="1"/>
  <c r="F486" i="11"/>
  <c r="E486" i="11"/>
  <c r="D486" i="11"/>
  <c r="G486" i="11"/>
  <c r="AJ486" i="11" s="1"/>
  <c r="C488" i="15"/>
  <c r="F487" i="15"/>
  <c r="J487" i="15"/>
  <c r="H487" i="15"/>
  <c r="E487" i="15"/>
  <c r="G487" i="15"/>
  <c r="AJ487" i="15" s="1"/>
  <c r="D487" i="15"/>
  <c r="I487" i="15"/>
  <c r="C487" i="12"/>
  <c r="F486" i="12"/>
  <c r="D486" i="12"/>
  <c r="J486" i="12"/>
  <c r="H486" i="12"/>
  <c r="E486" i="12"/>
  <c r="G486" i="12"/>
  <c r="AJ486" i="12" s="1"/>
  <c r="I486" i="12"/>
  <c r="C489" i="15" l="1"/>
  <c r="D488" i="15"/>
  <c r="J488" i="15"/>
  <c r="F488" i="15"/>
  <c r="I488" i="15"/>
  <c r="H488" i="15"/>
  <c r="E488" i="15"/>
  <c r="G488" i="15"/>
  <c r="AJ488" i="15" s="1"/>
  <c r="C488" i="12"/>
  <c r="G487" i="12"/>
  <c r="AJ487" i="12" s="1"/>
  <c r="F487" i="12"/>
  <c r="D487" i="12"/>
  <c r="H487" i="12"/>
  <c r="I487" i="12"/>
  <c r="E487" i="12"/>
  <c r="J487" i="12"/>
  <c r="C488" i="11"/>
  <c r="E487" i="11"/>
  <c r="D487" i="11"/>
  <c r="F487" i="11"/>
  <c r="G487" i="11"/>
  <c r="AJ487" i="11" s="1"/>
  <c r="C489" i="11" l="1"/>
  <c r="D488" i="11"/>
  <c r="E488" i="11"/>
  <c r="F488" i="11"/>
  <c r="G488" i="11"/>
  <c r="AJ488" i="11" s="1"/>
  <c r="C489" i="12"/>
  <c r="E488" i="12"/>
  <c r="G488" i="12"/>
  <c r="AJ488" i="12" s="1"/>
  <c r="F488" i="12"/>
  <c r="D488" i="12"/>
  <c r="H488" i="12"/>
  <c r="I488" i="12"/>
  <c r="J488" i="12"/>
  <c r="C490" i="15"/>
  <c r="G489" i="15"/>
  <c r="AJ489" i="15" s="1"/>
  <c r="I489" i="15"/>
  <c r="D489" i="15"/>
  <c r="F489" i="15"/>
  <c r="J489" i="15"/>
  <c r="E489" i="15"/>
  <c r="H489" i="15"/>
  <c r="C491" i="15" l="1"/>
  <c r="E490" i="15"/>
  <c r="H490" i="15"/>
  <c r="D490" i="15"/>
  <c r="J490" i="15"/>
  <c r="I490" i="15"/>
  <c r="F490" i="15"/>
  <c r="G490" i="15"/>
  <c r="AJ490" i="15" s="1"/>
  <c r="C490" i="12"/>
  <c r="H489" i="12"/>
  <c r="E489" i="12"/>
  <c r="J489" i="12"/>
  <c r="I489" i="12"/>
  <c r="G489" i="12"/>
  <c r="AJ489" i="12" s="1"/>
  <c r="F489" i="12"/>
  <c r="D489" i="12"/>
  <c r="C490" i="11"/>
  <c r="E489" i="11"/>
  <c r="D489" i="11"/>
  <c r="F489" i="11"/>
  <c r="G489" i="11"/>
  <c r="AJ489" i="11" s="1"/>
  <c r="C491" i="11" l="1"/>
  <c r="F490" i="11"/>
  <c r="E490" i="11"/>
  <c r="D490" i="11"/>
  <c r="G490" i="11"/>
  <c r="AJ490" i="11" s="1"/>
  <c r="C491" i="12"/>
  <c r="F490" i="12"/>
  <c r="D490" i="12"/>
  <c r="I490" i="12"/>
  <c r="H490" i="12"/>
  <c r="J490" i="12"/>
  <c r="E490" i="12"/>
  <c r="G490" i="12"/>
  <c r="AJ490" i="12" s="1"/>
  <c r="C492" i="15"/>
  <c r="F491" i="15"/>
  <c r="H491" i="15"/>
  <c r="E491" i="15"/>
  <c r="I491" i="15"/>
  <c r="G491" i="15"/>
  <c r="AJ491" i="15" s="1"/>
  <c r="J491" i="15"/>
  <c r="D491" i="15"/>
  <c r="C493" i="15" l="1"/>
  <c r="D492" i="15"/>
  <c r="J492" i="15"/>
  <c r="H492" i="15"/>
  <c r="F492" i="15"/>
  <c r="I492" i="15"/>
  <c r="E492" i="15"/>
  <c r="G492" i="15"/>
  <c r="AJ492" i="15" s="1"/>
  <c r="C492" i="12"/>
  <c r="H491" i="12"/>
  <c r="F491" i="12"/>
  <c r="D491" i="12"/>
  <c r="I491" i="12"/>
  <c r="G491" i="12"/>
  <c r="AJ491" i="12" s="1"/>
  <c r="J491" i="12"/>
  <c r="E491" i="12"/>
  <c r="C492" i="11"/>
  <c r="E491" i="11"/>
  <c r="D491" i="11"/>
  <c r="F491" i="11"/>
  <c r="G491" i="11"/>
  <c r="AJ491" i="11" s="1"/>
  <c r="C493" i="11" l="1"/>
  <c r="D492" i="11"/>
  <c r="E492" i="11"/>
  <c r="G492" i="11"/>
  <c r="AJ492" i="11" s="1"/>
  <c r="F492" i="11"/>
  <c r="C493" i="12"/>
  <c r="E492" i="12"/>
  <c r="H492" i="12"/>
  <c r="F492" i="12"/>
  <c r="D492" i="12"/>
  <c r="I492" i="12"/>
  <c r="J492" i="12"/>
  <c r="G492" i="12"/>
  <c r="AJ492" i="12" s="1"/>
  <c r="C494" i="15"/>
  <c r="D493" i="15"/>
  <c r="H493" i="15"/>
  <c r="F493" i="15"/>
  <c r="J493" i="15"/>
  <c r="E493" i="15"/>
  <c r="G493" i="15"/>
  <c r="AJ493" i="15" s="1"/>
  <c r="I493" i="15"/>
  <c r="C495" i="15" l="1"/>
  <c r="E494" i="15"/>
  <c r="J494" i="15"/>
  <c r="G494" i="15"/>
  <c r="AJ494" i="15" s="1"/>
  <c r="H494" i="15"/>
  <c r="D494" i="15"/>
  <c r="F494" i="15"/>
  <c r="I494" i="15"/>
  <c r="C494" i="12"/>
  <c r="I493" i="12"/>
  <c r="E493" i="12"/>
  <c r="G493" i="12"/>
  <c r="AJ493" i="12" s="1"/>
  <c r="J493" i="12"/>
  <c r="F493" i="12"/>
  <c r="D493" i="12"/>
  <c r="H493" i="12"/>
  <c r="C494" i="11"/>
  <c r="E493" i="11"/>
  <c r="D493" i="11"/>
  <c r="F493" i="11"/>
  <c r="G493" i="11"/>
  <c r="AJ493" i="11" s="1"/>
  <c r="C495" i="11" l="1"/>
  <c r="F494" i="11"/>
  <c r="E494" i="11"/>
  <c r="D494" i="11"/>
  <c r="G494" i="11"/>
  <c r="AJ494" i="11" s="1"/>
  <c r="C495" i="12"/>
  <c r="F494" i="12"/>
  <c r="D494" i="12"/>
  <c r="I494" i="12"/>
  <c r="G494" i="12"/>
  <c r="AJ494" i="12" s="1"/>
  <c r="E494" i="12"/>
  <c r="J494" i="12"/>
  <c r="H494" i="12"/>
  <c r="C496" i="15"/>
  <c r="F495" i="15"/>
  <c r="J495" i="15"/>
  <c r="H495" i="15"/>
  <c r="E495" i="15"/>
  <c r="G495" i="15"/>
  <c r="AJ495" i="15" s="1"/>
  <c r="D495" i="15"/>
  <c r="I495" i="15"/>
  <c r="C496" i="12" l="1"/>
  <c r="J495" i="12"/>
  <c r="F495" i="12"/>
  <c r="D495" i="12"/>
  <c r="H495" i="12"/>
  <c r="G495" i="12"/>
  <c r="AJ495" i="12" s="1"/>
  <c r="I495" i="12"/>
  <c r="E495" i="12"/>
  <c r="C497" i="15"/>
  <c r="D496" i="15"/>
  <c r="J496" i="15"/>
  <c r="F496" i="15"/>
  <c r="G496" i="15"/>
  <c r="AJ496" i="15" s="1"/>
  <c r="E496" i="15"/>
  <c r="I496" i="15"/>
  <c r="H496" i="15"/>
  <c r="C496" i="11"/>
  <c r="E495" i="11"/>
  <c r="D495" i="11"/>
  <c r="G495" i="11"/>
  <c r="AJ495" i="11" s="1"/>
  <c r="F495" i="11"/>
  <c r="C497" i="11" l="1"/>
  <c r="D496" i="11"/>
  <c r="E496" i="11"/>
  <c r="F496" i="11"/>
  <c r="G496" i="11"/>
  <c r="AJ496" i="11" s="1"/>
  <c r="C498" i="15"/>
  <c r="D497" i="15"/>
  <c r="I497" i="15"/>
  <c r="F497" i="15"/>
  <c r="H497" i="15"/>
  <c r="E497" i="15"/>
  <c r="G497" i="15"/>
  <c r="AJ497" i="15" s="1"/>
  <c r="J497" i="15"/>
  <c r="C497" i="12"/>
  <c r="E496" i="12"/>
  <c r="J496" i="12"/>
  <c r="I496" i="12"/>
  <c r="F496" i="12"/>
  <c r="D496" i="12"/>
  <c r="G496" i="12"/>
  <c r="AJ496" i="12" s="1"/>
  <c r="H496" i="12"/>
  <c r="C498" i="12" l="1"/>
  <c r="J497" i="12"/>
  <c r="E497" i="12"/>
  <c r="G497" i="12"/>
  <c r="AJ497" i="12" s="1"/>
  <c r="H497" i="12"/>
  <c r="F497" i="12"/>
  <c r="D497" i="12"/>
  <c r="I497" i="12"/>
  <c r="C499" i="15"/>
  <c r="E498" i="15"/>
  <c r="H498" i="15"/>
  <c r="G498" i="15"/>
  <c r="AJ498" i="15" s="1"/>
  <c r="I498" i="15"/>
  <c r="D498" i="15"/>
  <c r="F498" i="15"/>
  <c r="J498" i="15"/>
  <c r="C498" i="11"/>
  <c r="E497" i="11"/>
  <c r="D497" i="11"/>
  <c r="F497" i="11"/>
  <c r="G497" i="11"/>
  <c r="AJ497" i="11" s="1"/>
  <c r="C499" i="11" l="1"/>
  <c r="F498" i="11"/>
  <c r="E498" i="11"/>
  <c r="D498" i="11"/>
  <c r="G498" i="11"/>
  <c r="AJ498" i="11" s="1"/>
  <c r="C500" i="15"/>
  <c r="F499" i="15"/>
  <c r="J499" i="15"/>
  <c r="E499" i="15"/>
  <c r="G499" i="15"/>
  <c r="AJ499" i="15" s="1"/>
  <c r="H499" i="15"/>
  <c r="D499" i="15"/>
  <c r="I499" i="15"/>
  <c r="C499" i="12"/>
  <c r="F498" i="12"/>
  <c r="D498" i="12"/>
  <c r="G498" i="12"/>
  <c r="AJ498" i="12" s="1"/>
  <c r="H498" i="12"/>
  <c r="E498" i="12"/>
  <c r="J498" i="12"/>
  <c r="I498" i="12"/>
  <c r="C500" i="12" l="1"/>
  <c r="J499" i="12"/>
  <c r="F499" i="12"/>
  <c r="D499" i="12"/>
  <c r="H499" i="12"/>
  <c r="I499" i="12"/>
  <c r="G499" i="12"/>
  <c r="AJ499" i="12" s="1"/>
  <c r="E499" i="12"/>
  <c r="D500" i="15"/>
  <c r="H500" i="15"/>
  <c r="F500" i="15"/>
  <c r="G500" i="15"/>
  <c r="AJ500" i="15" s="1"/>
  <c r="I500" i="15"/>
  <c r="E500" i="15"/>
  <c r="J500" i="15"/>
  <c r="O2" i="15"/>
  <c r="N3" i="15"/>
  <c r="C500" i="11"/>
  <c r="E499" i="11"/>
  <c r="D499" i="11"/>
  <c r="F499" i="11"/>
  <c r="G499" i="11"/>
  <c r="AJ499" i="11" s="1"/>
  <c r="P2" i="15" l="1"/>
  <c r="R2" i="15"/>
  <c r="Q2" i="15"/>
  <c r="D500" i="11"/>
  <c r="E500" i="11"/>
  <c r="F500" i="11"/>
  <c r="G500" i="11"/>
  <c r="AJ500" i="11" s="1"/>
  <c r="L2" i="11"/>
  <c r="K3" i="11"/>
  <c r="N4" i="15"/>
  <c r="O3" i="15"/>
  <c r="E500" i="12"/>
  <c r="I500" i="12"/>
  <c r="G500" i="12"/>
  <c r="AJ500" i="12" s="1"/>
  <c r="F500" i="12"/>
  <c r="D500" i="12"/>
  <c r="J500" i="12"/>
  <c r="H500" i="12"/>
  <c r="O2" i="12"/>
  <c r="N3" i="12"/>
  <c r="P3" i="15" l="1"/>
  <c r="R3" i="15"/>
  <c r="Q3" i="15"/>
  <c r="N5" i="15"/>
  <c r="O4" i="15"/>
  <c r="N4" i="12"/>
  <c r="O3" i="12"/>
  <c r="N2" i="11"/>
  <c r="O2" i="11"/>
  <c r="M2" i="11"/>
  <c r="R2" i="12"/>
  <c r="Q2" i="12"/>
  <c r="P2" i="12"/>
  <c r="K4" i="11"/>
  <c r="L3" i="11"/>
  <c r="S2" i="15"/>
  <c r="V2" i="15" s="1"/>
  <c r="P2" i="11" l="1"/>
  <c r="U2" i="15"/>
  <c r="S2" i="12"/>
  <c r="T2" i="12" s="1"/>
  <c r="N6" i="15"/>
  <c r="O5" i="15"/>
  <c r="N3" i="11"/>
  <c r="O3" i="11"/>
  <c r="M3" i="11"/>
  <c r="P3" i="11" s="1"/>
  <c r="K5" i="11"/>
  <c r="L4" i="11"/>
  <c r="U2" i="12"/>
  <c r="T2" i="15"/>
  <c r="V2" i="12"/>
  <c r="Q4" i="15"/>
  <c r="P4" i="15"/>
  <c r="R4" i="15"/>
  <c r="S2" i="11"/>
  <c r="Q2" i="11"/>
  <c r="R2" i="11"/>
  <c r="N5" i="12"/>
  <c r="O4" i="12"/>
  <c r="P3" i="12"/>
  <c r="Q3" i="12"/>
  <c r="R3" i="12"/>
  <c r="S3" i="15"/>
  <c r="U3" i="15" s="1"/>
  <c r="T3" i="15" l="1"/>
  <c r="V3" i="15"/>
  <c r="S3" i="12"/>
  <c r="V3" i="12" s="1"/>
  <c r="R4" i="12"/>
  <c r="Q4" i="12"/>
  <c r="P4" i="12"/>
  <c r="K6" i="11"/>
  <c r="L5" i="11"/>
  <c r="S4" i="15"/>
  <c r="U4" i="15" s="1"/>
  <c r="S3" i="11"/>
  <c r="R3" i="11"/>
  <c r="Q3" i="11"/>
  <c r="N7" i="15"/>
  <c r="O6" i="15"/>
  <c r="Q5" i="15"/>
  <c r="P5" i="15"/>
  <c r="R5" i="15"/>
  <c r="U3" i="12"/>
  <c r="N6" i="12"/>
  <c r="O5" i="12"/>
  <c r="N4" i="11"/>
  <c r="O4" i="11"/>
  <c r="M4" i="11"/>
  <c r="S5" i="15" l="1"/>
  <c r="T5" i="15" s="1"/>
  <c r="N8" i="15"/>
  <c r="O7" i="15"/>
  <c r="K7" i="11"/>
  <c r="L6" i="11"/>
  <c r="P4" i="11"/>
  <c r="N7" i="12"/>
  <c r="O6" i="12"/>
  <c r="U5" i="15"/>
  <c r="R6" i="15"/>
  <c r="Q6" i="15"/>
  <c r="P6" i="15"/>
  <c r="T4" i="15"/>
  <c r="V4" i="15"/>
  <c r="T3" i="12"/>
  <c r="P5" i="12"/>
  <c r="Q5" i="12"/>
  <c r="R5" i="12"/>
  <c r="S4" i="12"/>
  <c r="T4" i="12" s="1"/>
  <c r="V5" i="15"/>
  <c r="N5" i="11"/>
  <c r="O5" i="11"/>
  <c r="M5" i="11"/>
  <c r="P5" i="11" l="1"/>
  <c r="R5" i="11" s="1"/>
  <c r="U4" i="12"/>
  <c r="V4" i="12"/>
  <c r="Q5" i="11"/>
  <c r="S5" i="12"/>
  <c r="U5" i="12" s="1"/>
  <c r="S6" i="15"/>
  <c r="T6" i="15" s="1"/>
  <c r="N9" i="15"/>
  <c r="O8" i="15"/>
  <c r="N8" i="12"/>
  <c r="O7" i="12"/>
  <c r="N6" i="11"/>
  <c r="O6" i="11"/>
  <c r="M6" i="11"/>
  <c r="Q7" i="15"/>
  <c r="P7" i="15"/>
  <c r="R7" i="15"/>
  <c r="V5" i="12"/>
  <c r="V6" i="15"/>
  <c r="Q6" i="12"/>
  <c r="R6" i="12"/>
  <c r="P6" i="12"/>
  <c r="S4" i="11"/>
  <c r="Q4" i="11"/>
  <c r="R4" i="11"/>
  <c r="K8" i="11"/>
  <c r="L7" i="11"/>
  <c r="S5" i="11" l="1"/>
  <c r="P6" i="11"/>
  <c r="K9" i="11"/>
  <c r="L8" i="11"/>
  <c r="T5" i="12"/>
  <c r="S7" i="15"/>
  <c r="T7" i="15" s="1"/>
  <c r="N7" i="11"/>
  <c r="O7" i="11"/>
  <c r="M7" i="11"/>
  <c r="N10" i="15"/>
  <c r="O9" i="15"/>
  <c r="S6" i="12"/>
  <c r="V6" i="12" s="1"/>
  <c r="S6" i="11"/>
  <c r="R6" i="11"/>
  <c r="Q6" i="11"/>
  <c r="N9" i="12"/>
  <c r="O8" i="12"/>
  <c r="Q8" i="15"/>
  <c r="R8" i="15"/>
  <c r="P8" i="15"/>
  <c r="V7" i="15"/>
  <c r="R7" i="12"/>
  <c r="P7" i="12"/>
  <c r="Q7" i="12"/>
  <c r="U6" i="15"/>
  <c r="U7" i="15" l="1"/>
  <c r="S8" i="15"/>
  <c r="T8" i="15" s="1"/>
  <c r="N10" i="12"/>
  <c r="O9" i="12"/>
  <c r="T6" i="12"/>
  <c r="P9" i="15"/>
  <c r="Q9" i="15"/>
  <c r="R9" i="15"/>
  <c r="U6" i="12"/>
  <c r="S7" i="12"/>
  <c r="V7" i="12" s="1"/>
  <c r="V8" i="15"/>
  <c r="R8" i="12"/>
  <c r="P8" i="12"/>
  <c r="Q8" i="12"/>
  <c r="P7" i="11"/>
  <c r="N8" i="11"/>
  <c r="O8" i="11"/>
  <c r="M8" i="11"/>
  <c r="U8" i="15"/>
  <c r="N11" i="15"/>
  <c r="O10" i="15"/>
  <c r="K10" i="11"/>
  <c r="L9" i="11"/>
  <c r="P8" i="11" l="1"/>
  <c r="S8" i="12"/>
  <c r="T8" i="12" s="1"/>
  <c r="S9" i="15"/>
  <c r="T9" i="15" s="1"/>
  <c r="R9" i="12"/>
  <c r="P9" i="12"/>
  <c r="Q9" i="12"/>
  <c r="K11" i="11"/>
  <c r="L10" i="11"/>
  <c r="N12" i="15"/>
  <c r="O11" i="15"/>
  <c r="N9" i="11"/>
  <c r="O9" i="11"/>
  <c r="M9" i="11"/>
  <c r="P10" i="15"/>
  <c r="R10" i="15"/>
  <c r="Q10" i="15"/>
  <c r="R7" i="11"/>
  <c r="Q7" i="11"/>
  <c r="S7" i="11"/>
  <c r="V9" i="15"/>
  <c r="U7" i="12"/>
  <c r="Q8" i="11"/>
  <c r="S8" i="11"/>
  <c r="R8" i="11"/>
  <c r="U8" i="12"/>
  <c r="T7" i="12"/>
  <c r="U9" i="15"/>
  <c r="N11" i="12"/>
  <c r="O10" i="12"/>
  <c r="V8" i="12" l="1"/>
  <c r="P9" i="11"/>
  <c r="N13" i="15"/>
  <c r="O12" i="15"/>
  <c r="N12" i="12"/>
  <c r="O11" i="12"/>
  <c r="P11" i="15"/>
  <c r="R11" i="15"/>
  <c r="Q11" i="15"/>
  <c r="S9" i="12"/>
  <c r="U9" i="12" s="1"/>
  <c r="P10" i="12"/>
  <c r="Q10" i="12"/>
  <c r="R10" i="12"/>
  <c r="N10" i="11"/>
  <c r="O10" i="11"/>
  <c r="M10" i="11"/>
  <c r="S10" i="15"/>
  <c r="U10" i="15" s="1"/>
  <c r="K12" i="11"/>
  <c r="L11" i="11"/>
  <c r="V9" i="12"/>
  <c r="T10" i="15" l="1"/>
  <c r="T9" i="12"/>
  <c r="P10" i="11"/>
  <c r="N11" i="11"/>
  <c r="O11" i="11"/>
  <c r="M11" i="11"/>
  <c r="K13" i="11"/>
  <c r="L12" i="11"/>
  <c r="S10" i="12"/>
  <c r="V10" i="12" s="1"/>
  <c r="V10" i="15"/>
  <c r="N13" i="12"/>
  <c r="O12" i="12"/>
  <c r="R10" i="11"/>
  <c r="S10" i="11"/>
  <c r="Q10" i="11"/>
  <c r="P11" i="12"/>
  <c r="Q11" i="12"/>
  <c r="R11" i="12"/>
  <c r="S11" i="15"/>
  <c r="V11" i="15" s="1"/>
  <c r="N14" i="15"/>
  <c r="O13" i="15"/>
  <c r="R12" i="15"/>
  <c r="Q12" i="15"/>
  <c r="P12" i="15"/>
  <c r="R9" i="11"/>
  <c r="Q9" i="11"/>
  <c r="S9" i="11"/>
  <c r="T11" i="15" l="1"/>
  <c r="U10" i="12"/>
  <c r="T10" i="12"/>
  <c r="S12" i="15"/>
  <c r="T12" i="15" s="1"/>
  <c r="N15" i="15"/>
  <c r="O14" i="15"/>
  <c r="N14" i="12"/>
  <c r="O13" i="12"/>
  <c r="Q13" i="15"/>
  <c r="R13" i="15"/>
  <c r="P13" i="15"/>
  <c r="P12" i="12"/>
  <c r="R12" i="12"/>
  <c r="Q12" i="12"/>
  <c r="U11" i="15"/>
  <c r="P11" i="11"/>
  <c r="V12" i="15"/>
  <c r="S11" i="12"/>
  <c r="V11" i="12" s="1"/>
  <c r="N12" i="11"/>
  <c r="O12" i="11"/>
  <c r="M12" i="11"/>
  <c r="K14" i="11"/>
  <c r="L13" i="11"/>
  <c r="T11" i="12" l="1"/>
  <c r="U12" i="15"/>
  <c r="P12" i="11"/>
  <c r="N13" i="11"/>
  <c r="O13" i="11"/>
  <c r="M13" i="11"/>
  <c r="S12" i="12"/>
  <c r="V12" i="12" s="1"/>
  <c r="K15" i="11"/>
  <c r="L14" i="11"/>
  <c r="U11" i="12"/>
  <c r="S12" i="11"/>
  <c r="Q12" i="11"/>
  <c r="R12" i="11"/>
  <c r="U12" i="12"/>
  <c r="S13" i="15"/>
  <c r="T13" i="15" s="1"/>
  <c r="N16" i="15"/>
  <c r="O15" i="15"/>
  <c r="N15" i="12"/>
  <c r="O14" i="12"/>
  <c r="P14" i="15"/>
  <c r="Q14" i="15"/>
  <c r="R14" i="15"/>
  <c r="S11" i="11"/>
  <c r="R11" i="11"/>
  <c r="Q11" i="11"/>
  <c r="U13" i="15"/>
  <c r="P13" i="12"/>
  <c r="Q13" i="12"/>
  <c r="R13" i="12"/>
  <c r="V13" i="15" l="1"/>
  <c r="N16" i="12"/>
  <c r="O15" i="12"/>
  <c r="Q15" i="15"/>
  <c r="R15" i="15"/>
  <c r="P15" i="15"/>
  <c r="M14" i="11"/>
  <c r="N14" i="11"/>
  <c r="O14" i="11"/>
  <c r="P13" i="11"/>
  <c r="K16" i="11"/>
  <c r="L15" i="11"/>
  <c r="V13" i="12"/>
  <c r="S14" i="15"/>
  <c r="V14" i="15" s="1"/>
  <c r="S13" i="12"/>
  <c r="U13" i="12" s="1"/>
  <c r="T13" i="12"/>
  <c r="Q14" i="12"/>
  <c r="R14" i="12"/>
  <c r="P14" i="12"/>
  <c r="N17" i="15"/>
  <c r="O16" i="15"/>
  <c r="T12" i="12"/>
  <c r="T14" i="15" l="1"/>
  <c r="N18" i="15"/>
  <c r="O17" i="15"/>
  <c r="U17" i="15"/>
  <c r="S17" i="15"/>
  <c r="V17" i="15"/>
  <c r="T17" i="15"/>
  <c r="K17" i="11"/>
  <c r="L16" i="11"/>
  <c r="S14" i="12"/>
  <c r="U14" i="12" s="1"/>
  <c r="U14" i="15"/>
  <c r="P14" i="11"/>
  <c r="P15" i="12"/>
  <c r="R15" i="12"/>
  <c r="Q15" i="12"/>
  <c r="Q13" i="11"/>
  <c r="S13" i="11"/>
  <c r="R13" i="11"/>
  <c r="S15" i="15"/>
  <c r="T15" i="15" s="1"/>
  <c r="N17" i="12"/>
  <c r="O16" i="12"/>
  <c r="P16" i="15"/>
  <c r="R16" i="15"/>
  <c r="Q16" i="15"/>
  <c r="M15" i="11"/>
  <c r="N15" i="11"/>
  <c r="O15" i="11"/>
  <c r="V15" i="15"/>
  <c r="V14" i="12" l="1"/>
  <c r="S16" i="15"/>
  <c r="T16" i="15" s="1"/>
  <c r="S14" i="11"/>
  <c r="R14" i="11"/>
  <c r="Q14" i="11"/>
  <c r="U15" i="15"/>
  <c r="Q17" i="15"/>
  <c r="P17" i="15"/>
  <c r="R17" i="15"/>
  <c r="P15" i="11"/>
  <c r="Q16" i="12"/>
  <c r="R16" i="12"/>
  <c r="P16" i="12"/>
  <c r="N19" i="15"/>
  <c r="O18" i="15"/>
  <c r="T18" i="15"/>
  <c r="S18" i="15"/>
  <c r="U18" i="15"/>
  <c r="V18" i="15"/>
  <c r="U16" i="15"/>
  <c r="N18" i="12"/>
  <c r="O17" i="12"/>
  <c r="M16" i="11"/>
  <c r="N16" i="11"/>
  <c r="O16" i="11"/>
  <c r="V16" i="15"/>
  <c r="S15" i="12"/>
  <c r="U15" i="12" s="1"/>
  <c r="T14" i="12"/>
  <c r="K18" i="11"/>
  <c r="L17" i="11"/>
  <c r="P16" i="11" l="1"/>
  <c r="T15" i="12"/>
  <c r="K19" i="11"/>
  <c r="L18" i="11"/>
  <c r="V15" i="12"/>
  <c r="Q18" i="15"/>
  <c r="R18" i="15"/>
  <c r="P18" i="15"/>
  <c r="Q17" i="12"/>
  <c r="P17" i="12"/>
  <c r="R17" i="12"/>
  <c r="N20" i="15"/>
  <c r="O19" i="15"/>
  <c r="V19" i="15"/>
  <c r="S19" i="15"/>
  <c r="T19" i="15"/>
  <c r="U19" i="15"/>
  <c r="M17" i="11"/>
  <c r="N17" i="11"/>
  <c r="O17" i="11"/>
  <c r="N19" i="12"/>
  <c r="O18" i="12"/>
  <c r="Q15" i="11"/>
  <c r="S15" i="11"/>
  <c r="R15" i="11"/>
  <c r="R16" i="11"/>
  <c r="S16" i="11"/>
  <c r="Q16" i="11"/>
  <c r="S16" i="12"/>
  <c r="U16" i="12" s="1"/>
  <c r="N21" i="15" l="1"/>
  <c r="O20" i="15"/>
  <c r="T20" i="15"/>
  <c r="S20" i="15"/>
  <c r="V20" i="15"/>
  <c r="U20" i="15"/>
  <c r="V16" i="12"/>
  <c r="P17" i="11"/>
  <c r="P18" i="12"/>
  <c r="R18" i="12"/>
  <c r="Q18" i="12"/>
  <c r="T16" i="12"/>
  <c r="N20" i="12"/>
  <c r="O19" i="12"/>
  <c r="T17" i="12"/>
  <c r="S17" i="12"/>
  <c r="V17" i="12" s="1"/>
  <c r="M18" i="11"/>
  <c r="N18" i="11"/>
  <c r="O18" i="11"/>
  <c r="R19" i="15"/>
  <c r="Q19" i="15"/>
  <c r="P19" i="15"/>
  <c r="U17" i="12"/>
  <c r="K20" i="11"/>
  <c r="L19" i="11"/>
  <c r="Q19" i="12" l="1"/>
  <c r="P19" i="12"/>
  <c r="R19" i="12"/>
  <c r="R17" i="11"/>
  <c r="Q17" i="11"/>
  <c r="S17" i="11"/>
  <c r="P18" i="11"/>
  <c r="N21" i="12"/>
  <c r="O20" i="12"/>
  <c r="Q20" i="15"/>
  <c r="R20" i="15"/>
  <c r="P20" i="15"/>
  <c r="O19" i="11"/>
  <c r="M19" i="11"/>
  <c r="N19" i="11"/>
  <c r="S18" i="12"/>
  <c r="T18" i="12" s="1"/>
  <c r="K21" i="11"/>
  <c r="L20" i="11"/>
  <c r="N22" i="15"/>
  <c r="V21" i="15"/>
  <c r="O21" i="15"/>
  <c r="T21" i="15"/>
  <c r="S21" i="15"/>
  <c r="U21" i="15"/>
  <c r="P19" i="11" l="1"/>
  <c r="V18" i="12"/>
  <c r="U18" i="12"/>
  <c r="R20" i="12"/>
  <c r="P20" i="12"/>
  <c r="Q20" i="12"/>
  <c r="Q18" i="11"/>
  <c r="R18" i="11"/>
  <c r="S18" i="11"/>
  <c r="K22" i="11"/>
  <c r="L21" i="11"/>
  <c r="N23" i="15"/>
  <c r="T22" i="15"/>
  <c r="O22" i="15"/>
  <c r="V22" i="15"/>
  <c r="U22" i="15"/>
  <c r="S22" i="15"/>
  <c r="N22" i="12"/>
  <c r="O21" i="12"/>
  <c r="T19" i="12"/>
  <c r="S19" i="12"/>
  <c r="V19" i="12" s="1"/>
  <c r="R21" i="15"/>
  <c r="P21" i="15"/>
  <c r="Q21" i="15"/>
  <c r="O20" i="11"/>
  <c r="M20" i="11"/>
  <c r="N20" i="11"/>
  <c r="U19" i="12"/>
  <c r="N23" i="12" l="1"/>
  <c r="O22" i="12"/>
  <c r="Q22" i="15"/>
  <c r="R22" i="15"/>
  <c r="P22" i="15"/>
  <c r="M21" i="11"/>
  <c r="N21" i="11"/>
  <c r="O21" i="11"/>
  <c r="K23" i="11"/>
  <c r="L22" i="11"/>
  <c r="P20" i="11"/>
  <c r="N24" i="15"/>
  <c r="O23" i="15"/>
  <c r="U23" i="15"/>
  <c r="V23" i="15"/>
  <c r="T23" i="15"/>
  <c r="S23" i="15"/>
  <c r="R21" i="12"/>
  <c r="P21" i="12"/>
  <c r="Q21" i="12"/>
  <c r="S20" i="12"/>
  <c r="V20" i="12" s="1"/>
  <c r="S19" i="11"/>
  <c r="R19" i="11"/>
  <c r="Q19" i="11"/>
  <c r="P21" i="11" l="1"/>
  <c r="U20" i="12"/>
  <c r="Q23" i="15"/>
  <c r="R23" i="15"/>
  <c r="P23" i="15"/>
  <c r="O22" i="11"/>
  <c r="M22" i="11"/>
  <c r="N22" i="11"/>
  <c r="S21" i="12"/>
  <c r="U21" i="12" s="1"/>
  <c r="N25" i="15"/>
  <c r="O24" i="15"/>
  <c r="S24" i="15"/>
  <c r="T24" i="15"/>
  <c r="V24" i="15"/>
  <c r="U24" i="15"/>
  <c r="K24" i="11"/>
  <c r="L23" i="11"/>
  <c r="Q22" i="12"/>
  <c r="R22" i="12"/>
  <c r="P22" i="12"/>
  <c r="Q21" i="11"/>
  <c r="R21" i="11"/>
  <c r="S21" i="11"/>
  <c r="T20" i="12"/>
  <c r="V21" i="12"/>
  <c r="S20" i="11"/>
  <c r="R20" i="11"/>
  <c r="Q20" i="11"/>
  <c r="N24" i="12"/>
  <c r="O23" i="12"/>
  <c r="U23" i="12"/>
  <c r="S23" i="12"/>
  <c r="T23" i="12"/>
  <c r="V23" i="12"/>
  <c r="P22" i="11" l="1"/>
  <c r="N25" i="12"/>
  <c r="O24" i="12"/>
  <c r="U24" i="12"/>
  <c r="S24" i="12"/>
  <c r="V24" i="12"/>
  <c r="T24" i="12"/>
  <c r="R23" i="12"/>
  <c r="P23" i="12"/>
  <c r="Q23" i="12"/>
  <c r="U22" i="12"/>
  <c r="P24" i="15"/>
  <c r="R24" i="15"/>
  <c r="Q24" i="15"/>
  <c r="S22" i="11"/>
  <c r="R22" i="11"/>
  <c r="Q22" i="11"/>
  <c r="N26" i="15"/>
  <c r="O25" i="15"/>
  <c r="T25" i="15"/>
  <c r="V25" i="15"/>
  <c r="S25" i="15"/>
  <c r="U25" i="15"/>
  <c r="S22" i="12"/>
  <c r="T22" i="12" s="1"/>
  <c r="O23" i="11"/>
  <c r="M23" i="11"/>
  <c r="N23" i="11"/>
  <c r="V22" i="12"/>
  <c r="K25" i="11"/>
  <c r="L24" i="11"/>
  <c r="T21" i="12"/>
  <c r="P23" i="11" l="1"/>
  <c r="O24" i="11"/>
  <c r="N24" i="11"/>
  <c r="M24" i="11"/>
  <c r="K26" i="11"/>
  <c r="L25" i="11"/>
  <c r="Q23" i="11"/>
  <c r="R23" i="11"/>
  <c r="S23" i="11"/>
  <c r="R25" i="15"/>
  <c r="P25" i="15"/>
  <c r="Q25" i="15"/>
  <c r="Q24" i="12"/>
  <c r="P24" i="12"/>
  <c r="R24" i="12"/>
  <c r="N27" i="15"/>
  <c r="O26" i="15"/>
  <c r="T26" i="15"/>
  <c r="V26" i="15"/>
  <c r="S26" i="15"/>
  <c r="U26" i="15"/>
  <c r="N26" i="12"/>
  <c r="O25" i="12"/>
  <c r="U25" i="12"/>
  <c r="S25" i="12"/>
  <c r="V25" i="12"/>
  <c r="T25" i="12"/>
  <c r="N27" i="12" l="1"/>
  <c r="O26" i="12"/>
  <c r="U26" i="12"/>
  <c r="V26" i="12"/>
  <c r="S26" i="12"/>
  <c r="T26" i="12"/>
  <c r="N28" i="15"/>
  <c r="O27" i="15"/>
  <c r="T27" i="15"/>
  <c r="U27" i="15"/>
  <c r="V27" i="15"/>
  <c r="S27" i="15"/>
  <c r="K27" i="11"/>
  <c r="P26" i="11"/>
  <c r="L26" i="11"/>
  <c r="P25" i="12"/>
  <c r="R25" i="12"/>
  <c r="Q25" i="12"/>
  <c r="P24" i="11"/>
  <c r="Q26" i="15"/>
  <c r="R26" i="15"/>
  <c r="P26" i="15"/>
  <c r="O25" i="11"/>
  <c r="N25" i="11"/>
  <c r="M25" i="11"/>
  <c r="P25" i="11" s="1"/>
  <c r="P27" i="15" l="1"/>
  <c r="R27" i="15"/>
  <c r="Q27" i="15"/>
  <c r="N26" i="11"/>
  <c r="M26" i="11"/>
  <c r="O26" i="11"/>
  <c r="N29" i="15"/>
  <c r="O28" i="15"/>
  <c r="T28" i="15"/>
  <c r="U28" i="15"/>
  <c r="V28" i="15"/>
  <c r="S28" i="15"/>
  <c r="S24" i="11"/>
  <c r="Q24" i="11"/>
  <c r="R24" i="11"/>
  <c r="Q26" i="11"/>
  <c r="R26" i="11"/>
  <c r="S26" i="11"/>
  <c r="R26" i="12"/>
  <c r="P26" i="12"/>
  <c r="Q26" i="12"/>
  <c r="S25" i="11"/>
  <c r="Q25" i="11"/>
  <c r="R25" i="11"/>
  <c r="K28" i="11"/>
  <c r="L27" i="11"/>
  <c r="P27" i="11"/>
  <c r="N28" i="12"/>
  <c r="T27" i="12"/>
  <c r="O27" i="12"/>
  <c r="S27" i="12"/>
  <c r="V27" i="12"/>
  <c r="U27" i="12"/>
  <c r="N29" i="12" l="1"/>
  <c r="T28" i="12"/>
  <c r="S28" i="12"/>
  <c r="O28" i="12"/>
  <c r="U28" i="12"/>
  <c r="V28" i="12"/>
  <c r="Q28" i="15"/>
  <c r="P28" i="15"/>
  <c r="R28" i="15"/>
  <c r="N30" i="15"/>
  <c r="S29" i="15"/>
  <c r="O29" i="15"/>
  <c r="U29" i="15"/>
  <c r="T29" i="15"/>
  <c r="V29" i="15"/>
  <c r="S27" i="11"/>
  <c r="R27" i="11"/>
  <c r="Q27" i="11"/>
  <c r="Q27" i="12"/>
  <c r="R27" i="12"/>
  <c r="P27" i="12"/>
  <c r="N27" i="11"/>
  <c r="O27" i="11"/>
  <c r="M27" i="11"/>
  <c r="K29" i="11"/>
  <c r="P28" i="11"/>
  <c r="L28" i="11"/>
  <c r="Q29" i="15" l="1"/>
  <c r="R29" i="15"/>
  <c r="P29" i="15"/>
  <c r="P28" i="12"/>
  <c r="Q28" i="12"/>
  <c r="R28" i="12"/>
  <c r="O28" i="11"/>
  <c r="M28" i="11"/>
  <c r="N28" i="11"/>
  <c r="Q28" i="11"/>
  <c r="S28" i="11"/>
  <c r="R28" i="11"/>
  <c r="N31" i="15"/>
  <c r="T30" i="15"/>
  <c r="V30" i="15"/>
  <c r="O30" i="15"/>
  <c r="U30" i="15"/>
  <c r="S30" i="15"/>
  <c r="K30" i="11"/>
  <c r="P29" i="11"/>
  <c r="L29" i="11"/>
  <c r="N30" i="12"/>
  <c r="U29" i="12"/>
  <c r="T29" i="12"/>
  <c r="O29" i="12"/>
  <c r="V29" i="12"/>
  <c r="S29" i="12"/>
  <c r="R29" i="12" l="1"/>
  <c r="P29" i="12"/>
  <c r="Q29" i="12"/>
  <c r="Q29" i="11"/>
  <c r="S29" i="11"/>
  <c r="R29" i="11"/>
  <c r="R30" i="15"/>
  <c r="P30" i="15"/>
  <c r="Q30" i="15"/>
  <c r="K31" i="11"/>
  <c r="P30" i="11"/>
  <c r="L30" i="11"/>
  <c r="N31" i="12"/>
  <c r="U30" i="12"/>
  <c r="T30" i="12"/>
  <c r="O30" i="12"/>
  <c r="V30" i="12"/>
  <c r="S30" i="12"/>
  <c r="O29" i="11"/>
  <c r="N29" i="11"/>
  <c r="M29" i="11"/>
  <c r="N32" i="15"/>
  <c r="V31" i="15"/>
  <c r="S31" i="15"/>
  <c r="O31" i="15"/>
  <c r="U31" i="15"/>
  <c r="T31" i="15"/>
  <c r="N30" i="11" l="1"/>
  <c r="O30" i="11"/>
  <c r="M30" i="11"/>
  <c r="R31" i="15"/>
  <c r="Q31" i="15"/>
  <c r="P31" i="15"/>
  <c r="P30" i="12"/>
  <c r="Q30" i="12"/>
  <c r="R30" i="12"/>
  <c r="R30" i="11"/>
  <c r="S30" i="11"/>
  <c r="Q30" i="11"/>
  <c r="N33" i="15"/>
  <c r="T32" i="15"/>
  <c r="U32" i="15"/>
  <c r="O32" i="15"/>
  <c r="S32" i="15"/>
  <c r="V32" i="15"/>
  <c r="K32" i="11"/>
  <c r="L31" i="11"/>
  <c r="P31" i="11"/>
  <c r="N32" i="12"/>
  <c r="V31" i="12"/>
  <c r="T31" i="12"/>
  <c r="O31" i="12"/>
  <c r="S31" i="12"/>
  <c r="U31" i="12"/>
  <c r="N31" i="11" l="1"/>
  <c r="O31" i="11"/>
  <c r="M31" i="11"/>
  <c r="Q32" i="15"/>
  <c r="R32" i="15"/>
  <c r="P32" i="15"/>
  <c r="K33" i="11"/>
  <c r="P32" i="11"/>
  <c r="L32" i="11"/>
  <c r="N33" i="12"/>
  <c r="V32" i="12"/>
  <c r="U32" i="12"/>
  <c r="O32" i="12"/>
  <c r="S32" i="12"/>
  <c r="T32" i="12"/>
  <c r="R31" i="12"/>
  <c r="P31" i="12"/>
  <c r="Q31" i="12"/>
  <c r="Q31" i="11"/>
  <c r="R31" i="11"/>
  <c r="S31" i="11"/>
  <c r="N34" i="15"/>
  <c r="U33" i="15"/>
  <c r="S33" i="15"/>
  <c r="O33" i="15"/>
  <c r="T33" i="15"/>
  <c r="V33" i="15"/>
  <c r="P32" i="12" l="1"/>
  <c r="Q32" i="12"/>
  <c r="R32" i="12"/>
  <c r="S32" i="11"/>
  <c r="R32" i="11"/>
  <c r="Q32" i="11"/>
  <c r="Q33" i="15"/>
  <c r="P33" i="15"/>
  <c r="R33" i="15"/>
  <c r="K34" i="11"/>
  <c r="P33" i="11"/>
  <c r="L33" i="11"/>
  <c r="N35" i="15"/>
  <c r="S34" i="15"/>
  <c r="U34" i="15"/>
  <c r="O34" i="15"/>
  <c r="V34" i="15"/>
  <c r="T34" i="15"/>
  <c r="N34" i="12"/>
  <c r="S33" i="12"/>
  <c r="T33" i="12"/>
  <c r="O33" i="12"/>
  <c r="U33" i="12"/>
  <c r="V33" i="12"/>
  <c r="N32" i="11"/>
  <c r="O32" i="11"/>
  <c r="M32" i="11"/>
  <c r="Q34" i="15" l="1"/>
  <c r="R34" i="15"/>
  <c r="P34" i="15"/>
  <c r="O33" i="11"/>
  <c r="N33" i="11"/>
  <c r="M33" i="11"/>
  <c r="N35" i="12"/>
  <c r="S34" i="12"/>
  <c r="T34" i="12"/>
  <c r="O34" i="12"/>
  <c r="V34" i="12"/>
  <c r="U34" i="12"/>
  <c r="R33" i="11"/>
  <c r="S33" i="11"/>
  <c r="Q33" i="11"/>
  <c r="P33" i="12"/>
  <c r="Q33" i="12"/>
  <c r="R33" i="12"/>
  <c r="K35" i="11"/>
  <c r="L34" i="11"/>
  <c r="P34" i="11"/>
  <c r="N36" i="15"/>
  <c r="S35" i="15"/>
  <c r="T35" i="15"/>
  <c r="O35" i="15"/>
  <c r="V35" i="15"/>
  <c r="U35" i="15"/>
  <c r="N34" i="11" l="1"/>
  <c r="O34" i="11"/>
  <c r="M34" i="11"/>
  <c r="K36" i="11"/>
  <c r="L35" i="11"/>
  <c r="P35" i="11"/>
  <c r="N36" i="12"/>
  <c r="S35" i="12"/>
  <c r="V35" i="12"/>
  <c r="O35" i="12"/>
  <c r="T35" i="12"/>
  <c r="U35" i="12"/>
  <c r="N37" i="15"/>
  <c r="T36" i="15"/>
  <c r="S36" i="15"/>
  <c r="O36" i="15"/>
  <c r="U36" i="15"/>
  <c r="V36" i="15"/>
  <c r="Q34" i="12"/>
  <c r="P34" i="12"/>
  <c r="R34" i="12"/>
  <c r="Q35" i="15"/>
  <c r="P35" i="15"/>
  <c r="R35" i="15"/>
  <c r="R34" i="11"/>
  <c r="S34" i="11"/>
  <c r="Q34" i="11"/>
  <c r="K37" i="11" l="1"/>
  <c r="P36" i="11"/>
  <c r="L36" i="11"/>
  <c r="Q36" i="15"/>
  <c r="R36" i="15"/>
  <c r="P36" i="15"/>
  <c r="N37" i="12"/>
  <c r="V36" i="12"/>
  <c r="T36" i="12"/>
  <c r="O36" i="12"/>
  <c r="U36" i="12"/>
  <c r="S36" i="12"/>
  <c r="Q35" i="12"/>
  <c r="R35" i="12"/>
  <c r="P35" i="12"/>
  <c r="R35" i="11"/>
  <c r="S35" i="11"/>
  <c r="Q35" i="11"/>
  <c r="N38" i="15"/>
  <c r="V37" i="15"/>
  <c r="T37" i="15"/>
  <c r="O37" i="15"/>
  <c r="U37" i="15"/>
  <c r="S37" i="15"/>
  <c r="M35" i="11"/>
  <c r="N35" i="11"/>
  <c r="O35" i="11"/>
  <c r="R37" i="15" l="1"/>
  <c r="P37" i="15"/>
  <c r="Q37" i="15"/>
  <c r="N36" i="11"/>
  <c r="O36" i="11"/>
  <c r="M36" i="11"/>
  <c r="N39" i="15"/>
  <c r="S38" i="15"/>
  <c r="U38" i="15"/>
  <c r="O38" i="15"/>
  <c r="T38" i="15"/>
  <c r="V38" i="15"/>
  <c r="P36" i="12"/>
  <c r="R36" i="12"/>
  <c r="Q36" i="12"/>
  <c r="S36" i="11"/>
  <c r="Q36" i="11"/>
  <c r="R36" i="11"/>
  <c r="N38" i="12"/>
  <c r="V37" i="12"/>
  <c r="S37" i="12"/>
  <c r="O37" i="12"/>
  <c r="U37" i="12"/>
  <c r="T37" i="12"/>
  <c r="K38" i="11"/>
  <c r="P37" i="11"/>
  <c r="L37" i="11"/>
  <c r="Q37" i="12" l="1"/>
  <c r="R37" i="12"/>
  <c r="P37" i="12"/>
  <c r="M37" i="11"/>
  <c r="N37" i="11"/>
  <c r="O37" i="11"/>
  <c r="N40" i="15"/>
  <c r="S39" i="15"/>
  <c r="U39" i="15"/>
  <c r="O39" i="15"/>
  <c r="V39" i="15"/>
  <c r="T39" i="15"/>
  <c r="N39" i="12"/>
  <c r="U38" i="12"/>
  <c r="S38" i="12"/>
  <c r="O38" i="12"/>
  <c r="V38" i="12"/>
  <c r="T38" i="12"/>
  <c r="R37" i="11"/>
  <c r="S37" i="11"/>
  <c r="Q37" i="11"/>
  <c r="P38" i="15"/>
  <c r="Q38" i="15"/>
  <c r="R38" i="15"/>
  <c r="K39" i="11"/>
  <c r="L38" i="11"/>
  <c r="P38" i="11"/>
  <c r="R38" i="11" l="1"/>
  <c r="Q38" i="11"/>
  <c r="S38" i="11"/>
  <c r="P38" i="12"/>
  <c r="R38" i="12"/>
  <c r="Q38" i="12"/>
  <c r="N41" i="15"/>
  <c r="U40" i="15"/>
  <c r="T40" i="15"/>
  <c r="O40" i="15"/>
  <c r="S40" i="15"/>
  <c r="V40" i="15"/>
  <c r="N38" i="11"/>
  <c r="O38" i="11"/>
  <c r="M38" i="11"/>
  <c r="R39" i="15"/>
  <c r="P39" i="15"/>
  <c r="Q39" i="15"/>
  <c r="K40" i="11"/>
  <c r="L39" i="11"/>
  <c r="P39" i="11"/>
  <c r="N40" i="12"/>
  <c r="T39" i="12"/>
  <c r="U39" i="12"/>
  <c r="O39" i="12"/>
  <c r="V39" i="12"/>
  <c r="S39" i="12"/>
  <c r="O39" i="11" l="1"/>
  <c r="M39" i="11"/>
  <c r="N39" i="11"/>
  <c r="K41" i="11"/>
  <c r="P40" i="11"/>
  <c r="L40" i="11"/>
  <c r="N42" i="15"/>
  <c r="V41" i="15"/>
  <c r="T41" i="15"/>
  <c r="O41" i="15"/>
  <c r="S41" i="15"/>
  <c r="U41" i="15"/>
  <c r="N41" i="12"/>
  <c r="T40" i="12"/>
  <c r="V40" i="12"/>
  <c r="O40" i="12"/>
  <c r="U40" i="12"/>
  <c r="S40" i="12"/>
  <c r="R40" i="15"/>
  <c r="Q40" i="15"/>
  <c r="P40" i="15"/>
  <c r="Q39" i="12"/>
  <c r="P39" i="12"/>
  <c r="R39" i="12"/>
  <c r="Q39" i="11"/>
  <c r="S39" i="11"/>
  <c r="R39" i="11"/>
  <c r="K42" i="11" l="1"/>
  <c r="P41" i="11"/>
  <c r="L41" i="11"/>
  <c r="R40" i="12"/>
  <c r="P40" i="12"/>
  <c r="Q40" i="12"/>
  <c r="N43" i="15"/>
  <c r="T42" i="15"/>
  <c r="V42" i="15"/>
  <c r="O42" i="15"/>
  <c r="U42" i="15"/>
  <c r="S42" i="15"/>
  <c r="N40" i="11"/>
  <c r="M40" i="11"/>
  <c r="O40" i="11"/>
  <c r="P41" i="15"/>
  <c r="R41" i="15"/>
  <c r="Q41" i="15"/>
  <c r="N42" i="12"/>
  <c r="U41" i="12"/>
  <c r="T41" i="12"/>
  <c r="O41" i="12"/>
  <c r="V41" i="12"/>
  <c r="S41" i="12"/>
  <c r="Q40" i="11"/>
  <c r="S40" i="11"/>
  <c r="R40" i="11"/>
  <c r="P41" i="12" l="1"/>
  <c r="Q41" i="12"/>
  <c r="R41" i="12"/>
  <c r="N41" i="11"/>
  <c r="M41" i="11"/>
  <c r="O41" i="11"/>
  <c r="P42" i="15"/>
  <c r="R42" i="15"/>
  <c r="Q42" i="15"/>
  <c r="S41" i="11"/>
  <c r="Q41" i="11"/>
  <c r="R41" i="11"/>
  <c r="N43" i="12"/>
  <c r="V42" i="12"/>
  <c r="U42" i="12"/>
  <c r="O42" i="12"/>
  <c r="S42" i="12"/>
  <c r="T42" i="12"/>
  <c r="N44" i="15"/>
  <c r="S43" i="15"/>
  <c r="T43" i="15"/>
  <c r="O43" i="15"/>
  <c r="U43" i="15"/>
  <c r="V43" i="15"/>
  <c r="K43" i="11"/>
  <c r="P42" i="11"/>
  <c r="L42" i="11"/>
  <c r="K44" i="11" l="1"/>
  <c r="P43" i="11"/>
  <c r="L43" i="11"/>
  <c r="R42" i="12"/>
  <c r="P42" i="12"/>
  <c r="Q42" i="12"/>
  <c r="M42" i="11"/>
  <c r="O42" i="11"/>
  <c r="N42" i="11"/>
  <c r="N45" i="15"/>
  <c r="V44" i="15"/>
  <c r="T44" i="15"/>
  <c r="O44" i="15"/>
  <c r="U44" i="15"/>
  <c r="S44" i="15"/>
  <c r="R42" i="11"/>
  <c r="Q42" i="11"/>
  <c r="S42" i="11"/>
  <c r="P43" i="15"/>
  <c r="R43" i="15"/>
  <c r="Q43" i="15"/>
  <c r="N44" i="12"/>
  <c r="V43" i="12"/>
  <c r="T43" i="12"/>
  <c r="O43" i="12"/>
  <c r="U43" i="12"/>
  <c r="S43" i="12"/>
  <c r="P44" i="15" l="1"/>
  <c r="R44" i="15"/>
  <c r="Q44" i="15"/>
  <c r="M43" i="11"/>
  <c r="N43" i="11"/>
  <c r="O43" i="11"/>
  <c r="N45" i="12"/>
  <c r="S44" i="12"/>
  <c r="T44" i="12"/>
  <c r="O44" i="12"/>
  <c r="V44" i="12"/>
  <c r="U44" i="12"/>
  <c r="N46" i="15"/>
  <c r="U45" i="15"/>
  <c r="T45" i="15"/>
  <c r="O45" i="15"/>
  <c r="S45" i="15"/>
  <c r="V45" i="15"/>
  <c r="R43" i="11"/>
  <c r="S43" i="11"/>
  <c r="Q43" i="11"/>
  <c r="Q43" i="12"/>
  <c r="R43" i="12"/>
  <c r="P43" i="12"/>
  <c r="K45" i="11"/>
  <c r="P44" i="11"/>
  <c r="L44" i="11"/>
  <c r="P45" i="15" l="1"/>
  <c r="Q45" i="15"/>
  <c r="R45" i="15"/>
  <c r="N44" i="11"/>
  <c r="O44" i="11"/>
  <c r="M44" i="11"/>
  <c r="N46" i="12"/>
  <c r="V45" i="12"/>
  <c r="T45" i="12"/>
  <c r="O45" i="12"/>
  <c r="S45" i="12"/>
  <c r="U45" i="12"/>
  <c r="K46" i="11"/>
  <c r="P45" i="11"/>
  <c r="L45" i="11"/>
  <c r="S44" i="11"/>
  <c r="R44" i="11"/>
  <c r="Q44" i="11"/>
  <c r="Q44" i="12"/>
  <c r="R44" i="12"/>
  <c r="P44" i="12"/>
  <c r="N47" i="15"/>
  <c r="V46" i="15"/>
  <c r="T46" i="15"/>
  <c r="O46" i="15"/>
  <c r="U46" i="15"/>
  <c r="S46" i="15"/>
  <c r="R46" i="15" l="1"/>
  <c r="P46" i="15"/>
  <c r="Q46" i="15"/>
  <c r="O45" i="11"/>
  <c r="N45" i="11"/>
  <c r="M45" i="11"/>
  <c r="N47" i="12"/>
  <c r="S46" i="12"/>
  <c r="T46" i="12"/>
  <c r="O46" i="12"/>
  <c r="V46" i="12"/>
  <c r="U46" i="12"/>
  <c r="R45" i="11"/>
  <c r="S45" i="11"/>
  <c r="Q45" i="11"/>
  <c r="P45" i="12"/>
  <c r="Q45" i="12"/>
  <c r="R45" i="12"/>
  <c r="N48" i="15"/>
  <c r="T47" i="15"/>
  <c r="S47" i="15"/>
  <c r="O47" i="15"/>
  <c r="V47" i="15"/>
  <c r="U47" i="15"/>
  <c r="K47" i="11"/>
  <c r="P46" i="11"/>
  <c r="L46" i="11"/>
  <c r="N49" i="15" l="1"/>
  <c r="S48" i="15"/>
  <c r="V48" i="15"/>
  <c r="O48" i="15"/>
  <c r="U48" i="15"/>
  <c r="T48" i="15"/>
  <c r="N48" i="12"/>
  <c r="U47" i="12"/>
  <c r="S47" i="12"/>
  <c r="O47" i="12"/>
  <c r="V47" i="12"/>
  <c r="T47" i="12"/>
  <c r="Q47" i="15"/>
  <c r="R47" i="15"/>
  <c r="P47" i="15"/>
  <c r="O46" i="11"/>
  <c r="M46" i="11"/>
  <c r="N46" i="11"/>
  <c r="R46" i="11"/>
  <c r="S46" i="11"/>
  <c r="Q46" i="11"/>
  <c r="Q46" i="12"/>
  <c r="P46" i="12"/>
  <c r="R46" i="12"/>
  <c r="K48" i="11"/>
  <c r="L47" i="11"/>
  <c r="P47" i="11"/>
  <c r="R48" i="15" l="1"/>
  <c r="P48" i="15"/>
  <c r="Q48" i="15"/>
  <c r="N47" i="11"/>
  <c r="M47" i="11"/>
  <c r="O47" i="11"/>
  <c r="Q47" i="11"/>
  <c r="S47" i="11"/>
  <c r="R47" i="11"/>
  <c r="N49" i="12"/>
  <c r="V48" i="12"/>
  <c r="T48" i="12"/>
  <c r="O48" i="12"/>
  <c r="U48" i="12"/>
  <c r="S48" i="12"/>
  <c r="Q47" i="12"/>
  <c r="R47" i="12"/>
  <c r="P47" i="12"/>
  <c r="K49" i="11"/>
  <c r="L48" i="11"/>
  <c r="P48" i="11"/>
  <c r="N50" i="15"/>
  <c r="U49" i="15"/>
  <c r="S49" i="15"/>
  <c r="O49" i="15"/>
  <c r="V49" i="15"/>
  <c r="T49" i="15"/>
  <c r="Q49" i="15" l="1"/>
  <c r="R49" i="15"/>
  <c r="P49" i="15"/>
  <c r="R48" i="11"/>
  <c r="S48" i="11"/>
  <c r="Q48" i="11"/>
  <c r="O48" i="11"/>
  <c r="M48" i="11"/>
  <c r="N48" i="11"/>
  <c r="K50" i="11"/>
  <c r="L49" i="11"/>
  <c r="P49" i="11"/>
  <c r="N51" i="15"/>
  <c r="S50" i="15"/>
  <c r="U50" i="15"/>
  <c r="O50" i="15"/>
  <c r="V50" i="15"/>
  <c r="T50" i="15"/>
  <c r="N50" i="12"/>
  <c r="T49" i="12"/>
  <c r="V49" i="12"/>
  <c r="O49" i="12"/>
  <c r="S49" i="12"/>
  <c r="U49" i="12"/>
  <c r="P48" i="12"/>
  <c r="R48" i="12"/>
  <c r="Q48" i="12"/>
  <c r="P50" i="15" l="1"/>
  <c r="Q50" i="15"/>
  <c r="R50" i="15"/>
  <c r="Q49" i="11"/>
  <c r="R49" i="11"/>
  <c r="S49" i="11"/>
  <c r="N51" i="12"/>
  <c r="S50" i="12"/>
  <c r="V50" i="12"/>
  <c r="O50" i="12"/>
  <c r="T50" i="12"/>
  <c r="U50" i="12"/>
  <c r="M49" i="11"/>
  <c r="N49" i="11"/>
  <c r="O49" i="11"/>
  <c r="Q49" i="12"/>
  <c r="R49" i="12"/>
  <c r="P49" i="12"/>
  <c r="K51" i="11"/>
  <c r="P50" i="11"/>
  <c r="L50" i="11"/>
  <c r="N52" i="15"/>
  <c r="S51" i="15"/>
  <c r="V51" i="15"/>
  <c r="O51" i="15"/>
  <c r="U51" i="15"/>
  <c r="T51" i="15"/>
  <c r="Q51" i="15" l="1"/>
  <c r="P51" i="15"/>
  <c r="R51" i="15"/>
  <c r="R50" i="11"/>
  <c r="S50" i="11"/>
  <c r="Q50" i="11"/>
  <c r="K52" i="11"/>
  <c r="L51" i="11"/>
  <c r="P51" i="11"/>
  <c r="N52" i="12"/>
  <c r="S51" i="12"/>
  <c r="V51" i="12"/>
  <c r="O51" i="12"/>
  <c r="T51" i="12"/>
  <c r="U51" i="12"/>
  <c r="N53" i="15"/>
  <c r="S52" i="15"/>
  <c r="T52" i="15"/>
  <c r="O52" i="15"/>
  <c r="V52" i="15"/>
  <c r="U52" i="15"/>
  <c r="Q50" i="12"/>
  <c r="P50" i="12"/>
  <c r="R50" i="12"/>
  <c r="N50" i="11"/>
  <c r="O50" i="11"/>
  <c r="M50" i="11"/>
  <c r="N51" i="11" l="1"/>
  <c r="M51" i="11"/>
  <c r="O51" i="11"/>
  <c r="P52" i="15"/>
  <c r="R52" i="15"/>
  <c r="Q52" i="15"/>
  <c r="K53" i="11"/>
  <c r="L52" i="11"/>
  <c r="P52" i="11"/>
  <c r="N54" i="15"/>
  <c r="T53" i="15"/>
  <c r="S53" i="15"/>
  <c r="O53" i="15"/>
  <c r="U53" i="15"/>
  <c r="V53" i="15"/>
  <c r="N53" i="12"/>
  <c r="T52" i="12"/>
  <c r="S52" i="12"/>
  <c r="O52" i="12"/>
  <c r="V52" i="12"/>
  <c r="U52" i="12"/>
  <c r="Q51" i="12"/>
  <c r="P51" i="12"/>
  <c r="R51" i="12"/>
  <c r="Q51" i="11"/>
  <c r="S51" i="11"/>
  <c r="R51" i="11"/>
  <c r="N52" i="11" l="1"/>
  <c r="M52" i="11"/>
  <c r="O52" i="11"/>
  <c r="Q52" i="12"/>
  <c r="R52" i="12"/>
  <c r="P52" i="12"/>
  <c r="K54" i="11"/>
  <c r="P53" i="11"/>
  <c r="L53" i="11"/>
  <c r="N55" i="15"/>
  <c r="T54" i="15"/>
  <c r="S54" i="15"/>
  <c r="O54" i="15"/>
  <c r="V54" i="15"/>
  <c r="U54" i="15"/>
  <c r="N54" i="12"/>
  <c r="T53" i="12"/>
  <c r="U53" i="12"/>
  <c r="O53" i="12"/>
  <c r="V53" i="12"/>
  <c r="S53" i="12"/>
  <c r="P53" i="15"/>
  <c r="R53" i="15"/>
  <c r="Q53" i="15"/>
  <c r="Q52" i="11"/>
  <c r="S52" i="11"/>
  <c r="R52" i="11"/>
  <c r="R53" i="12" l="1"/>
  <c r="P53" i="12"/>
  <c r="Q53" i="12"/>
  <c r="N55" i="12"/>
  <c r="U54" i="12"/>
  <c r="T54" i="12"/>
  <c r="O54" i="12"/>
  <c r="V54" i="12"/>
  <c r="S54" i="12"/>
  <c r="R53" i="11"/>
  <c r="S53" i="11"/>
  <c r="Q53" i="11"/>
  <c r="K55" i="11"/>
  <c r="L54" i="11"/>
  <c r="P54" i="11"/>
  <c r="N56" i="15"/>
  <c r="S55" i="15"/>
  <c r="T55" i="15"/>
  <c r="O55" i="15"/>
  <c r="V55" i="15"/>
  <c r="U55" i="15"/>
  <c r="Q54" i="15"/>
  <c r="P54" i="15"/>
  <c r="R54" i="15"/>
  <c r="O53" i="11"/>
  <c r="N53" i="11"/>
  <c r="M53" i="11"/>
  <c r="N57" i="15" l="1"/>
  <c r="S56" i="15"/>
  <c r="V56" i="15"/>
  <c r="O56" i="15"/>
  <c r="T56" i="15"/>
  <c r="U56" i="15"/>
  <c r="N56" i="12"/>
  <c r="U55" i="12"/>
  <c r="V55" i="12"/>
  <c r="O55" i="12"/>
  <c r="S55" i="12"/>
  <c r="T55" i="12"/>
  <c r="Q55" i="15"/>
  <c r="R55" i="15"/>
  <c r="P55" i="15"/>
  <c r="Q54" i="11"/>
  <c r="S54" i="11"/>
  <c r="R54" i="11"/>
  <c r="P54" i="12"/>
  <c r="R54" i="12"/>
  <c r="Q54" i="12"/>
  <c r="N54" i="11"/>
  <c r="O54" i="11"/>
  <c r="M54" i="11"/>
  <c r="K56" i="11"/>
  <c r="L55" i="11"/>
  <c r="P55" i="11"/>
  <c r="R55" i="11" l="1"/>
  <c r="Q55" i="11"/>
  <c r="S55" i="11"/>
  <c r="R56" i="15"/>
  <c r="P56" i="15"/>
  <c r="Q56" i="15"/>
  <c r="N57" i="12"/>
  <c r="U56" i="12"/>
  <c r="S56" i="12"/>
  <c r="O56" i="12"/>
  <c r="T56" i="12"/>
  <c r="V56" i="12"/>
  <c r="O55" i="11"/>
  <c r="N55" i="11"/>
  <c r="M55" i="11"/>
  <c r="P55" i="12"/>
  <c r="R55" i="12"/>
  <c r="Q55" i="12"/>
  <c r="K57" i="11"/>
  <c r="P56" i="11"/>
  <c r="L56" i="11"/>
  <c r="N58" i="15"/>
  <c r="T57" i="15"/>
  <c r="S57" i="15"/>
  <c r="O57" i="15"/>
  <c r="U57" i="15"/>
  <c r="V57" i="15"/>
  <c r="P57" i="15" l="1"/>
  <c r="Q57" i="15"/>
  <c r="R57" i="15"/>
  <c r="R56" i="11"/>
  <c r="S56" i="11"/>
  <c r="Q56" i="11"/>
  <c r="K58" i="11"/>
  <c r="L57" i="11"/>
  <c r="P57" i="11"/>
  <c r="N58" i="12"/>
  <c r="V57" i="12"/>
  <c r="S57" i="12"/>
  <c r="O57" i="12"/>
  <c r="T57" i="12"/>
  <c r="U57" i="12"/>
  <c r="N59" i="15"/>
  <c r="V58" i="15"/>
  <c r="S58" i="15"/>
  <c r="O58" i="15"/>
  <c r="T58" i="15"/>
  <c r="U58" i="15"/>
  <c r="P56" i="12"/>
  <c r="Q56" i="12"/>
  <c r="R56" i="12"/>
  <c r="N56" i="11"/>
  <c r="M56" i="11"/>
  <c r="O56" i="11"/>
  <c r="N60" i="15" l="1"/>
  <c r="V59" i="15"/>
  <c r="U59" i="15"/>
  <c r="O59" i="15"/>
  <c r="T59" i="15"/>
  <c r="S59" i="15"/>
  <c r="O57" i="11"/>
  <c r="N57" i="11"/>
  <c r="M57" i="11"/>
  <c r="K59" i="11"/>
  <c r="P58" i="11"/>
  <c r="L58" i="11"/>
  <c r="Q58" i="15"/>
  <c r="P58" i="15"/>
  <c r="R58" i="15"/>
  <c r="N59" i="12"/>
  <c r="T58" i="12"/>
  <c r="U58" i="12"/>
  <c r="O58" i="12"/>
  <c r="S58" i="12"/>
  <c r="V58" i="12"/>
  <c r="P57" i="12"/>
  <c r="R57" i="12"/>
  <c r="Q57" i="12"/>
  <c r="R57" i="11"/>
  <c r="Q57" i="11"/>
  <c r="S57" i="11"/>
  <c r="N58" i="11" l="1"/>
  <c r="O58" i="11"/>
  <c r="M58" i="11"/>
  <c r="P59" i="15"/>
  <c r="Q59" i="15"/>
  <c r="R59" i="15"/>
  <c r="N60" i="12"/>
  <c r="V59" i="12"/>
  <c r="U59" i="12"/>
  <c r="O59" i="12"/>
  <c r="T59" i="12"/>
  <c r="S59" i="12"/>
  <c r="R58" i="12"/>
  <c r="P58" i="12"/>
  <c r="Q58" i="12"/>
  <c r="Q58" i="11"/>
  <c r="R58" i="11"/>
  <c r="S58" i="11"/>
  <c r="K60" i="11"/>
  <c r="P59" i="11"/>
  <c r="L59" i="11"/>
  <c r="N61" i="15"/>
  <c r="T60" i="15"/>
  <c r="V60" i="15"/>
  <c r="O60" i="15"/>
  <c r="U60" i="15"/>
  <c r="S60" i="15"/>
  <c r="Q60" i="15" l="1"/>
  <c r="R60" i="15"/>
  <c r="P60" i="15"/>
  <c r="Q59" i="11"/>
  <c r="S59" i="11"/>
  <c r="R59" i="11"/>
  <c r="N61" i="12"/>
  <c r="U60" i="12"/>
  <c r="V60" i="12"/>
  <c r="O60" i="12"/>
  <c r="S60" i="12"/>
  <c r="T60" i="12"/>
  <c r="N62" i="15"/>
  <c r="V61" i="15"/>
  <c r="T61" i="15"/>
  <c r="O61" i="15"/>
  <c r="U61" i="15"/>
  <c r="S61" i="15"/>
  <c r="P59" i="12"/>
  <c r="R59" i="12"/>
  <c r="Q59" i="12"/>
  <c r="K61" i="11"/>
  <c r="P60" i="11"/>
  <c r="L60" i="11"/>
  <c r="N59" i="11"/>
  <c r="O59" i="11"/>
  <c r="M59" i="11"/>
  <c r="O60" i="11" l="1"/>
  <c r="M60" i="11"/>
  <c r="N60" i="11"/>
  <c r="Q61" i="15"/>
  <c r="P61" i="15"/>
  <c r="R61" i="15"/>
  <c r="R60" i="11"/>
  <c r="Q60" i="11"/>
  <c r="S60" i="11"/>
  <c r="N62" i="12"/>
  <c r="T61" i="12"/>
  <c r="S61" i="12"/>
  <c r="U61" i="12"/>
  <c r="O61" i="12"/>
  <c r="V61" i="12"/>
  <c r="K62" i="11"/>
  <c r="P61" i="11"/>
  <c r="L61" i="11"/>
  <c r="Q60" i="12"/>
  <c r="P60" i="12"/>
  <c r="R60" i="12"/>
  <c r="N63" i="15"/>
  <c r="V62" i="15"/>
  <c r="S62" i="15"/>
  <c r="O62" i="15"/>
  <c r="T62" i="15"/>
  <c r="U62" i="15"/>
  <c r="K63" i="11" l="1"/>
  <c r="P62" i="11"/>
  <c r="L62" i="11"/>
  <c r="R61" i="12"/>
  <c r="Q61" i="12"/>
  <c r="P61" i="12"/>
  <c r="O61" i="11"/>
  <c r="N61" i="11"/>
  <c r="M61" i="11"/>
  <c r="N63" i="12"/>
  <c r="S62" i="12"/>
  <c r="O62" i="12"/>
  <c r="T62" i="12"/>
  <c r="V62" i="12"/>
  <c r="U62" i="12"/>
  <c r="N64" i="15"/>
  <c r="S63" i="15"/>
  <c r="O63" i="15"/>
  <c r="V63" i="15"/>
  <c r="U63" i="15"/>
  <c r="T63" i="15"/>
  <c r="Q62" i="15"/>
  <c r="P62" i="15"/>
  <c r="R62" i="15"/>
  <c r="Q61" i="11"/>
  <c r="R61" i="11"/>
  <c r="S61" i="11"/>
  <c r="N65" i="15" l="1"/>
  <c r="S64" i="15"/>
  <c r="O64" i="15"/>
  <c r="V64" i="15"/>
  <c r="T64" i="15"/>
  <c r="U64" i="15"/>
  <c r="R62" i="12"/>
  <c r="Q62" i="12"/>
  <c r="P62" i="12"/>
  <c r="M62" i="11"/>
  <c r="N62" i="11"/>
  <c r="O62" i="11"/>
  <c r="N64" i="12"/>
  <c r="V63" i="12"/>
  <c r="O63" i="12"/>
  <c r="T63" i="12"/>
  <c r="U63" i="12"/>
  <c r="S63" i="12"/>
  <c r="R62" i="11"/>
  <c r="Q62" i="11"/>
  <c r="S62" i="11"/>
  <c r="P63" i="15"/>
  <c r="R63" i="15"/>
  <c r="Q63" i="15"/>
  <c r="K64" i="11"/>
  <c r="P63" i="11"/>
  <c r="L63" i="11"/>
  <c r="N65" i="12" l="1"/>
  <c r="V64" i="12"/>
  <c r="O64" i="12"/>
  <c r="U64" i="12"/>
  <c r="T64" i="12"/>
  <c r="S64" i="12"/>
  <c r="N63" i="11"/>
  <c r="O63" i="11"/>
  <c r="M63" i="11"/>
  <c r="Q64" i="15"/>
  <c r="R64" i="15"/>
  <c r="P64" i="15"/>
  <c r="P63" i="12"/>
  <c r="Q63" i="12"/>
  <c r="R63" i="12"/>
  <c r="Q63" i="11"/>
  <c r="R63" i="11"/>
  <c r="S63" i="11"/>
  <c r="K65" i="11"/>
  <c r="P64" i="11"/>
  <c r="L64" i="11"/>
  <c r="N66" i="15"/>
  <c r="U65" i="15"/>
  <c r="O65" i="15"/>
  <c r="S65" i="15"/>
  <c r="V65" i="15"/>
  <c r="T65" i="15"/>
  <c r="Q65" i="15" l="1"/>
  <c r="P65" i="15"/>
  <c r="R65" i="15"/>
  <c r="Q64" i="11"/>
  <c r="R64" i="11"/>
  <c r="S64" i="11"/>
  <c r="K66" i="11"/>
  <c r="L65" i="11"/>
  <c r="P65" i="11"/>
  <c r="R64" i="12"/>
  <c r="Q64" i="12"/>
  <c r="P64" i="12"/>
  <c r="N67" i="15"/>
  <c r="S66" i="15"/>
  <c r="O66" i="15"/>
  <c r="T66" i="15"/>
  <c r="V66" i="15"/>
  <c r="U66" i="15"/>
  <c r="N64" i="11"/>
  <c r="M64" i="11"/>
  <c r="O64" i="11"/>
  <c r="N66" i="12"/>
  <c r="U65" i="12"/>
  <c r="O65" i="12"/>
  <c r="V65" i="12"/>
  <c r="S65" i="12"/>
  <c r="T65" i="12"/>
  <c r="P65" i="12" l="1"/>
  <c r="Q65" i="12"/>
  <c r="R65" i="12"/>
  <c r="M65" i="11"/>
  <c r="O65" i="11"/>
  <c r="N65" i="11"/>
  <c r="P66" i="15"/>
  <c r="Q66" i="15"/>
  <c r="R66" i="15"/>
  <c r="K67" i="11"/>
  <c r="L66" i="11"/>
  <c r="P66" i="11"/>
  <c r="N67" i="12"/>
  <c r="V66" i="12"/>
  <c r="O66" i="12"/>
  <c r="U66" i="12"/>
  <c r="T66" i="12"/>
  <c r="S66" i="12"/>
  <c r="N68" i="15"/>
  <c r="V67" i="15"/>
  <c r="O67" i="15"/>
  <c r="U67" i="15"/>
  <c r="T67" i="15"/>
  <c r="S67" i="15"/>
  <c r="S65" i="11"/>
  <c r="R65" i="11"/>
  <c r="Q65" i="11"/>
  <c r="R67" i="15" l="1"/>
  <c r="Q67" i="15"/>
  <c r="P67" i="15"/>
  <c r="Q66" i="11"/>
  <c r="R66" i="11"/>
  <c r="S66" i="11"/>
  <c r="R66" i="12"/>
  <c r="P66" i="12"/>
  <c r="Q66" i="12"/>
  <c r="N66" i="11"/>
  <c r="M66" i="11"/>
  <c r="O66" i="11"/>
  <c r="K68" i="11"/>
  <c r="L67" i="11"/>
  <c r="P67" i="11"/>
  <c r="N69" i="15"/>
  <c r="T68" i="15"/>
  <c r="O68" i="15"/>
  <c r="V68" i="15"/>
  <c r="S68" i="15"/>
  <c r="U68" i="15"/>
  <c r="N68" i="12"/>
  <c r="U67" i="12"/>
  <c r="O67" i="12"/>
  <c r="S67" i="12"/>
  <c r="T67" i="12"/>
  <c r="V67" i="12"/>
  <c r="N70" i="15" l="1"/>
  <c r="S69" i="15"/>
  <c r="O69" i="15"/>
  <c r="T69" i="15"/>
  <c r="U69" i="15"/>
  <c r="V69" i="15"/>
  <c r="R67" i="12"/>
  <c r="Q67" i="12"/>
  <c r="P67" i="12"/>
  <c r="S67" i="11"/>
  <c r="Q67" i="11"/>
  <c r="R67" i="11"/>
  <c r="P68" i="15"/>
  <c r="Q68" i="15"/>
  <c r="R68" i="15"/>
  <c r="O67" i="11"/>
  <c r="N67" i="11"/>
  <c r="M67" i="11"/>
  <c r="N69" i="12"/>
  <c r="U68" i="12"/>
  <c r="O68" i="12"/>
  <c r="V68" i="12"/>
  <c r="S68" i="12"/>
  <c r="T68" i="12"/>
  <c r="K69" i="11"/>
  <c r="L68" i="11"/>
  <c r="P68" i="11"/>
  <c r="Q68" i="12" l="1"/>
  <c r="P68" i="12"/>
  <c r="R68" i="12"/>
  <c r="N70" i="12"/>
  <c r="U69" i="12"/>
  <c r="O69" i="12"/>
  <c r="T69" i="12"/>
  <c r="S69" i="12"/>
  <c r="V69" i="12"/>
  <c r="Q69" i="15"/>
  <c r="R69" i="15"/>
  <c r="P69" i="15"/>
  <c r="S68" i="11"/>
  <c r="Q68" i="11"/>
  <c r="R68" i="11"/>
  <c r="N68" i="11"/>
  <c r="M68" i="11"/>
  <c r="O68" i="11"/>
  <c r="K70" i="11"/>
  <c r="P69" i="11"/>
  <c r="L69" i="11"/>
  <c r="N71" i="15"/>
  <c r="S70" i="15"/>
  <c r="O70" i="15"/>
  <c r="U70" i="15"/>
  <c r="T70" i="15"/>
  <c r="V70" i="15"/>
  <c r="P70" i="15" l="1"/>
  <c r="Q70" i="15"/>
  <c r="R70" i="15"/>
  <c r="S69" i="11"/>
  <c r="R69" i="11"/>
  <c r="Q69" i="11"/>
  <c r="N71" i="12"/>
  <c r="T70" i="12"/>
  <c r="O70" i="12"/>
  <c r="V70" i="12"/>
  <c r="S70" i="12"/>
  <c r="U70" i="12"/>
  <c r="K71" i="11"/>
  <c r="P70" i="11"/>
  <c r="L70" i="11"/>
  <c r="N72" i="15"/>
  <c r="V71" i="15"/>
  <c r="O71" i="15"/>
  <c r="T71" i="15"/>
  <c r="S71" i="15"/>
  <c r="U71" i="15"/>
  <c r="R69" i="12"/>
  <c r="Q69" i="12"/>
  <c r="P69" i="12"/>
  <c r="N69" i="11"/>
  <c r="M69" i="11"/>
  <c r="O69" i="11"/>
  <c r="N73" i="15" l="1"/>
  <c r="S72" i="15"/>
  <c r="O72" i="15"/>
  <c r="T72" i="15"/>
  <c r="U72" i="15"/>
  <c r="V72" i="15"/>
  <c r="N70" i="11"/>
  <c r="O70" i="11"/>
  <c r="M70" i="11"/>
  <c r="N72" i="12"/>
  <c r="S71" i="12"/>
  <c r="O71" i="12"/>
  <c r="V71" i="12"/>
  <c r="T71" i="12"/>
  <c r="U71" i="12"/>
  <c r="P71" i="15"/>
  <c r="Q71" i="15"/>
  <c r="R71" i="15"/>
  <c r="R70" i="11"/>
  <c r="Q70" i="11"/>
  <c r="S70" i="11"/>
  <c r="K72" i="11"/>
  <c r="L71" i="11"/>
  <c r="P71" i="11"/>
  <c r="R70" i="12"/>
  <c r="P70" i="12"/>
  <c r="Q70" i="12"/>
  <c r="R71" i="11" l="1"/>
  <c r="Q71" i="11"/>
  <c r="S71" i="11"/>
  <c r="R71" i="12"/>
  <c r="P71" i="12"/>
  <c r="Q71" i="12"/>
  <c r="M71" i="11"/>
  <c r="N71" i="11"/>
  <c r="O71" i="11"/>
  <c r="R72" i="15"/>
  <c r="P72" i="15"/>
  <c r="Q72" i="15"/>
  <c r="N73" i="12"/>
  <c r="U72" i="12"/>
  <c r="O72" i="12"/>
  <c r="V72" i="12"/>
  <c r="T72" i="12"/>
  <c r="S72" i="12"/>
  <c r="K73" i="11"/>
  <c r="P72" i="11"/>
  <c r="L72" i="11"/>
  <c r="N74" i="15"/>
  <c r="U73" i="15"/>
  <c r="O73" i="15"/>
  <c r="T73" i="15"/>
  <c r="V73" i="15"/>
  <c r="S73" i="15"/>
  <c r="K74" i="11" l="1"/>
  <c r="L73" i="11"/>
  <c r="P73" i="11"/>
  <c r="R73" i="15"/>
  <c r="P73" i="15"/>
  <c r="Q73" i="15"/>
  <c r="S72" i="11"/>
  <c r="R72" i="11"/>
  <c r="Q72" i="11"/>
  <c r="Q72" i="12"/>
  <c r="P72" i="12"/>
  <c r="R72" i="12"/>
  <c r="N75" i="15"/>
  <c r="S74" i="15"/>
  <c r="O74" i="15"/>
  <c r="V74" i="15"/>
  <c r="T74" i="15"/>
  <c r="U74" i="15"/>
  <c r="N72" i="11"/>
  <c r="O72" i="11"/>
  <c r="M72" i="11"/>
  <c r="N74" i="12"/>
  <c r="U73" i="12"/>
  <c r="O73" i="12"/>
  <c r="S73" i="12"/>
  <c r="T73" i="12"/>
  <c r="V73" i="12"/>
  <c r="P73" i="12" l="1"/>
  <c r="Q73" i="12"/>
  <c r="R73" i="12"/>
  <c r="R74" i="15"/>
  <c r="P74" i="15"/>
  <c r="Q74" i="15"/>
  <c r="R73" i="11"/>
  <c r="S73" i="11"/>
  <c r="Q73" i="11"/>
  <c r="N75" i="12"/>
  <c r="T74" i="12"/>
  <c r="O74" i="12"/>
  <c r="U74" i="12"/>
  <c r="V74" i="12"/>
  <c r="S74" i="12"/>
  <c r="N73" i="11"/>
  <c r="M73" i="11"/>
  <c r="O73" i="11"/>
  <c r="N76" i="15"/>
  <c r="V75" i="15"/>
  <c r="O75" i="15"/>
  <c r="T75" i="15"/>
  <c r="U75" i="15"/>
  <c r="S75" i="15"/>
  <c r="K75" i="11"/>
  <c r="L74" i="11"/>
  <c r="P74" i="11"/>
  <c r="K76" i="11" l="1"/>
  <c r="L75" i="11"/>
  <c r="P75" i="11"/>
  <c r="Q74" i="12"/>
  <c r="P74" i="12"/>
  <c r="R74" i="12"/>
  <c r="N77" i="15"/>
  <c r="T76" i="15"/>
  <c r="O76" i="15"/>
  <c r="U76" i="15"/>
  <c r="S76" i="15"/>
  <c r="V76" i="15"/>
  <c r="N74" i="11"/>
  <c r="O74" i="11"/>
  <c r="M74" i="11"/>
  <c r="N76" i="12"/>
  <c r="S75" i="12"/>
  <c r="O75" i="12"/>
  <c r="V75" i="12"/>
  <c r="T75" i="12"/>
  <c r="U75" i="12"/>
  <c r="R74" i="11"/>
  <c r="S74" i="11"/>
  <c r="Q74" i="11"/>
  <c r="P75" i="15"/>
  <c r="R75" i="15"/>
  <c r="Q75" i="15"/>
  <c r="N77" i="12" l="1"/>
  <c r="U76" i="12"/>
  <c r="O76" i="12"/>
  <c r="T76" i="12"/>
  <c r="S76" i="12"/>
  <c r="V76" i="12"/>
  <c r="N78" i="15"/>
  <c r="U77" i="15"/>
  <c r="O77" i="15"/>
  <c r="T77" i="15"/>
  <c r="S77" i="15"/>
  <c r="V77" i="15"/>
  <c r="R75" i="11"/>
  <c r="S75" i="11"/>
  <c r="Q75" i="11"/>
  <c r="Q75" i="12"/>
  <c r="P75" i="12"/>
  <c r="R75" i="12"/>
  <c r="M75" i="11"/>
  <c r="N75" i="11"/>
  <c r="O75" i="11"/>
  <c r="P76" i="15"/>
  <c r="R76" i="15"/>
  <c r="Q76" i="15"/>
  <c r="K77" i="11"/>
  <c r="P76" i="11"/>
  <c r="L76" i="11"/>
  <c r="Q77" i="15" l="1"/>
  <c r="R77" i="15"/>
  <c r="P77" i="15"/>
  <c r="M76" i="11"/>
  <c r="O76" i="11"/>
  <c r="N76" i="11"/>
  <c r="R76" i="12"/>
  <c r="P76" i="12"/>
  <c r="Q76" i="12"/>
  <c r="N79" i="15"/>
  <c r="T78" i="15"/>
  <c r="O78" i="15"/>
  <c r="S78" i="15"/>
  <c r="V78" i="15"/>
  <c r="U78" i="15"/>
  <c r="Q76" i="11"/>
  <c r="R76" i="11"/>
  <c r="S76" i="11"/>
  <c r="K78" i="11"/>
  <c r="P77" i="11"/>
  <c r="L77" i="11"/>
  <c r="N78" i="12"/>
  <c r="U77" i="12"/>
  <c r="O77" i="12"/>
  <c r="T77" i="12"/>
  <c r="V77" i="12"/>
  <c r="S77" i="12"/>
  <c r="R77" i="12" l="1"/>
  <c r="P77" i="12"/>
  <c r="Q77" i="12"/>
  <c r="Q77" i="11"/>
  <c r="R77" i="11"/>
  <c r="S77" i="11"/>
  <c r="Q78" i="15"/>
  <c r="R78" i="15"/>
  <c r="P78" i="15"/>
  <c r="K79" i="11"/>
  <c r="L78" i="11"/>
  <c r="P78" i="11"/>
  <c r="N79" i="12"/>
  <c r="V78" i="12"/>
  <c r="O78" i="12"/>
  <c r="U78" i="12"/>
  <c r="S78" i="12"/>
  <c r="T78" i="12"/>
  <c r="N80" i="15"/>
  <c r="V79" i="15"/>
  <c r="O79" i="15"/>
  <c r="S79" i="15"/>
  <c r="T79" i="15"/>
  <c r="U79" i="15"/>
  <c r="O77" i="11"/>
  <c r="N77" i="11"/>
  <c r="M77" i="11"/>
  <c r="Q79" i="15" l="1"/>
  <c r="P79" i="15"/>
  <c r="R79" i="15"/>
  <c r="S78" i="11"/>
  <c r="R78" i="11"/>
  <c r="Q78" i="11"/>
  <c r="N81" i="15"/>
  <c r="V80" i="15"/>
  <c r="O80" i="15"/>
  <c r="T80" i="15"/>
  <c r="S80" i="15"/>
  <c r="U80" i="15"/>
  <c r="M78" i="11"/>
  <c r="N78" i="11"/>
  <c r="O78" i="11"/>
  <c r="K80" i="11"/>
  <c r="P79" i="11"/>
  <c r="L79" i="11"/>
  <c r="P78" i="12"/>
  <c r="Q78" i="12"/>
  <c r="R78" i="12"/>
  <c r="N80" i="12"/>
  <c r="U79" i="12"/>
  <c r="O79" i="12"/>
  <c r="T79" i="12"/>
  <c r="S79" i="12"/>
  <c r="V79" i="12"/>
  <c r="P79" i="12" l="1"/>
  <c r="Q79" i="12"/>
  <c r="R79" i="12"/>
  <c r="K81" i="11"/>
  <c r="P80" i="11"/>
  <c r="L80" i="11"/>
  <c r="N82" i="15"/>
  <c r="U81" i="15"/>
  <c r="O81" i="15"/>
  <c r="T81" i="15"/>
  <c r="S81" i="15"/>
  <c r="V81" i="15"/>
  <c r="N79" i="11"/>
  <c r="O79" i="11"/>
  <c r="M79" i="11"/>
  <c r="N81" i="12"/>
  <c r="U80" i="12"/>
  <c r="O80" i="12"/>
  <c r="T80" i="12"/>
  <c r="V80" i="12"/>
  <c r="S80" i="12"/>
  <c r="Q79" i="11"/>
  <c r="S79" i="11"/>
  <c r="R79" i="11"/>
  <c r="R80" i="15"/>
  <c r="Q80" i="15"/>
  <c r="P80" i="15"/>
  <c r="N82" i="12" l="1"/>
  <c r="U81" i="12"/>
  <c r="O81" i="12"/>
  <c r="T81" i="12"/>
  <c r="S81" i="12"/>
  <c r="V81" i="12"/>
  <c r="K82" i="11"/>
  <c r="P81" i="11"/>
  <c r="L81" i="11"/>
  <c r="N83" i="15"/>
  <c r="V82" i="15"/>
  <c r="O82" i="15"/>
  <c r="U82" i="15"/>
  <c r="S82" i="15"/>
  <c r="T82" i="15"/>
  <c r="R80" i="12"/>
  <c r="Q80" i="12"/>
  <c r="P80" i="12"/>
  <c r="M80" i="11"/>
  <c r="O80" i="11"/>
  <c r="N80" i="11"/>
  <c r="R81" i="15"/>
  <c r="Q81" i="15"/>
  <c r="P81" i="15"/>
  <c r="Q80" i="11"/>
  <c r="S80" i="11"/>
  <c r="R80" i="11"/>
  <c r="R82" i="15" l="1"/>
  <c r="P82" i="15"/>
  <c r="Q82" i="15"/>
  <c r="R81" i="11"/>
  <c r="Q81" i="11"/>
  <c r="S81" i="11"/>
  <c r="K83" i="11"/>
  <c r="L82" i="11"/>
  <c r="P82" i="11"/>
  <c r="Q81" i="12"/>
  <c r="R81" i="12"/>
  <c r="P81" i="12"/>
  <c r="N84" i="15"/>
  <c r="T83" i="15"/>
  <c r="O83" i="15"/>
  <c r="S83" i="15"/>
  <c r="U83" i="15"/>
  <c r="V83" i="15"/>
  <c r="O81" i="11"/>
  <c r="N81" i="11"/>
  <c r="M81" i="11"/>
  <c r="N83" i="12"/>
  <c r="S82" i="12"/>
  <c r="O82" i="12"/>
  <c r="V82" i="12"/>
  <c r="U82" i="12"/>
  <c r="T82" i="12"/>
  <c r="Q82" i="12" l="1"/>
  <c r="P82" i="12"/>
  <c r="R82" i="12"/>
  <c r="M82" i="11"/>
  <c r="O82" i="11"/>
  <c r="N82" i="11"/>
  <c r="P83" i="15"/>
  <c r="R83" i="15"/>
  <c r="Q83" i="15"/>
  <c r="K84" i="11"/>
  <c r="L83" i="11"/>
  <c r="P83" i="11"/>
  <c r="N84" i="12"/>
  <c r="U83" i="12"/>
  <c r="O83" i="12"/>
  <c r="S83" i="12"/>
  <c r="V83" i="12"/>
  <c r="T83" i="12"/>
  <c r="N85" i="15"/>
  <c r="T84" i="15"/>
  <c r="O84" i="15"/>
  <c r="U84" i="15"/>
  <c r="S84" i="15"/>
  <c r="V84" i="15"/>
  <c r="Q82" i="11"/>
  <c r="R82" i="11"/>
  <c r="S82" i="11"/>
  <c r="R84" i="15" l="1"/>
  <c r="P84" i="15"/>
  <c r="Q84" i="15"/>
  <c r="R83" i="11"/>
  <c r="Q83" i="11"/>
  <c r="S83" i="11"/>
  <c r="O83" i="11"/>
  <c r="N83" i="11"/>
  <c r="M83" i="11"/>
  <c r="N86" i="15"/>
  <c r="V85" i="15"/>
  <c r="O85" i="15"/>
  <c r="T85" i="15"/>
  <c r="U85" i="15"/>
  <c r="S85" i="15"/>
  <c r="K85" i="11"/>
  <c r="P84" i="11"/>
  <c r="L84" i="11"/>
  <c r="Q83" i="12"/>
  <c r="R83" i="12"/>
  <c r="P83" i="12"/>
  <c r="N85" i="12"/>
  <c r="T84" i="12"/>
  <c r="O84" i="12"/>
  <c r="S84" i="12"/>
  <c r="V84" i="12"/>
  <c r="U84" i="12"/>
  <c r="K86" i="11" l="1"/>
  <c r="P85" i="11"/>
  <c r="L85" i="11"/>
  <c r="R84" i="12"/>
  <c r="Q84" i="12"/>
  <c r="P84" i="12"/>
  <c r="P85" i="15"/>
  <c r="Q85" i="15"/>
  <c r="R85" i="15"/>
  <c r="M84" i="11"/>
  <c r="O84" i="11"/>
  <c r="N84" i="11"/>
  <c r="N86" i="12"/>
  <c r="V85" i="12"/>
  <c r="O85" i="12"/>
  <c r="T85" i="12"/>
  <c r="U85" i="12"/>
  <c r="S85" i="12"/>
  <c r="N87" i="15"/>
  <c r="S86" i="15"/>
  <c r="O86" i="15"/>
  <c r="T86" i="15"/>
  <c r="V86" i="15"/>
  <c r="U86" i="15"/>
  <c r="Q84" i="11"/>
  <c r="S84" i="11"/>
  <c r="R84" i="11"/>
  <c r="N87" i="12" l="1"/>
  <c r="T86" i="12"/>
  <c r="O86" i="12"/>
  <c r="U86" i="12"/>
  <c r="V86" i="12"/>
  <c r="S86" i="12"/>
  <c r="N88" i="15"/>
  <c r="V87" i="15"/>
  <c r="O87" i="15"/>
  <c r="U87" i="15"/>
  <c r="S87" i="15"/>
  <c r="T87" i="15"/>
  <c r="M85" i="11"/>
  <c r="N85" i="11"/>
  <c r="O85" i="11"/>
  <c r="P85" i="12"/>
  <c r="R85" i="12"/>
  <c r="Q85" i="12"/>
  <c r="Q85" i="11"/>
  <c r="S85" i="11"/>
  <c r="R85" i="11"/>
  <c r="R86" i="15"/>
  <c r="Q86" i="15"/>
  <c r="P86" i="15"/>
  <c r="K87" i="11"/>
  <c r="P86" i="11"/>
  <c r="L86" i="11"/>
  <c r="R87" i="15" l="1"/>
  <c r="Q87" i="15"/>
  <c r="P87" i="15"/>
  <c r="N86" i="11"/>
  <c r="O86" i="11"/>
  <c r="M86" i="11"/>
  <c r="R86" i="12"/>
  <c r="Q86" i="12"/>
  <c r="P86" i="12"/>
  <c r="N89" i="15"/>
  <c r="V88" i="15"/>
  <c r="O88" i="15"/>
  <c r="S88" i="15"/>
  <c r="U88" i="15"/>
  <c r="T88" i="15"/>
  <c r="R86" i="11"/>
  <c r="Q86" i="11"/>
  <c r="S86" i="11"/>
  <c r="K88" i="11"/>
  <c r="L87" i="11"/>
  <c r="P87" i="11"/>
  <c r="N88" i="12"/>
  <c r="T87" i="12"/>
  <c r="O87" i="12"/>
  <c r="S87" i="12"/>
  <c r="V87" i="12"/>
  <c r="U87" i="12"/>
  <c r="R87" i="12" l="1"/>
  <c r="Q87" i="12"/>
  <c r="P87" i="12"/>
  <c r="P88" i="15"/>
  <c r="R88" i="15"/>
  <c r="Q88" i="15"/>
  <c r="K89" i="11"/>
  <c r="P88" i="11"/>
  <c r="L88" i="11"/>
  <c r="N87" i="11"/>
  <c r="M87" i="11"/>
  <c r="O87" i="11"/>
  <c r="N90" i="15"/>
  <c r="U89" i="15"/>
  <c r="O89" i="15"/>
  <c r="T89" i="15"/>
  <c r="S89" i="15"/>
  <c r="V89" i="15"/>
  <c r="N89" i="12"/>
  <c r="T88" i="12"/>
  <c r="O88" i="12"/>
  <c r="V88" i="12"/>
  <c r="U88" i="12"/>
  <c r="S88" i="12"/>
  <c r="Q87" i="11"/>
  <c r="R87" i="11"/>
  <c r="S87" i="11"/>
  <c r="N91" i="15" l="1"/>
  <c r="U90" i="15"/>
  <c r="O90" i="15"/>
  <c r="T90" i="15"/>
  <c r="V90" i="15"/>
  <c r="S90" i="15"/>
  <c r="R88" i="11"/>
  <c r="S88" i="11"/>
  <c r="Q88" i="11"/>
  <c r="N90" i="12"/>
  <c r="U89" i="12"/>
  <c r="O89" i="12"/>
  <c r="V89" i="12"/>
  <c r="T89" i="12"/>
  <c r="S89" i="12"/>
  <c r="K90" i="11"/>
  <c r="L89" i="11"/>
  <c r="P89" i="11"/>
  <c r="Q89" i="15"/>
  <c r="P89" i="15"/>
  <c r="R89" i="15"/>
  <c r="R88" i="12"/>
  <c r="Q88" i="12"/>
  <c r="P88" i="12"/>
  <c r="O88" i="11"/>
  <c r="N88" i="11"/>
  <c r="M88" i="11"/>
  <c r="K91" i="11" l="1"/>
  <c r="P90" i="11"/>
  <c r="L90" i="11"/>
  <c r="P89" i="12"/>
  <c r="Q89" i="12"/>
  <c r="R89" i="12"/>
  <c r="Q90" i="15"/>
  <c r="P90" i="15"/>
  <c r="R90" i="15"/>
  <c r="N91" i="12"/>
  <c r="T90" i="12"/>
  <c r="O90" i="12"/>
  <c r="V90" i="12"/>
  <c r="U90" i="12"/>
  <c r="S90" i="12"/>
  <c r="S89" i="11"/>
  <c r="R89" i="11"/>
  <c r="Q89" i="11"/>
  <c r="M89" i="11"/>
  <c r="O89" i="11"/>
  <c r="N89" i="11"/>
  <c r="N92" i="15"/>
  <c r="S91" i="15"/>
  <c r="O91" i="15"/>
  <c r="U91" i="15"/>
  <c r="V91" i="15"/>
  <c r="T91" i="15"/>
  <c r="Q91" i="15" l="1"/>
  <c r="P91" i="15"/>
  <c r="R91" i="15"/>
  <c r="Q90" i="12"/>
  <c r="P90" i="12"/>
  <c r="R90" i="12"/>
  <c r="M90" i="11"/>
  <c r="N90" i="11"/>
  <c r="O90" i="11"/>
  <c r="N93" i="15"/>
  <c r="V92" i="15"/>
  <c r="O92" i="15"/>
  <c r="U92" i="15"/>
  <c r="T92" i="15"/>
  <c r="S92" i="15"/>
  <c r="N92" i="12"/>
  <c r="U91" i="12"/>
  <c r="O91" i="12"/>
  <c r="S91" i="12"/>
  <c r="V91" i="12"/>
  <c r="T91" i="12"/>
  <c r="S90" i="11"/>
  <c r="Q90" i="11"/>
  <c r="R90" i="11"/>
  <c r="K92" i="11"/>
  <c r="P91" i="11"/>
  <c r="L91" i="11"/>
  <c r="N93" i="12" l="1"/>
  <c r="U92" i="12"/>
  <c r="O92" i="12"/>
  <c r="V92" i="12"/>
  <c r="S92" i="12"/>
  <c r="T92" i="12"/>
  <c r="P92" i="15"/>
  <c r="R92" i="15"/>
  <c r="Q92" i="15"/>
  <c r="N91" i="11"/>
  <c r="M91" i="11"/>
  <c r="O91" i="11"/>
  <c r="R91" i="12"/>
  <c r="P91" i="12"/>
  <c r="Q91" i="12"/>
  <c r="N94" i="15"/>
  <c r="T93" i="15"/>
  <c r="O93" i="15"/>
  <c r="U93" i="15"/>
  <c r="V93" i="15"/>
  <c r="S93" i="15"/>
  <c r="Q91" i="11"/>
  <c r="S91" i="11"/>
  <c r="R91" i="11"/>
  <c r="K93" i="11"/>
  <c r="L92" i="11"/>
  <c r="P92" i="11"/>
  <c r="N95" i="15" l="1"/>
  <c r="U94" i="15"/>
  <c r="O94" i="15"/>
  <c r="S94" i="15"/>
  <c r="T94" i="15"/>
  <c r="V94" i="15"/>
  <c r="R92" i="11"/>
  <c r="Q92" i="11"/>
  <c r="S92" i="11"/>
  <c r="R92" i="12"/>
  <c r="P92" i="12"/>
  <c r="Q92" i="12"/>
  <c r="M92" i="11"/>
  <c r="N92" i="11"/>
  <c r="O92" i="11"/>
  <c r="P93" i="15"/>
  <c r="Q93" i="15"/>
  <c r="R93" i="15"/>
  <c r="K94" i="11"/>
  <c r="P93" i="11"/>
  <c r="L93" i="11"/>
  <c r="N94" i="12"/>
  <c r="T93" i="12"/>
  <c r="O93" i="12"/>
  <c r="U93" i="12"/>
  <c r="V93" i="12"/>
  <c r="S93" i="12"/>
  <c r="Q93" i="12" l="1"/>
  <c r="P93" i="12"/>
  <c r="R93" i="12"/>
  <c r="K95" i="11"/>
  <c r="P94" i="11"/>
  <c r="L94" i="11"/>
  <c r="Q94" i="15"/>
  <c r="P94" i="15"/>
  <c r="R94" i="15"/>
  <c r="N95" i="12"/>
  <c r="V94" i="12"/>
  <c r="O94" i="12"/>
  <c r="S94" i="12"/>
  <c r="U94" i="12"/>
  <c r="T94" i="12"/>
  <c r="R93" i="11"/>
  <c r="Q93" i="11"/>
  <c r="S93" i="11"/>
  <c r="N93" i="11"/>
  <c r="M93" i="11"/>
  <c r="O93" i="11"/>
  <c r="N96" i="15"/>
  <c r="T95" i="15"/>
  <c r="O95" i="15"/>
  <c r="S95" i="15"/>
  <c r="U95" i="15"/>
  <c r="V95" i="15"/>
  <c r="P95" i="15" l="1"/>
  <c r="R95" i="15"/>
  <c r="Q95" i="15"/>
  <c r="K96" i="11"/>
  <c r="L95" i="11"/>
  <c r="P95" i="11"/>
  <c r="R94" i="12"/>
  <c r="Q94" i="12"/>
  <c r="P94" i="12"/>
  <c r="N97" i="15"/>
  <c r="T96" i="15"/>
  <c r="O96" i="15"/>
  <c r="V96" i="15"/>
  <c r="U96" i="15"/>
  <c r="S96" i="15"/>
  <c r="O94" i="11"/>
  <c r="N94" i="11"/>
  <c r="M94" i="11"/>
  <c r="N96" i="12"/>
  <c r="V95" i="12"/>
  <c r="O95" i="12"/>
  <c r="U95" i="12"/>
  <c r="S95" i="12"/>
  <c r="T95" i="12"/>
  <c r="S94" i="11"/>
  <c r="R94" i="11"/>
  <c r="Q94" i="11"/>
  <c r="Q96" i="15" l="1"/>
  <c r="R96" i="15"/>
  <c r="P96" i="15"/>
  <c r="K97" i="11"/>
  <c r="L96" i="11"/>
  <c r="P96" i="11"/>
  <c r="N97" i="12"/>
  <c r="V96" i="12"/>
  <c r="O96" i="12"/>
  <c r="S96" i="12"/>
  <c r="U96" i="12"/>
  <c r="T96" i="12"/>
  <c r="N98" i="15"/>
  <c r="U97" i="15"/>
  <c r="O97" i="15"/>
  <c r="V97" i="15"/>
  <c r="S97" i="15"/>
  <c r="T97" i="15"/>
  <c r="S95" i="11"/>
  <c r="Q95" i="11"/>
  <c r="R95" i="11"/>
  <c r="Q95" i="12"/>
  <c r="P95" i="12"/>
  <c r="R95" i="12"/>
  <c r="N95" i="11"/>
  <c r="O95" i="11"/>
  <c r="M95" i="11"/>
  <c r="N99" i="15" l="1"/>
  <c r="V98" i="15"/>
  <c r="O98" i="15"/>
  <c r="T98" i="15"/>
  <c r="S98" i="15"/>
  <c r="U98" i="15"/>
  <c r="K98" i="11"/>
  <c r="P97" i="11"/>
  <c r="L97" i="11"/>
  <c r="N98" i="12"/>
  <c r="T97" i="12"/>
  <c r="O97" i="12"/>
  <c r="U97" i="12"/>
  <c r="V97" i="12"/>
  <c r="S97" i="12"/>
  <c r="Q97" i="15"/>
  <c r="P97" i="15"/>
  <c r="R97" i="15"/>
  <c r="R96" i="11"/>
  <c r="S96" i="11"/>
  <c r="Q96" i="11"/>
  <c r="P96" i="12"/>
  <c r="Q96" i="12"/>
  <c r="R96" i="12"/>
  <c r="N96" i="11"/>
  <c r="M96" i="11"/>
  <c r="O96" i="11"/>
  <c r="Q97" i="12" l="1"/>
  <c r="P97" i="12"/>
  <c r="R97" i="12"/>
  <c r="R97" i="11"/>
  <c r="S97" i="11"/>
  <c r="Q97" i="11"/>
  <c r="K99" i="11"/>
  <c r="L98" i="11"/>
  <c r="P98" i="11"/>
  <c r="P98" i="15"/>
  <c r="Q98" i="15"/>
  <c r="R98" i="15"/>
  <c r="N99" i="12"/>
  <c r="S98" i="12"/>
  <c r="O98" i="12"/>
  <c r="V98" i="12"/>
  <c r="U98" i="12"/>
  <c r="T98" i="12"/>
  <c r="O97" i="11"/>
  <c r="N97" i="11"/>
  <c r="M97" i="11"/>
  <c r="N100" i="15"/>
  <c r="T99" i="15"/>
  <c r="O99" i="15"/>
  <c r="U99" i="15"/>
  <c r="S99" i="15"/>
  <c r="V99" i="15"/>
  <c r="O98" i="11" l="1"/>
  <c r="M98" i="11"/>
  <c r="N98" i="11"/>
  <c r="P98" i="12"/>
  <c r="Q98" i="12"/>
  <c r="R98" i="12"/>
  <c r="K100" i="11"/>
  <c r="P99" i="11"/>
  <c r="L99" i="11"/>
  <c r="N101" i="15"/>
  <c r="U100" i="15"/>
  <c r="O100" i="15"/>
  <c r="S100" i="15"/>
  <c r="T100" i="15"/>
  <c r="V100" i="15"/>
  <c r="R99" i="15"/>
  <c r="Q99" i="15"/>
  <c r="P99" i="15"/>
  <c r="N100" i="12"/>
  <c r="S99" i="12"/>
  <c r="O99" i="12"/>
  <c r="T99" i="12"/>
  <c r="V99" i="12"/>
  <c r="U99" i="12"/>
  <c r="Q98" i="11"/>
  <c r="S98" i="11"/>
  <c r="R98" i="11"/>
  <c r="N101" i="12" l="1"/>
  <c r="T100" i="12"/>
  <c r="O100" i="12"/>
  <c r="V100" i="12"/>
  <c r="U100" i="12"/>
  <c r="S100" i="12"/>
  <c r="P100" i="15"/>
  <c r="R100" i="15"/>
  <c r="Q100" i="15"/>
  <c r="S99" i="11"/>
  <c r="Q99" i="11"/>
  <c r="R99" i="11"/>
  <c r="K101" i="11"/>
  <c r="P100" i="11"/>
  <c r="L100" i="11"/>
  <c r="N102" i="15"/>
  <c r="U101" i="15"/>
  <c r="O101" i="15"/>
  <c r="V101" i="15"/>
  <c r="S101" i="15"/>
  <c r="T101" i="15"/>
  <c r="P99" i="12"/>
  <c r="R99" i="12"/>
  <c r="Q99" i="12"/>
  <c r="M99" i="11"/>
  <c r="O99" i="11"/>
  <c r="N99" i="11"/>
  <c r="N103" i="15" l="1"/>
  <c r="T102" i="15"/>
  <c r="O102" i="15"/>
  <c r="S102" i="15"/>
  <c r="U102" i="15"/>
  <c r="V102" i="15"/>
  <c r="N100" i="11"/>
  <c r="M100" i="11"/>
  <c r="O100" i="11"/>
  <c r="R100" i="12"/>
  <c r="Q100" i="12"/>
  <c r="P100" i="12"/>
  <c r="P101" i="15"/>
  <c r="R101" i="15"/>
  <c r="Q101" i="15"/>
  <c r="R100" i="11"/>
  <c r="Q100" i="11"/>
  <c r="S100" i="11"/>
  <c r="K102" i="11"/>
  <c r="L101" i="11"/>
  <c r="P101" i="11"/>
  <c r="N102" i="12"/>
  <c r="S101" i="12"/>
  <c r="O101" i="12"/>
  <c r="U101" i="12"/>
  <c r="V101" i="12"/>
  <c r="T101" i="12"/>
  <c r="M101" i="11" l="1"/>
  <c r="N101" i="11"/>
  <c r="O101" i="11"/>
  <c r="R102" i="15"/>
  <c r="Q102" i="15"/>
  <c r="P102" i="15"/>
  <c r="Q101" i="12"/>
  <c r="R101" i="12"/>
  <c r="P101" i="12"/>
  <c r="N103" i="12"/>
  <c r="V102" i="12"/>
  <c r="O102" i="12"/>
  <c r="U102" i="12"/>
  <c r="S102" i="12"/>
  <c r="T102" i="12"/>
  <c r="K103" i="11"/>
  <c r="P102" i="11"/>
  <c r="L102" i="11"/>
  <c r="R101" i="11"/>
  <c r="S101" i="11"/>
  <c r="Q101" i="11"/>
  <c r="N104" i="15"/>
  <c r="U103" i="15"/>
  <c r="O103" i="15"/>
  <c r="S103" i="15"/>
  <c r="V103" i="15"/>
  <c r="T103" i="15"/>
  <c r="Q103" i="15" l="1"/>
  <c r="P103" i="15"/>
  <c r="R103" i="15"/>
  <c r="Q102" i="12"/>
  <c r="P102" i="12"/>
  <c r="R102" i="12"/>
  <c r="K104" i="11"/>
  <c r="L103" i="11"/>
  <c r="P103" i="11"/>
  <c r="N105" i="15"/>
  <c r="S104" i="15"/>
  <c r="O104" i="15"/>
  <c r="U104" i="15"/>
  <c r="T104" i="15"/>
  <c r="V104" i="15"/>
  <c r="N104" i="12"/>
  <c r="U103" i="12"/>
  <c r="O103" i="12"/>
  <c r="T103" i="12"/>
  <c r="V103" i="12"/>
  <c r="S103" i="12"/>
  <c r="N102" i="11"/>
  <c r="M102" i="11"/>
  <c r="O102" i="11"/>
  <c r="R102" i="11"/>
  <c r="S102" i="11"/>
  <c r="Q102" i="11"/>
  <c r="P104" i="15" l="1"/>
  <c r="Q104" i="15"/>
  <c r="R104" i="15"/>
  <c r="M103" i="11"/>
  <c r="N103" i="11"/>
  <c r="O103" i="11"/>
  <c r="K105" i="11"/>
  <c r="L104" i="11"/>
  <c r="P104" i="11"/>
  <c r="N105" i="12"/>
  <c r="V104" i="12"/>
  <c r="O104" i="12"/>
  <c r="U104" i="12"/>
  <c r="S104" i="12"/>
  <c r="T104" i="12"/>
  <c r="N106" i="15"/>
  <c r="T105" i="15"/>
  <c r="O105" i="15"/>
  <c r="S105" i="15"/>
  <c r="U105" i="15"/>
  <c r="V105" i="15"/>
  <c r="R103" i="12"/>
  <c r="P103" i="12"/>
  <c r="Q103" i="12"/>
  <c r="S103" i="11"/>
  <c r="Q103" i="11"/>
  <c r="R103" i="11"/>
  <c r="N107" i="15" l="1"/>
  <c r="T106" i="15"/>
  <c r="O106" i="15"/>
  <c r="V106" i="15"/>
  <c r="U106" i="15"/>
  <c r="S106" i="15"/>
  <c r="P104" i="12"/>
  <c r="Q104" i="12"/>
  <c r="R104" i="12"/>
  <c r="N104" i="11"/>
  <c r="O104" i="11"/>
  <c r="M104" i="11"/>
  <c r="K106" i="11"/>
  <c r="P105" i="11"/>
  <c r="L105" i="11"/>
  <c r="P105" i="15"/>
  <c r="R105" i="15"/>
  <c r="Q105" i="15"/>
  <c r="N106" i="12"/>
  <c r="T105" i="12"/>
  <c r="O105" i="12"/>
  <c r="S105" i="12"/>
  <c r="V105" i="12"/>
  <c r="U105" i="12"/>
  <c r="Q104" i="11"/>
  <c r="R104" i="11"/>
  <c r="S104" i="11"/>
  <c r="K107" i="11" l="1"/>
  <c r="L106" i="11"/>
  <c r="P106" i="11"/>
  <c r="N107" i="12"/>
  <c r="V106" i="12"/>
  <c r="O106" i="12"/>
  <c r="S106" i="12"/>
  <c r="T106" i="12"/>
  <c r="U106" i="12"/>
  <c r="Q106" i="15"/>
  <c r="R106" i="15"/>
  <c r="P106" i="15"/>
  <c r="N105" i="11"/>
  <c r="M105" i="11"/>
  <c r="O105" i="11"/>
  <c r="R105" i="11"/>
  <c r="Q105" i="11"/>
  <c r="S105" i="11"/>
  <c r="R105" i="12"/>
  <c r="Q105" i="12"/>
  <c r="P105" i="12"/>
  <c r="N108" i="15"/>
  <c r="U107" i="15"/>
  <c r="O107" i="15"/>
  <c r="T107" i="15"/>
  <c r="V107" i="15"/>
  <c r="S107" i="15"/>
  <c r="N108" i="12" l="1"/>
  <c r="V107" i="12"/>
  <c r="O107" i="12"/>
  <c r="S107" i="12"/>
  <c r="T107" i="12"/>
  <c r="U107" i="12"/>
  <c r="R107" i="15"/>
  <c r="Q107" i="15"/>
  <c r="P107" i="15"/>
  <c r="R106" i="11"/>
  <c r="Q106" i="11"/>
  <c r="S106" i="11"/>
  <c r="P106" i="12"/>
  <c r="R106" i="12"/>
  <c r="Q106" i="12"/>
  <c r="M106" i="11"/>
  <c r="N106" i="11"/>
  <c r="O106" i="11"/>
  <c r="N109" i="15"/>
  <c r="S108" i="15"/>
  <c r="O108" i="15"/>
  <c r="V108" i="15"/>
  <c r="T108" i="15"/>
  <c r="U108" i="15"/>
  <c r="K108" i="11"/>
  <c r="L107" i="11"/>
  <c r="P107" i="11"/>
  <c r="P108" i="15" l="1"/>
  <c r="R108" i="15"/>
  <c r="Q108" i="15"/>
  <c r="N110" i="15"/>
  <c r="V109" i="15"/>
  <c r="O109" i="15"/>
  <c r="U109" i="15"/>
  <c r="T109" i="15"/>
  <c r="S109" i="15"/>
  <c r="R107" i="12"/>
  <c r="P107" i="12"/>
  <c r="Q107" i="12"/>
  <c r="S107" i="11"/>
  <c r="Q107" i="11"/>
  <c r="R107" i="11"/>
  <c r="N107" i="11"/>
  <c r="O107" i="11"/>
  <c r="M107" i="11"/>
  <c r="K109" i="11"/>
  <c r="L108" i="11"/>
  <c r="P108" i="11"/>
  <c r="N109" i="12"/>
  <c r="V108" i="12"/>
  <c r="O108" i="12"/>
  <c r="T108" i="12"/>
  <c r="U108" i="12"/>
  <c r="S108" i="12"/>
  <c r="Q108" i="12" l="1"/>
  <c r="P108" i="12"/>
  <c r="R108" i="12"/>
  <c r="N111" i="15"/>
  <c r="V110" i="15"/>
  <c r="O110" i="15"/>
  <c r="U110" i="15"/>
  <c r="S110" i="15"/>
  <c r="T110" i="15"/>
  <c r="K110" i="11"/>
  <c r="L109" i="11"/>
  <c r="P109" i="11"/>
  <c r="O108" i="11"/>
  <c r="M108" i="11"/>
  <c r="N108" i="11"/>
  <c r="R109" i="15"/>
  <c r="P109" i="15"/>
  <c r="Q109" i="15"/>
  <c r="N110" i="12"/>
  <c r="U109" i="12"/>
  <c r="O109" i="12"/>
  <c r="V109" i="12"/>
  <c r="T109" i="12"/>
  <c r="S109" i="12"/>
  <c r="R108" i="11"/>
  <c r="Q108" i="11"/>
  <c r="S108" i="11"/>
  <c r="R109" i="11" l="1"/>
  <c r="S109" i="11"/>
  <c r="Q109" i="11"/>
  <c r="N112" i="15"/>
  <c r="U111" i="15"/>
  <c r="O111" i="15"/>
  <c r="S111" i="15"/>
  <c r="T111" i="15"/>
  <c r="V111" i="15"/>
  <c r="N111" i="12"/>
  <c r="T110" i="12"/>
  <c r="O110" i="12"/>
  <c r="S110" i="12"/>
  <c r="U110" i="12"/>
  <c r="V110" i="12"/>
  <c r="M109" i="11"/>
  <c r="O109" i="11"/>
  <c r="N109" i="11"/>
  <c r="K111" i="11"/>
  <c r="L110" i="11"/>
  <c r="P110" i="11"/>
  <c r="Q110" i="15"/>
  <c r="R110" i="15"/>
  <c r="P110" i="15"/>
  <c r="P109" i="12"/>
  <c r="Q109" i="12"/>
  <c r="R109" i="12"/>
  <c r="O110" i="11" l="1"/>
  <c r="N110" i="11"/>
  <c r="M110" i="11"/>
  <c r="P110" i="12"/>
  <c r="Q110" i="12"/>
  <c r="R110" i="12"/>
  <c r="N113" i="15"/>
  <c r="U112" i="15"/>
  <c r="O112" i="15"/>
  <c r="V112" i="15"/>
  <c r="S112" i="15"/>
  <c r="T112" i="15"/>
  <c r="K112" i="11"/>
  <c r="P111" i="11"/>
  <c r="L111" i="11"/>
  <c r="N112" i="12"/>
  <c r="T111" i="12"/>
  <c r="O111" i="12"/>
  <c r="V111" i="12"/>
  <c r="U111" i="12"/>
  <c r="S111" i="12"/>
  <c r="P111" i="15"/>
  <c r="Q111" i="15"/>
  <c r="R111" i="15"/>
  <c r="R110" i="11"/>
  <c r="S110" i="11"/>
  <c r="Q110" i="11"/>
  <c r="N113" i="12" l="1"/>
  <c r="S112" i="12"/>
  <c r="O112" i="12"/>
  <c r="V112" i="12"/>
  <c r="T112" i="12"/>
  <c r="U112" i="12"/>
  <c r="M111" i="11"/>
  <c r="N111" i="11"/>
  <c r="O111" i="11"/>
  <c r="N114" i="15"/>
  <c r="T113" i="15"/>
  <c r="O113" i="15"/>
  <c r="V113" i="15"/>
  <c r="U113" i="15"/>
  <c r="S113" i="15"/>
  <c r="R111" i="12"/>
  <c r="P111" i="12"/>
  <c r="Q111" i="12"/>
  <c r="Q111" i="11"/>
  <c r="S111" i="11"/>
  <c r="R111" i="11"/>
  <c r="K113" i="11"/>
  <c r="L112" i="11"/>
  <c r="P112" i="11"/>
  <c r="R112" i="15"/>
  <c r="P112" i="15"/>
  <c r="Q112" i="15"/>
  <c r="R112" i="11" l="1"/>
  <c r="Q112" i="11"/>
  <c r="S112" i="11"/>
  <c r="P113" i="15"/>
  <c r="Q113" i="15"/>
  <c r="R113" i="15"/>
  <c r="O112" i="11"/>
  <c r="N112" i="11"/>
  <c r="M112" i="11"/>
  <c r="R112" i="12"/>
  <c r="P112" i="12"/>
  <c r="Q112" i="12"/>
  <c r="K114" i="11"/>
  <c r="P113" i="11"/>
  <c r="L113" i="11"/>
  <c r="N115" i="15"/>
  <c r="U114" i="15"/>
  <c r="O114" i="15"/>
  <c r="V114" i="15"/>
  <c r="T114" i="15"/>
  <c r="S114" i="15"/>
  <c r="N114" i="12"/>
  <c r="V113" i="12"/>
  <c r="O113" i="12"/>
  <c r="T113" i="12"/>
  <c r="U113" i="12"/>
  <c r="S113" i="12"/>
  <c r="P113" i="12" l="1"/>
  <c r="R113" i="12"/>
  <c r="Q113" i="12"/>
  <c r="N116" i="15"/>
  <c r="S115" i="15"/>
  <c r="O115" i="15"/>
  <c r="V115" i="15"/>
  <c r="T115" i="15"/>
  <c r="U115" i="15"/>
  <c r="M113" i="11"/>
  <c r="O113" i="11"/>
  <c r="N113" i="11"/>
  <c r="N115" i="12"/>
  <c r="U114" i="12"/>
  <c r="O114" i="12"/>
  <c r="V114" i="12"/>
  <c r="S114" i="12"/>
  <c r="T114" i="12"/>
  <c r="Q114" i="15"/>
  <c r="P114" i="15"/>
  <c r="R114" i="15"/>
  <c r="Q113" i="11"/>
  <c r="R113" i="11"/>
  <c r="S113" i="11"/>
  <c r="K115" i="11"/>
  <c r="L114" i="11"/>
  <c r="P114" i="11"/>
  <c r="N117" i="15" l="1"/>
  <c r="T116" i="15"/>
  <c r="O116" i="15"/>
  <c r="V116" i="15"/>
  <c r="S116" i="15"/>
  <c r="U116" i="15"/>
  <c r="R114" i="11"/>
  <c r="Q114" i="11"/>
  <c r="S114" i="11"/>
  <c r="R114" i="12"/>
  <c r="Q114" i="12"/>
  <c r="P114" i="12"/>
  <c r="O114" i="11"/>
  <c r="N114" i="11"/>
  <c r="M114" i="11"/>
  <c r="R115" i="15"/>
  <c r="Q115" i="15"/>
  <c r="P115" i="15"/>
  <c r="K116" i="11"/>
  <c r="P115" i="11"/>
  <c r="L115" i="11"/>
  <c r="N116" i="12"/>
  <c r="T115" i="12"/>
  <c r="O115" i="12"/>
  <c r="U115" i="12"/>
  <c r="V115" i="12"/>
  <c r="S115" i="12"/>
  <c r="R115" i="12" l="1"/>
  <c r="P115" i="12"/>
  <c r="Q115" i="12"/>
  <c r="S115" i="11"/>
  <c r="R115" i="11"/>
  <c r="Q115" i="11"/>
  <c r="K117" i="11"/>
  <c r="P116" i="11"/>
  <c r="L116" i="11"/>
  <c r="P116" i="15"/>
  <c r="Q116" i="15"/>
  <c r="R116" i="15"/>
  <c r="N117" i="12"/>
  <c r="V116" i="12"/>
  <c r="O116" i="12"/>
  <c r="U116" i="12"/>
  <c r="T116" i="12"/>
  <c r="S116" i="12"/>
  <c r="N115" i="11"/>
  <c r="M115" i="11"/>
  <c r="O115" i="11"/>
  <c r="N118" i="15"/>
  <c r="S117" i="15"/>
  <c r="O117" i="15"/>
  <c r="U117" i="15"/>
  <c r="V117" i="15"/>
  <c r="T117" i="15"/>
  <c r="N118" i="12" l="1"/>
  <c r="V117" i="12"/>
  <c r="O117" i="12"/>
  <c r="U117" i="12"/>
  <c r="S117" i="12"/>
  <c r="T117" i="12"/>
  <c r="P117" i="15"/>
  <c r="R117" i="15"/>
  <c r="Q117" i="15"/>
  <c r="Q116" i="11"/>
  <c r="R116" i="11"/>
  <c r="S116" i="11"/>
  <c r="K118" i="11"/>
  <c r="P117" i="11"/>
  <c r="L117" i="11"/>
  <c r="Q116" i="12"/>
  <c r="R116" i="12"/>
  <c r="P116" i="12"/>
  <c r="N119" i="15"/>
  <c r="S118" i="15"/>
  <c r="O118" i="15"/>
  <c r="U118" i="15"/>
  <c r="T118" i="15"/>
  <c r="V118" i="15"/>
  <c r="O116" i="11"/>
  <c r="N116" i="11"/>
  <c r="M116" i="11"/>
  <c r="Q118" i="15" l="1"/>
  <c r="P118" i="15"/>
  <c r="R118" i="15"/>
  <c r="K119" i="11"/>
  <c r="P118" i="11"/>
  <c r="L118" i="11"/>
  <c r="M117" i="11"/>
  <c r="O117" i="11"/>
  <c r="N117" i="11"/>
  <c r="N120" i="15"/>
  <c r="T119" i="15"/>
  <c r="O119" i="15"/>
  <c r="S119" i="15"/>
  <c r="U119" i="15"/>
  <c r="V119" i="15"/>
  <c r="P117" i="12"/>
  <c r="R117" i="12"/>
  <c r="Q117" i="12"/>
  <c r="Q117" i="11"/>
  <c r="R117" i="11"/>
  <c r="S117" i="11"/>
  <c r="N119" i="12"/>
  <c r="V118" i="12"/>
  <c r="O118" i="12"/>
  <c r="S118" i="12"/>
  <c r="U118" i="12"/>
  <c r="T118" i="12"/>
  <c r="P118" i="12" l="1"/>
  <c r="R118" i="12"/>
  <c r="Q118" i="12"/>
  <c r="K120" i="11"/>
  <c r="P119" i="11"/>
  <c r="L119" i="11"/>
  <c r="P119" i="15"/>
  <c r="R119" i="15"/>
  <c r="Q119" i="15"/>
  <c r="M118" i="11"/>
  <c r="N118" i="11"/>
  <c r="O118" i="11"/>
  <c r="N120" i="12"/>
  <c r="T119" i="12"/>
  <c r="O119" i="12"/>
  <c r="U119" i="12"/>
  <c r="S119" i="12"/>
  <c r="V119" i="12"/>
  <c r="N121" i="15"/>
  <c r="T120" i="15"/>
  <c r="O120" i="15"/>
  <c r="S120" i="15"/>
  <c r="U120" i="15"/>
  <c r="V120" i="15"/>
  <c r="R118" i="11"/>
  <c r="Q118" i="11"/>
  <c r="S118" i="11"/>
  <c r="K121" i="11" l="1"/>
  <c r="P120" i="11"/>
  <c r="L120" i="11"/>
  <c r="N122" i="15"/>
  <c r="S121" i="15"/>
  <c r="O121" i="15"/>
  <c r="T121" i="15"/>
  <c r="V121" i="15"/>
  <c r="U121" i="15"/>
  <c r="Q119" i="12"/>
  <c r="R119" i="12"/>
  <c r="P119" i="12"/>
  <c r="O119" i="11"/>
  <c r="M119" i="11"/>
  <c r="N119" i="11"/>
  <c r="R120" i="15"/>
  <c r="Q120" i="15"/>
  <c r="P120" i="15"/>
  <c r="N121" i="12"/>
  <c r="T120" i="12"/>
  <c r="O120" i="12"/>
  <c r="V120" i="12"/>
  <c r="U120" i="12"/>
  <c r="S120" i="12"/>
  <c r="S119" i="11"/>
  <c r="R119" i="11"/>
  <c r="Q119" i="11"/>
  <c r="N123" i="15" l="1"/>
  <c r="V122" i="15"/>
  <c r="O122" i="15"/>
  <c r="U122" i="15"/>
  <c r="S122" i="15"/>
  <c r="T122" i="15"/>
  <c r="M120" i="11"/>
  <c r="N120" i="11"/>
  <c r="O120" i="11"/>
  <c r="N122" i="12"/>
  <c r="S121" i="12"/>
  <c r="O121" i="12"/>
  <c r="U121" i="12"/>
  <c r="V121" i="12"/>
  <c r="T121" i="12"/>
  <c r="P121" i="15"/>
  <c r="R121" i="15"/>
  <c r="Q121" i="15"/>
  <c r="S120" i="11"/>
  <c r="R120" i="11"/>
  <c r="Q120" i="11"/>
  <c r="Q120" i="12"/>
  <c r="R120" i="12"/>
  <c r="P120" i="12"/>
  <c r="K122" i="11"/>
  <c r="P121" i="11"/>
  <c r="L121" i="11"/>
  <c r="R121" i="12" l="1"/>
  <c r="P121" i="12"/>
  <c r="Q121" i="12"/>
  <c r="M121" i="11"/>
  <c r="O121" i="11"/>
  <c r="N121" i="11"/>
  <c r="Q122" i="15"/>
  <c r="R122" i="15"/>
  <c r="P122" i="15"/>
  <c r="N123" i="12"/>
  <c r="T122" i="12"/>
  <c r="O122" i="12"/>
  <c r="V122" i="12"/>
  <c r="U122" i="12"/>
  <c r="S122" i="12"/>
  <c r="S121" i="11"/>
  <c r="Q121" i="11"/>
  <c r="R121" i="11"/>
  <c r="K123" i="11"/>
  <c r="P122" i="11"/>
  <c r="L122" i="11"/>
  <c r="N124" i="15"/>
  <c r="V123" i="15"/>
  <c r="O123" i="15"/>
  <c r="U123" i="15"/>
  <c r="S123" i="15"/>
  <c r="T123" i="15"/>
  <c r="Q122" i="11" l="1"/>
  <c r="S122" i="11"/>
  <c r="R122" i="11"/>
  <c r="Q122" i="12"/>
  <c r="P122" i="12"/>
  <c r="R122" i="12"/>
  <c r="K124" i="11"/>
  <c r="L123" i="11"/>
  <c r="P123" i="11"/>
  <c r="N125" i="15"/>
  <c r="T124" i="15"/>
  <c r="O124" i="15"/>
  <c r="V124" i="15"/>
  <c r="S124" i="15"/>
  <c r="U124" i="15"/>
  <c r="N124" i="12"/>
  <c r="S123" i="12"/>
  <c r="O123" i="12"/>
  <c r="T123" i="12"/>
  <c r="U123" i="12"/>
  <c r="V123" i="12"/>
  <c r="Q123" i="15"/>
  <c r="P123" i="15"/>
  <c r="R123" i="15"/>
  <c r="N122" i="11"/>
  <c r="M122" i="11"/>
  <c r="O122" i="11"/>
  <c r="N125" i="12" l="1"/>
  <c r="T124" i="12"/>
  <c r="O124" i="12"/>
  <c r="V124" i="12"/>
  <c r="S124" i="12"/>
  <c r="U124" i="12"/>
  <c r="O123" i="11"/>
  <c r="M123" i="11"/>
  <c r="N123" i="11"/>
  <c r="K125" i="11"/>
  <c r="P124" i="11"/>
  <c r="L124" i="11"/>
  <c r="Q124" i="15"/>
  <c r="R124" i="15"/>
  <c r="P124" i="15"/>
  <c r="N126" i="15"/>
  <c r="T125" i="15"/>
  <c r="O125" i="15"/>
  <c r="U125" i="15"/>
  <c r="V125" i="15"/>
  <c r="S125" i="15"/>
  <c r="Q123" i="12"/>
  <c r="R123" i="12"/>
  <c r="P123" i="12"/>
  <c r="R123" i="11"/>
  <c r="Q123" i="11"/>
  <c r="S123" i="11"/>
  <c r="N127" i="15" l="1"/>
  <c r="V126" i="15"/>
  <c r="O126" i="15"/>
  <c r="T126" i="15"/>
  <c r="U126" i="15"/>
  <c r="S126" i="15"/>
  <c r="N124" i="11"/>
  <c r="M124" i="11"/>
  <c r="O124" i="11"/>
  <c r="R124" i="11"/>
  <c r="S124" i="11"/>
  <c r="Q124" i="11"/>
  <c r="R124" i="12"/>
  <c r="P124" i="12"/>
  <c r="Q124" i="12"/>
  <c r="K126" i="11"/>
  <c r="P125" i="11"/>
  <c r="L125" i="11"/>
  <c r="P125" i="15"/>
  <c r="R125" i="15"/>
  <c r="Q125" i="15"/>
  <c r="N126" i="12"/>
  <c r="S125" i="12"/>
  <c r="O125" i="12"/>
  <c r="T125" i="12"/>
  <c r="V125" i="12"/>
  <c r="U125" i="12"/>
  <c r="P125" i="12" l="1"/>
  <c r="R125" i="12"/>
  <c r="Q125" i="12"/>
  <c r="K127" i="11"/>
  <c r="P126" i="11"/>
  <c r="L126" i="11"/>
  <c r="Q126" i="15"/>
  <c r="P126" i="15"/>
  <c r="R126" i="15"/>
  <c r="N127" i="12"/>
  <c r="V126" i="12"/>
  <c r="O126" i="12"/>
  <c r="U126" i="12"/>
  <c r="T126" i="12"/>
  <c r="S126" i="12"/>
  <c r="N125" i="11"/>
  <c r="M125" i="11"/>
  <c r="O125" i="11"/>
  <c r="S125" i="11"/>
  <c r="Q125" i="11"/>
  <c r="R125" i="11"/>
  <c r="N128" i="15"/>
  <c r="U127" i="15"/>
  <c r="O127" i="15"/>
  <c r="V127" i="15"/>
  <c r="S127" i="15"/>
  <c r="T127" i="15"/>
  <c r="K128" i="11" l="1"/>
  <c r="P127" i="11"/>
  <c r="L127" i="11"/>
  <c r="Q127" i="15"/>
  <c r="P127" i="15"/>
  <c r="R127" i="15"/>
  <c r="R126" i="12"/>
  <c r="Q126" i="12"/>
  <c r="P126" i="12"/>
  <c r="N128" i="12"/>
  <c r="T127" i="12"/>
  <c r="O127" i="12"/>
  <c r="S127" i="12"/>
  <c r="V127" i="12"/>
  <c r="U127" i="12"/>
  <c r="O126" i="11"/>
  <c r="N126" i="11"/>
  <c r="M126" i="11"/>
  <c r="N129" i="15"/>
  <c r="V128" i="15"/>
  <c r="O128" i="15"/>
  <c r="T128" i="15"/>
  <c r="S128" i="15"/>
  <c r="U128" i="15"/>
  <c r="Q126" i="11"/>
  <c r="S126" i="11"/>
  <c r="R126" i="11"/>
  <c r="P127" i="12" l="1"/>
  <c r="Q127" i="12"/>
  <c r="R127" i="12"/>
  <c r="N130" i="15"/>
  <c r="T129" i="15"/>
  <c r="O129" i="15"/>
  <c r="U129" i="15"/>
  <c r="S129" i="15"/>
  <c r="V129" i="15"/>
  <c r="N127" i="11"/>
  <c r="O127" i="11"/>
  <c r="M127" i="11"/>
  <c r="N129" i="12"/>
  <c r="U128" i="12"/>
  <c r="O128" i="12"/>
  <c r="S128" i="12"/>
  <c r="T128" i="12"/>
  <c r="V128" i="12"/>
  <c r="R127" i="11"/>
  <c r="S127" i="11"/>
  <c r="Q127" i="11"/>
  <c r="Q128" i="15"/>
  <c r="P128" i="15"/>
  <c r="R128" i="15"/>
  <c r="K129" i="11"/>
  <c r="P128" i="11"/>
  <c r="L128" i="11"/>
  <c r="N131" i="15" l="1"/>
  <c r="S130" i="15"/>
  <c r="O130" i="15"/>
  <c r="T130" i="15"/>
  <c r="V130" i="15"/>
  <c r="U130" i="15"/>
  <c r="M128" i="11"/>
  <c r="O128" i="11"/>
  <c r="N128" i="11"/>
  <c r="Q128" i="12"/>
  <c r="R128" i="12"/>
  <c r="P128" i="12"/>
  <c r="K130" i="11"/>
  <c r="P129" i="11"/>
  <c r="L129" i="11"/>
  <c r="Q128" i="11"/>
  <c r="R128" i="11"/>
  <c r="S128" i="11"/>
  <c r="Q129" i="15"/>
  <c r="P129" i="15"/>
  <c r="R129" i="15"/>
  <c r="N130" i="12"/>
  <c r="S129" i="12"/>
  <c r="O129" i="12"/>
  <c r="T129" i="12"/>
  <c r="U129" i="12"/>
  <c r="V129" i="12"/>
  <c r="Q129" i="12" l="1"/>
  <c r="P129" i="12"/>
  <c r="R129" i="12"/>
  <c r="N129" i="11"/>
  <c r="O129" i="11"/>
  <c r="M129" i="11"/>
  <c r="P130" i="15"/>
  <c r="Q130" i="15"/>
  <c r="R130" i="15"/>
  <c r="N131" i="12"/>
  <c r="V130" i="12"/>
  <c r="O130" i="12"/>
  <c r="T130" i="12"/>
  <c r="U130" i="12"/>
  <c r="S130" i="12"/>
  <c r="R129" i="11"/>
  <c r="Q129" i="11"/>
  <c r="S129" i="11"/>
  <c r="K131" i="11"/>
  <c r="L130" i="11"/>
  <c r="P130" i="11"/>
  <c r="N132" i="15"/>
  <c r="V131" i="15"/>
  <c r="O131" i="15"/>
  <c r="U131" i="15"/>
  <c r="T131" i="15"/>
  <c r="S131" i="15"/>
  <c r="P130" i="12" l="1"/>
  <c r="R130" i="12"/>
  <c r="Q130" i="12"/>
  <c r="R131" i="15"/>
  <c r="Q131" i="15"/>
  <c r="P131" i="15"/>
  <c r="K132" i="11"/>
  <c r="L131" i="11"/>
  <c r="P131" i="11"/>
  <c r="O130" i="11"/>
  <c r="N130" i="11"/>
  <c r="M130" i="11"/>
  <c r="N132" i="12"/>
  <c r="S131" i="12"/>
  <c r="O131" i="12"/>
  <c r="T131" i="12"/>
  <c r="V131" i="12"/>
  <c r="U131" i="12"/>
  <c r="N133" i="15"/>
  <c r="S132" i="15"/>
  <c r="O132" i="15"/>
  <c r="V132" i="15"/>
  <c r="U132" i="15"/>
  <c r="T132" i="15"/>
  <c r="R130" i="11"/>
  <c r="S130" i="11"/>
  <c r="Q130" i="11"/>
  <c r="O131" i="11" l="1"/>
  <c r="N131" i="11"/>
  <c r="M131" i="11"/>
  <c r="N134" i="15"/>
  <c r="S133" i="15"/>
  <c r="O133" i="15"/>
  <c r="T133" i="15"/>
  <c r="V133" i="15"/>
  <c r="U133" i="15"/>
  <c r="K133" i="11"/>
  <c r="L132" i="11"/>
  <c r="P132" i="11"/>
  <c r="P131" i="12"/>
  <c r="Q131" i="12"/>
  <c r="R131" i="12"/>
  <c r="Q132" i="15"/>
  <c r="P132" i="15"/>
  <c r="R132" i="15"/>
  <c r="N133" i="12"/>
  <c r="T132" i="12"/>
  <c r="O132" i="12"/>
  <c r="V132" i="12"/>
  <c r="U132" i="12"/>
  <c r="S132" i="12"/>
  <c r="Q131" i="11"/>
  <c r="R131" i="11"/>
  <c r="S131" i="11"/>
  <c r="N135" i="15" l="1"/>
  <c r="V134" i="15"/>
  <c r="O134" i="15"/>
  <c r="S134" i="15"/>
  <c r="T134" i="15"/>
  <c r="U134" i="15"/>
  <c r="N134" i="12"/>
  <c r="T133" i="12"/>
  <c r="O133" i="12"/>
  <c r="U133" i="12"/>
  <c r="S133" i="12"/>
  <c r="V133" i="12"/>
  <c r="O132" i="11"/>
  <c r="M132" i="11"/>
  <c r="N132" i="11"/>
  <c r="Q132" i="11"/>
  <c r="R132" i="11"/>
  <c r="S132" i="11"/>
  <c r="K134" i="11"/>
  <c r="L133" i="11"/>
  <c r="P133" i="11"/>
  <c r="Q133" i="15"/>
  <c r="P133" i="15"/>
  <c r="R133" i="15"/>
  <c r="R132" i="12"/>
  <c r="Q132" i="12"/>
  <c r="P132" i="12"/>
  <c r="R133" i="11" l="1"/>
  <c r="S133" i="11"/>
  <c r="Q133" i="11"/>
  <c r="O133" i="11"/>
  <c r="N133" i="11"/>
  <c r="M133" i="11"/>
  <c r="K135" i="11"/>
  <c r="L134" i="11"/>
  <c r="P134" i="11"/>
  <c r="Q134" i="15"/>
  <c r="R134" i="15"/>
  <c r="P134" i="15"/>
  <c r="N135" i="12"/>
  <c r="S134" i="12"/>
  <c r="U134" i="12"/>
  <c r="T134" i="12"/>
  <c r="O134" i="12"/>
  <c r="V134" i="12"/>
  <c r="P133" i="12"/>
  <c r="Q133" i="12"/>
  <c r="R133" i="12"/>
  <c r="N136" i="15"/>
  <c r="T135" i="15"/>
  <c r="O135" i="15"/>
  <c r="U135" i="15"/>
  <c r="V135" i="15"/>
  <c r="S135" i="15"/>
  <c r="Q135" i="15" l="1"/>
  <c r="R135" i="15"/>
  <c r="P135" i="15"/>
  <c r="O134" i="11"/>
  <c r="M134" i="11"/>
  <c r="N134" i="11"/>
  <c r="K136" i="11"/>
  <c r="P135" i="11"/>
  <c r="L135" i="11"/>
  <c r="N137" i="15"/>
  <c r="V136" i="15"/>
  <c r="S136" i="15"/>
  <c r="T136" i="15"/>
  <c r="O136" i="15"/>
  <c r="U136" i="15"/>
  <c r="R134" i="12"/>
  <c r="Q134" i="12"/>
  <c r="P134" i="12"/>
  <c r="N136" i="12"/>
  <c r="S135" i="12"/>
  <c r="T135" i="12"/>
  <c r="U135" i="12"/>
  <c r="O135" i="12"/>
  <c r="V135" i="12"/>
  <c r="S134" i="11"/>
  <c r="Q134" i="11"/>
  <c r="R134" i="11"/>
  <c r="R136" i="15" l="1"/>
  <c r="Q136" i="15"/>
  <c r="P136" i="15"/>
  <c r="R135" i="11"/>
  <c r="Q135" i="11"/>
  <c r="S135" i="11"/>
  <c r="N137" i="12"/>
  <c r="U136" i="12"/>
  <c r="V136" i="12"/>
  <c r="S136" i="12"/>
  <c r="O136" i="12"/>
  <c r="T136" i="12"/>
  <c r="K137" i="11"/>
  <c r="P136" i="11"/>
  <c r="L136" i="11"/>
  <c r="N138" i="15"/>
  <c r="V137" i="15"/>
  <c r="S137" i="15"/>
  <c r="T137" i="15"/>
  <c r="O137" i="15"/>
  <c r="U137" i="15"/>
  <c r="P135" i="12"/>
  <c r="Q135" i="12"/>
  <c r="R135" i="12"/>
  <c r="N135" i="11"/>
  <c r="M135" i="11"/>
  <c r="O135" i="11"/>
  <c r="Q137" i="15" l="1"/>
  <c r="R137" i="15"/>
  <c r="P137" i="15"/>
  <c r="N139" i="15"/>
  <c r="U138" i="15"/>
  <c r="S138" i="15"/>
  <c r="V138" i="15"/>
  <c r="O138" i="15"/>
  <c r="T138" i="15"/>
  <c r="N138" i="12"/>
  <c r="T137" i="12"/>
  <c r="S137" i="12"/>
  <c r="U137" i="12"/>
  <c r="O137" i="12"/>
  <c r="V137" i="12"/>
  <c r="R136" i="12"/>
  <c r="Q136" i="12"/>
  <c r="P136" i="12"/>
  <c r="S136" i="11"/>
  <c r="R136" i="11"/>
  <c r="Q136" i="11"/>
  <c r="M136" i="11"/>
  <c r="O136" i="11"/>
  <c r="N136" i="11"/>
  <c r="K138" i="11"/>
  <c r="P137" i="11"/>
  <c r="L137" i="11"/>
  <c r="R138" i="15" l="1"/>
  <c r="Q138" i="15"/>
  <c r="P138" i="15"/>
  <c r="N140" i="15"/>
  <c r="U139" i="15"/>
  <c r="T139" i="15"/>
  <c r="V139" i="15"/>
  <c r="O139" i="15"/>
  <c r="S139" i="15"/>
  <c r="M137" i="11"/>
  <c r="O137" i="11"/>
  <c r="N137" i="11"/>
  <c r="Q137" i="12"/>
  <c r="R137" i="12"/>
  <c r="P137" i="12"/>
  <c r="N139" i="12"/>
  <c r="T138" i="12"/>
  <c r="S138" i="12"/>
  <c r="U138" i="12"/>
  <c r="O138" i="12"/>
  <c r="V138" i="12"/>
  <c r="Q137" i="11"/>
  <c r="R137" i="11"/>
  <c r="S137" i="11"/>
  <c r="K139" i="11"/>
  <c r="P138" i="11"/>
  <c r="L138" i="11"/>
  <c r="N140" i="12" l="1"/>
  <c r="V139" i="12"/>
  <c r="U139" i="12"/>
  <c r="S139" i="12"/>
  <c r="O139" i="12"/>
  <c r="T139" i="12"/>
  <c r="N141" i="15"/>
  <c r="V140" i="15"/>
  <c r="T140" i="15"/>
  <c r="S140" i="15"/>
  <c r="O140" i="15"/>
  <c r="U140" i="15"/>
  <c r="M138" i="11"/>
  <c r="N138" i="11"/>
  <c r="O138" i="11"/>
  <c r="R139" i="15"/>
  <c r="P139" i="15"/>
  <c r="Q139" i="15"/>
  <c r="R138" i="11"/>
  <c r="S138" i="11"/>
  <c r="Q138" i="11"/>
  <c r="R138" i="12"/>
  <c r="Q138" i="12"/>
  <c r="P138" i="12"/>
  <c r="K140" i="11"/>
  <c r="L139" i="11"/>
  <c r="P139" i="11"/>
  <c r="P139" i="12" l="1"/>
  <c r="Q139" i="12"/>
  <c r="R139" i="12"/>
  <c r="R139" i="11"/>
  <c r="Q139" i="11"/>
  <c r="S139" i="11"/>
  <c r="N142" i="15"/>
  <c r="V141" i="15"/>
  <c r="T141" i="15"/>
  <c r="U141" i="15"/>
  <c r="O141" i="15"/>
  <c r="S141" i="15"/>
  <c r="Q140" i="15"/>
  <c r="P140" i="15"/>
  <c r="R140" i="15"/>
  <c r="O139" i="11"/>
  <c r="M139" i="11"/>
  <c r="N139" i="11"/>
  <c r="K141" i="11"/>
  <c r="P140" i="11"/>
  <c r="L140" i="11"/>
  <c r="N141" i="12"/>
  <c r="U140" i="12"/>
  <c r="S140" i="12"/>
  <c r="T140" i="12"/>
  <c r="O140" i="12"/>
  <c r="V140" i="12"/>
  <c r="R140" i="12" l="1"/>
  <c r="Q140" i="12"/>
  <c r="P140" i="12"/>
  <c r="Q140" i="11"/>
  <c r="S140" i="11"/>
  <c r="R140" i="11"/>
  <c r="Q141" i="15"/>
  <c r="P141" i="15"/>
  <c r="R141" i="15"/>
  <c r="N143" i="15"/>
  <c r="U142" i="15"/>
  <c r="T142" i="15"/>
  <c r="S142" i="15"/>
  <c r="O142" i="15"/>
  <c r="V142" i="15"/>
  <c r="N142" i="12"/>
  <c r="T141" i="12"/>
  <c r="V141" i="12"/>
  <c r="U141" i="12"/>
  <c r="O141" i="12"/>
  <c r="S141" i="12"/>
  <c r="K142" i="11"/>
  <c r="P141" i="11"/>
  <c r="L141" i="11"/>
  <c r="M140" i="11"/>
  <c r="O140" i="11"/>
  <c r="N140" i="11"/>
  <c r="N141" i="11" l="1"/>
  <c r="M141" i="11"/>
  <c r="O141" i="11"/>
  <c r="N143" i="12"/>
  <c r="T142" i="12"/>
  <c r="V142" i="12"/>
  <c r="S142" i="12"/>
  <c r="O142" i="12"/>
  <c r="U142" i="12"/>
  <c r="Q141" i="12"/>
  <c r="R141" i="12"/>
  <c r="P141" i="12"/>
  <c r="R141" i="11"/>
  <c r="Q141" i="11"/>
  <c r="S141" i="11"/>
  <c r="K143" i="11"/>
  <c r="P142" i="11"/>
  <c r="L142" i="11"/>
  <c r="N144" i="15"/>
  <c r="T143" i="15"/>
  <c r="S143" i="15"/>
  <c r="U143" i="15"/>
  <c r="O143" i="15"/>
  <c r="V143" i="15"/>
  <c r="R142" i="15"/>
  <c r="Q142" i="15"/>
  <c r="P142" i="15"/>
  <c r="R142" i="12" l="1"/>
  <c r="P142" i="12"/>
  <c r="Q142" i="12"/>
  <c r="N144" i="12"/>
  <c r="U143" i="12"/>
  <c r="V143" i="12"/>
  <c r="T143" i="12"/>
  <c r="O143" i="12"/>
  <c r="S143" i="12"/>
  <c r="N145" i="15"/>
  <c r="U144" i="15"/>
  <c r="V144" i="15"/>
  <c r="T144" i="15"/>
  <c r="O144" i="15"/>
  <c r="S144" i="15"/>
  <c r="K144" i="11"/>
  <c r="P143" i="11"/>
  <c r="L143" i="11"/>
  <c r="N142" i="11"/>
  <c r="O142" i="11"/>
  <c r="M142" i="11"/>
  <c r="P143" i="15"/>
  <c r="Q143" i="15"/>
  <c r="R143" i="15"/>
  <c r="R142" i="11"/>
  <c r="Q142" i="11"/>
  <c r="S142" i="11"/>
  <c r="K145" i="11" l="1"/>
  <c r="P144" i="11"/>
  <c r="L144" i="11"/>
  <c r="N145" i="12"/>
  <c r="T144" i="12"/>
  <c r="S144" i="12"/>
  <c r="U144" i="12"/>
  <c r="O144" i="12"/>
  <c r="V144" i="12"/>
  <c r="Q143" i="12"/>
  <c r="R143" i="12"/>
  <c r="P143" i="12"/>
  <c r="O143" i="11"/>
  <c r="N143" i="11"/>
  <c r="M143" i="11"/>
  <c r="N146" i="15"/>
  <c r="T145" i="15"/>
  <c r="S145" i="15"/>
  <c r="V145" i="15"/>
  <c r="O145" i="15"/>
  <c r="U145" i="15"/>
  <c r="Q144" i="15"/>
  <c r="P144" i="15"/>
  <c r="R144" i="15"/>
  <c r="S143" i="11"/>
  <c r="Q143" i="11"/>
  <c r="R143" i="11"/>
  <c r="N147" i="15" l="1"/>
  <c r="T146" i="15"/>
  <c r="U146" i="15"/>
  <c r="V146" i="15"/>
  <c r="O146" i="15"/>
  <c r="S146" i="15"/>
  <c r="N146" i="12"/>
  <c r="T145" i="12"/>
  <c r="S145" i="12"/>
  <c r="U145" i="12"/>
  <c r="O145" i="12"/>
  <c r="V145" i="12"/>
  <c r="Q145" i="15"/>
  <c r="R145" i="15"/>
  <c r="P145" i="15"/>
  <c r="N144" i="11"/>
  <c r="O144" i="11"/>
  <c r="M144" i="11"/>
  <c r="Q144" i="12"/>
  <c r="P144" i="12"/>
  <c r="R144" i="12"/>
  <c r="S144" i="11"/>
  <c r="R144" i="11"/>
  <c r="Q144" i="11"/>
  <c r="K146" i="11"/>
  <c r="L145" i="11"/>
  <c r="P145" i="11"/>
  <c r="R145" i="11" l="1"/>
  <c r="Q145" i="11"/>
  <c r="S145" i="11"/>
  <c r="P146" i="15"/>
  <c r="R146" i="15"/>
  <c r="Q146" i="15"/>
  <c r="P145" i="12"/>
  <c r="Q145" i="12"/>
  <c r="R145" i="12"/>
  <c r="N147" i="12"/>
  <c r="U146" i="12"/>
  <c r="S146" i="12"/>
  <c r="T146" i="12"/>
  <c r="O146" i="12"/>
  <c r="V146" i="12"/>
  <c r="O145" i="11"/>
  <c r="N145" i="11"/>
  <c r="M145" i="11"/>
  <c r="K147" i="11"/>
  <c r="L146" i="11"/>
  <c r="P146" i="11"/>
  <c r="N148" i="15"/>
  <c r="V147" i="15"/>
  <c r="U147" i="15"/>
  <c r="T147" i="15"/>
  <c r="O147" i="15"/>
  <c r="S147" i="15"/>
  <c r="R147" i="15" l="1"/>
  <c r="P147" i="15"/>
  <c r="Q147" i="15"/>
  <c r="O146" i="11"/>
  <c r="M146" i="11"/>
  <c r="N146" i="11"/>
  <c r="K148" i="11"/>
  <c r="P147" i="11"/>
  <c r="L147" i="11"/>
  <c r="N149" i="15"/>
  <c r="V148" i="15"/>
  <c r="U148" i="15"/>
  <c r="T148" i="15"/>
  <c r="O148" i="15"/>
  <c r="S148" i="15"/>
  <c r="N148" i="12"/>
  <c r="T147" i="12"/>
  <c r="U147" i="12"/>
  <c r="V147" i="12"/>
  <c r="O147" i="12"/>
  <c r="S147" i="12"/>
  <c r="P146" i="12"/>
  <c r="Q146" i="12"/>
  <c r="R146" i="12"/>
  <c r="R146" i="11"/>
  <c r="Q146" i="11"/>
  <c r="S146" i="11"/>
  <c r="Q147" i="12" l="1"/>
  <c r="R147" i="12"/>
  <c r="P147" i="12"/>
  <c r="N149" i="12"/>
  <c r="S148" i="12"/>
  <c r="T148" i="12"/>
  <c r="V148" i="12"/>
  <c r="O148" i="12"/>
  <c r="U148" i="12"/>
  <c r="R147" i="11"/>
  <c r="S147" i="11"/>
  <c r="Q147" i="11"/>
  <c r="K149" i="11"/>
  <c r="P148" i="11"/>
  <c r="L148" i="11"/>
  <c r="Q148" i="15"/>
  <c r="R148" i="15"/>
  <c r="P148" i="15"/>
  <c r="N150" i="15"/>
  <c r="S149" i="15"/>
  <c r="V149" i="15"/>
  <c r="U149" i="15"/>
  <c r="O149" i="15"/>
  <c r="T149" i="15"/>
  <c r="O147" i="11"/>
  <c r="M147" i="11"/>
  <c r="N147" i="11"/>
  <c r="R148" i="12" l="1"/>
  <c r="P148" i="12"/>
  <c r="Q148" i="12"/>
  <c r="N150" i="12"/>
  <c r="S149" i="12"/>
  <c r="U149" i="12"/>
  <c r="V149" i="12"/>
  <c r="O149" i="12"/>
  <c r="T149" i="12"/>
  <c r="N148" i="11"/>
  <c r="M148" i="11"/>
  <c r="O148" i="11"/>
  <c r="N151" i="15"/>
  <c r="U150" i="15"/>
  <c r="V150" i="15"/>
  <c r="T150" i="15"/>
  <c r="O150" i="15"/>
  <c r="S150" i="15"/>
  <c r="S148" i="11"/>
  <c r="R148" i="11"/>
  <c r="Q148" i="11"/>
  <c r="R149" i="15"/>
  <c r="Q149" i="15"/>
  <c r="P149" i="15"/>
  <c r="K150" i="11"/>
  <c r="L149" i="11"/>
  <c r="P149" i="11"/>
  <c r="N151" i="12" l="1"/>
  <c r="U150" i="12"/>
  <c r="T150" i="12"/>
  <c r="S150" i="12"/>
  <c r="O150" i="12"/>
  <c r="V150" i="12"/>
  <c r="R149" i="12"/>
  <c r="Q149" i="12"/>
  <c r="P149" i="12"/>
  <c r="S149" i="11"/>
  <c r="R149" i="11"/>
  <c r="Q149" i="11"/>
  <c r="K151" i="11"/>
  <c r="P150" i="11"/>
  <c r="L150" i="11"/>
  <c r="N149" i="11"/>
  <c r="O149" i="11"/>
  <c r="M149" i="11"/>
  <c r="R150" i="15"/>
  <c r="Q150" i="15"/>
  <c r="P150" i="15"/>
  <c r="N152" i="15"/>
  <c r="V151" i="15"/>
  <c r="T151" i="15"/>
  <c r="S151" i="15"/>
  <c r="O151" i="15"/>
  <c r="U151" i="15"/>
  <c r="R151" i="15" l="1"/>
  <c r="P151" i="15"/>
  <c r="Q151" i="15"/>
  <c r="O150" i="11"/>
  <c r="M150" i="11"/>
  <c r="N150" i="11"/>
  <c r="N153" i="15"/>
  <c r="U152" i="15"/>
  <c r="T152" i="15"/>
  <c r="V152" i="15"/>
  <c r="O152" i="15"/>
  <c r="S152" i="15"/>
  <c r="Q150" i="11"/>
  <c r="S150" i="11"/>
  <c r="R150" i="11"/>
  <c r="K152" i="11"/>
  <c r="P151" i="11"/>
  <c r="L151" i="11"/>
  <c r="P150" i="12"/>
  <c r="R150" i="12"/>
  <c r="Q150" i="12"/>
  <c r="N152" i="12"/>
  <c r="S151" i="12"/>
  <c r="U151" i="12"/>
  <c r="T151" i="12"/>
  <c r="O151" i="12"/>
  <c r="V151" i="12"/>
  <c r="K153" i="11" l="1"/>
  <c r="P152" i="11"/>
  <c r="L152" i="11"/>
  <c r="P152" i="15"/>
  <c r="R152" i="15"/>
  <c r="Q152" i="15"/>
  <c r="N154" i="15"/>
  <c r="U153" i="15"/>
  <c r="T153" i="15"/>
  <c r="S153" i="15"/>
  <c r="O153" i="15"/>
  <c r="V153" i="15"/>
  <c r="R151" i="12"/>
  <c r="Q151" i="12"/>
  <c r="P151" i="12"/>
  <c r="O151" i="11"/>
  <c r="M151" i="11"/>
  <c r="N151" i="11"/>
  <c r="N153" i="12"/>
  <c r="T152" i="12"/>
  <c r="U152" i="12"/>
  <c r="S152" i="12"/>
  <c r="O152" i="12"/>
  <c r="V152" i="12"/>
  <c r="R151" i="11"/>
  <c r="S151" i="11"/>
  <c r="Q151" i="11"/>
  <c r="Q153" i="15" l="1"/>
  <c r="P153" i="15"/>
  <c r="R153" i="15"/>
  <c r="R152" i="12"/>
  <c r="Q152" i="12"/>
  <c r="P152" i="12"/>
  <c r="O152" i="11"/>
  <c r="M152" i="11"/>
  <c r="N152" i="11"/>
  <c r="N155" i="15"/>
  <c r="S154" i="15"/>
  <c r="V154" i="15"/>
  <c r="T154" i="15"/>
  <c r="O154" i="15"/>
  <c r="U154" i="15"/>
  <c r="R152" i="11"/>
  <c r="Q152" i="11"/>
  <c r="S152" i="11"/>
  <c r="N154" i="12"/>
  <c r="U153" i="12"/>
  <c r="S153" i="12"/>
  <c r="T153" i="12"/>
  <c r="O153" i="12"/>
  <c r="V153" i="12"/>
  <c r="K154" i="11"/>
  <c r="P153" i="11"/>
  <c r="L153" i="11"/>
  <c r="P154" i="15" l="1"/>
  <c r="R154" i="15"/>
  <c r="Q154" i="15"/>
  <c r="M153" i="11"/>
  <c r="O153" i="11"/>
  <c r="N153" i="11"/>
  <c r="N155" i="12"/>
  <c r="U154" i="12"/>
  <c r="T154" i="12"/>
  <c r="V154" i="12"/>
  <c r="O154" i="12"/>
  <c r="S154" i="12"/>
  <c r="P153" i="12"/>
  <c r="Q153" i="12"/>
  <c r="R153" i="12"/>
  <c r="R153" i="11"/>
  <c r="Q153" i="11"/>
  <c r="S153" i="11"/>
  <c r="N156" i="15"/>
  <c r="V155" i="15"/>
  <c r="S155" i="15"/>
  <c r="T155" i="15"/>
  <c r="O155" i="15"/>
  <c r="U155" i="15"/>
  <c r="K155" i="11"/>
  <c r="L154" i="11"/>
  <c r="P154" i="11"/>
  <c r="R154" i="11" l="1"/>
  <c r="S154" i="11"/>
  <c r="Q154" i="11"/>
  <c r="P154" i="12"/>
  <c r="Q154" i="12"/>
  <c r="R154" i="12"/>
  <c r="N157" i="15"/>
  <c r="S156" i="15"/>
  <c r="T156" i="15"/>
  <c r="V156" i="15"/>
  <c r="O156" i="15"/>
  <c r="U156" i="15"/>
  <c r="N156" i="12"/>
  <c r="V155" i="12"/>
  <c r="T155" i="12"/>
  <c r="U155" i="12"/>
  <c r="O155" i="12"/>
  <c r="S155" i="12"/>
  <c r="M154" i="11"/>
  <c r="O154" i="11"/>
  <c r="N154" i="11"/>
  <c r="P155" i="15"/>
  <c r="R155" i="15"/>
  <c r="Q155" i="15"/>
  <c r="K156" i="11"/>
  <c r="L155" i="11"/>
  <c r="P155" i="11"/>
  <c r="K157" i="11" l="1"/>
  <c r="L156" i="11"/>
  <c r="P156" i="11"/>
  <c r="N157" i="12"/>
  <c r="V156" i="12"/>
  <c r="T156" i="12"/>
  <c r="S156" i="12"/>
  <c r="O156" i="12"/>
  <c r="U156" i="12"/>
  <c r="N158" i="15"/>
  <c r="V157" i="15"/>
  <c r="S157" i="15"/>
  <c r="T157" i="15"/>
  <c r="O157" i="15"/>
  <c r="U157" i="15"/>
  <c r="S155" i="11"/>
  <c r="R155" i="11"/>
  <c r="Q155" i="11"/>
  <c r="Q156" i="15"/>
  <c r="P156" i="15"/>
  <c r="R156" i="15"/>
  <c r="N155" i="11"/>
  <c r="M155" i="11"/>
  <c r="O155" i="11"/>
  <c r="R155" i="12"/>
  <c r="P155" i="12"/>
  <c r="Q155" i="12"/>
  <c r="N158" i="12" l="1"/>
  <c r="T157" i="12"/>
  <c r="U157" i="12"/>
  <c r="S157" i="12"/>
  <c r="O157" i="12"/>
  <c r="V157" i="12"/>
  <c r="P156" i="12"/>
  <c r="Q156" i="12"/>
  <c r="R156" i="12"/>
  <c r="Q156" i="11"/>
  <c r="R156" i="11"/>
  <c r="S156" i="11"/>
  <c r="N159" i="15"/>
  <c r="T158" i="15"/>
  <c r="U158" i="15"/>
  <c r="V158" i="15"/>
  <c r="O158" i="15"/>
  <c r="S158" i="15"/>
  <c r="M156" i="11"/>
  <c r="O156" i="11"/>
  <c r="N156" i="11"/>
  <c r="P157" i="15"/>
  <c r="R157" i="15"/>
  <c r="Q157" i="15"/>
  <c r="K158" i="11"/>
  <c r="L157" i="11"/>
  <c r="P157" i="11"/>
  <c r="K159" i="11" l="1"/>
  <c r="L158" i="11"/>
  <c r="P158" i="11"/>
  <c r="N160" i="15"/>
  <c r="V159" i="15"/>
  <c r="S159" i="15"/>
  <c r="U159" i="15"/>
  <c r="O159" i="15"/>
  <c r="T159" i="15"/>
  <c r="R157" i="12"/>
  <c r="P157" i="12"/>
  <c r="Q157" i="12"/>
  <c r="S157" i="11"/>
  <c r="Q157" i="11"/>
  <c r="R157" i="11"/>
  <c r="Q158" i="15"/>
  <c r="P158" i="15"/>
  <c r="R158" i="15"/>
  <c r="O157" i="11"/>
  <c r="N157" i="11"/>
  <c r="M157" i="11"/>
  <c r="N159" i="12"/>
  <c r="S158" i="12"/>
  <c r="U158" i="12"/>
  <c r="T158" i="12"/>
  <c r="O158" i="12"/>
  <c r="V158" i="12"/>
  <c r="N161" i="15" l="1"/>
  <c r="V160" i="15"/>
  <c r="T160" i="15"/>
  <c r="U160" i="15"/>
  <c r="O160" i="15"/>
  <c r="S160" i="15"/>
  <c r="Q159" i="15"/>
  <c r="P159" i="15"/>
  <c r="R159" i="15"/>
  <c r="Q158" i="11"/>
  <c r="R158" i="11"/>
  <c r="S158" i="11"/>
  <c r="N160" i="12"/>
  <c r="U159" i="12"/>
  <c r="V159" i="12"/>
  <c r="S159" i="12"/>
  <c r="O159" i="12"/>
  <c r="T159" i="12"/>
  <c r="O158" i="11"/>
  <c r="M158" i="11"/>
  <c r="N158" i="11"/>
  <c r="P158" i="12"/>
  <c r="Q158" i="12"/>
  <c r="R158" i="12"/>
  <c r="K160" i="11"/>
  <c r="L159" i="11"/>
  <c r="P159" i="11"/>
  <c r="P160" i="15" l="1"/>
  <c r="R160" i="15"/>
  <c r="Q160" i="15"/>
  <c r="K161" i="11"/>
  <c r="P160" i="11"/>
  <c r="L160" i="11"/>
  <c r="N161" i="12"/>
  <c r="V160" i="12"/>
  <c r="S160" i="12"/>
  <c r="U160" i="12"/>
  <c r="O160" i="12"/>
  <c r="T160" i="12"/>
  <c r="S159" i="11"/>
  <c r="Q159" i="11"/>
  <c r="R159" i="11"/>
  <c r="N159" i="11"/>
  <c r="O159" i="11"/>
  <c r="M159" i="11"/>
  <c r="P159" i="12"/>
  <c r="R159" i="12"/>
  <c r="Q159" i="12"/>
  <c r="N162" i="15"/>
  <c r="T161" i="15"/>
  <c r="S161" i="15"/>
  <c r="V161" i="15"/>
  <c r="O161" i="15"/>
  <c r="U161" i="15"/>
  <c r="R161" i="15" l="1"/>
  <c r="Q161" i="15"/>
  <c r="P161" i="15"/>
  <c r="K162" i="11"/>
  <c r="L161" i="11"/>
  <c r="P161" i="11"/>
  <c r="N162" i="12"/>
  <c r="T161" i="12"/>
  <c r="V161" i="12"/>
  <c r="S161" i="12"/>
  <c r="O161" i="12"/>
  <c r="U161" i="12"/>
  <c r="N163" i="15"/>
  <c r="T162" i="15"/>
  <c r="V162" i="15"/>
  <c r="S162" i="15"/>
  <c r="O162" i="15"/>
  <c r="U162" i="15"/>
  <c r="N160" i="11"/>
  <c r="O160" i="11"/>
  <c r="M160" i="11"/>
  <c r="Q160" i="12"/>
  <c r="P160" i="12"/>
  <c r="R160" i="12"/>
  <c r="S160" i="11"/>
  <c r="R160" i="11"/>
  <c r="Q160" i="11"/>
  <c r="K163" i="11" l="1"/>
  <c r="L162" i="11"/>
  <c r="P162" i="11"/>
  <c r="R162" i="15"/>
  <c r="P162" i="15"/>
  <c r="Q162" i="15"/>
  <c r="N163" i="12"/>
  <c r="T162" i="12"/>
  <c r="V162" i="12"/>
  <c r="U162" i="12"/>
  <c r="O162" i="12"/>
  <c r="S162" i="12"/>
  <c r="P161" i="12"/>
  <c r="Q161" i="12"/>
  <c r="R161" i="12"/>
  <c r="Q161" i="11"/>
  <c r="S161" i="11"/>
  <c r="R161" i="11"/>
  <c r="N164" i="15"/>
  <c r="T163" i="15"/>
  <c r="S163" i="15"/>
  <c r="V163" i="15"/>
  <c r="O163" i="15"/>
  <c r="U163" i="15"/>
  <c r="M161" i="11"/>
  <c r="N161" i="11"/>
  <c r="O161" i="11"/>
  <c r="Q162" i="12" l="1"/>
  <c r="P162" i="12"/>
  <c r="R162" i="12"/>
  <c r="N164" i="12"/>
  <c r="V163" i="12"/>
  <c r="U163" i="12"/>
  <c r="T163" i="12"/>
  <c r="O163" i="12"/>
  <c r="S163" i="12"/>
  <c r="R162" i="11"/>
  <c r="S162" i="11"/>
  <c r="Q162" i="11"/>
  <c r="P163" i="15"/>
  <c r="Q163" i="15"/>
  <c r="R163" i="15"/>
  <c r="N162" i="11"/>
  <c r="O162" i="11"/>
  <c r="M162" i="11"/>
  <c r="N165" i="15"/>
  <c r="V164" i="15"/>
  <c r="S164" i="15"/>
  <c r="T164" i="15"/>
  <c r="O164" i="15"/>
  <c r="U164" i="15"/>
  <c r="K164" i="11"/>
  <c r="P163" i="11"/>
  <c r="L163" i="11"/>
  <c r="R163" i="12" l="1"/>
  <c r="P163" i="12"/>
  <c r="Q163" i="12"/>
  <c r="N165" i="12"/>
  <c r="T164" i="12"/>
  <c r="U164" i="12"/>
  <c r="S164" i="12"/>
  <c r="O164" i="12"/>
  <c r="V164" i="12"/>
  <c r="M163" i="11"/>
  <c r="N163" i="11"/>
  <c r="O163" i="11"/>
  <c r="N166" i="15"/>
  <c r="U165" i="15"/>
  <c r="V165" i="15"/>
  <c r="T165" i="15"/>
  <c r="O165" i="15"/>
  <c r="S165" i="15"/>
  <c r="P164" i="15"/>
  <c r="Q164" i="15"/>
  <c r="R164" i="15"/>
  <c r="Q163" i="11"/>
  <c r="S163" i="11"/>
  <c r="R163" i="11"/>
  <c r="K165" i="11"/>
  <c r="P164" i="11"/>
  <c r="L164" i="11"/>
  <c r="K166" i="11" l="1"/>
  <c r="P165" i="11"/>
  <c r="L165" i="11"/>
  <c r="N166" i="12"/>
  <c r="V165" i="12"/>
  <c r="S165" i="12"/>
  <c r="T165" i="12"/>
  <c r="O165" i="12"/>
  <c r="U165" i="12"/>
  <c r="N164" i="11"/>
  <c r="O164" i="11"/>
  <c r="M164" i="11"/>
  <c r="P164" i="12"/>
  <c r="Q164" i="12"/>
  <c r="R164" i="12"/>
  <c r="S164" i="11"/>
  <c r="Q164" i="11"/>
  <c r="R164" i="11"/>
  <c r="Q165" i="15"/>
  <c r="R165" i="15"/>
  <c r="P165" i="15"/>
  <c r="N167" i="15"/>
  <c r="T166" i="15"/>
  <c r="S166" i="15"/>
  <c r="V166" i="15"/>
  <c r="O166" i="15"/>
  <c r="U166" i="15"/>
  <c r="P165" i="12" l="1"/>
  <c r="Q165" i="12"/>
  <c r="R165" i="12"/>
  <c r="N167" i="12"/>
  <c r="S166" i="12"/>
  <c r="V166" i="12"/>
  <c r="U166" i="12"/>
  <c r="O166" i="12"/>
  <c r="T166" i="12"/>
  <c r="O165" i="11"/>
  <c r="M165" i="11"/>
  <c r="N165" i="11"/>
  <c r="N168" i="15"/>
  <c r="T167" i="15"/>
  <c r="V167" i="15"/>
  <c r="S167" i="15"/>
  <c r="O167" i="15"/>
  <c r="U167" i="15"/>
  <c r="S165" i="11"/>
  <c r="R165" i="11"/>
  <c r="Q165" i="11"/>
  <c r="Q166" i="15"/>
  <c r="P166" i="15"/>
  <c r="R166" i="15"/>
  <c r="K167" i="11"/>
  <c r="P166" i="11"/>
  <c r="L166" i="11"/>
  <c r="K168" i="11" l="1"/>
  <c r="P167" i="11"/>
  <c r="L167" i="11"/>
  <c r="N168" i="12"/>
  <c r="S167" i="12"/>
  <c r="V167" i="12"/>
  <c r="U167" i="12"/>
  <c r="O167" i="12"/>
  <c r="T167" i="12"/>
  <c r="R166" i="12"/>
  <c r="P166" i="12"/>
  <c r="Q166" i="12"/>
  <c r="N166" i="11"/>
  <c r="O166" i="11"/>
  <c r="M166" i="11"/>
  <c r="S166" i="11"/>
  <c r="R166" i="11"/>
  <c r="Q166" i="11"/>
  <c r="Q167" i="15"/>
  <c r="P167" i="15"/>
  <c r="R167" i="15"/>
  <c r="N169" i="15"/>
  <c r="U168" i="15"/>
  <c r="S168" i="15"/>
  <c r="T168" i="15"/>
  <c r="O168" i="15"/>
  <c r="V168" i="15"/>
  <c r="P167" i="12" l="1"/>
  <c r="Q167" i="12"/>
  <c r="R167" i="12"/>
  <c r="N169" i="12"/>
  <c r="T168" i="12"/>
  <c r="V168" i="12"/>
  <c r="U168" i="12"/>
  <c r="O168" i="12"/>
  <c r="S168" i="12"/>
  <c r="O167" i="11"/>
  <c r="N167" i="11"/>
  <c r="M167" i="11"/>
  <c r="N170" i="15"/>
  <c r="U169" i="15"/>
  <c r="T169" i="15"/>
  <c r="V169" i="15"/>
  <c r="O169" i="15"/>
  <c r="S169" i="15"/>
  <c r="S167" i="11"/>
  <c r="R167" i="11"/>
  <c r="Q167" i="11"/>
  <c r="R168" i="15"/>
  <c r="P168" i="15"/>
  <c r="Q168" i="15"/>
  <c r="K169" i="11"/>
  <c r="P168" i="11"/>
  <c r="L168" i="11"/>
  <c r="K170" i="11" l="1"/>
  <c r="P169" i="11"/>
  <c r="L169" i="11"/>
  <c r="Q168" i="12"/>
  <c r="R168" i="12"/>
  <c r="P168" i="12"/>
  <c r="N170" i="12"/>
  <c r="V169" i="12"/>
  <c r="U169" i="12"/>
  <c r="T169" i="12"/>
  <c r="O169" i="12"/>
  <c r="S169" i="12"/>
  <c r="R169" i="15"/>
  <c r="Q169" i="15"/>
  <c r="P169" i="15"/>
  <c r="O168" i="11"/>
  <c r="M168" i="11"/>
  <c r="N168" i="11"/>
  <c r="S168" i="11"/>
  <c r="R168" i="11"/>
  <c r="Q168" i="11"/>
  <c r="N171" i="15"/>
  <c r="S170" i="15"/>
  <c r="T170" i="15"/>
  <c r="V170" i="15"/>
  <c r="O170" i="15"/>
  <c r="U170" i="15"/>
  <c r="P170" i="15" l="1"/>
  <c r="R170" i="15"/>
  <c r="Q170" i="15"/>
  <c r="N171" i="12"/>
  <c r="V170" i="12"/>
  <c r="S170" i="12"/>
  <c r="U170" i="12"/>
  <c r="O170" i="12"/>
  <c r="T170" i="12"/>
  <c r="O169" i="11"/>
  <c r="M169" i="11"/>
  <c r="N169" i="11"/>
  <c r="N172" i="15"/>
  <c r="U171" i="15"/>
  <c r="T171" i="15"/>
  <c r="V171" i="15"/>
  <c r="O171" i="15"/>
  <c r="S171" i="15"/>
  <c r="S169" i="11"/>
  <c r="R169" i="11"/>
  <c r="Q169" i="11"/>
  <c r="P169" i="12"/>
  <c r="Q169" i="12"/>
  <c r="R169" i="12"/>
  <c r="K171" i="11"/>
  <c r="L170" i="11"/>
  <c r="P170" i="11"/>
  <c r="N172" i="12" l="1"/>
  <c r="T171" i="12"/>
  <c r="S171" i="12"/>
  <c r="U171" i="12"/>
  <c r="O171" i="12"/>
  <c r="V171" i="12"/>
  <c r="P170" i="12"/>
  <c r="R170" i="12"/>
  <c r="Q170" i="12"/>
  <c r="R170" i="11"/>
  <c r="S170" i="11"/>
  <c r="Q170" i="11"/>
  <c r="K172" i="11"/>
  <c r="P171" i="11"/>
  <c r="L171" i="11"/>
  <c r="O170" i="11"/>
  <c r="N170" i="11"/>
  <c r="M170" i="11"/>
  <c r="P171" i="15"/>
  <c r="R171" i="15"/>
  <c r="Q171" i="15"/>
  <c r="N173" i="15"/>
  <c r="T172" i="15"/>
  <c r="U172" i="15"/>
  <c r="V172" i="15"/>
  <c r="O172" i="15"/>
  <c r="S172" i="15"/>
  <c r="R171" i="12" l="1"/>
  <c r="Q171" i="12"/>
  <c r="P171" i="12"/>
  <c r="M171" i="11"/>
  <c r="N171" i="11"/>
  <c r="O171" i="11"/>
  <c r="P172" i="15"/>
  <c r="Q172" i="15"/>
  <c r="R172" i="15"/>
  <c r="N174" i="15"/>
  <c r="T173" i="15"/>
  <c r="S173" i="15"/>
  <c r="U173" i="15"/>
  <c r="O173" i="15"/>
  <c r="V173" i="15"/>
  <c r="R171" i="11"/>
  <c r="S171" i="11"/>
  <c r="Q171" i="11"/>
  <c r="K173" i="11"/>
  <c r="P172" i="11"/>
  <c r="L172" i="11"/>
  <c r="N173" i="12"/>
  <c r="S172" i="12"/>
  <c r="T172" i="12"/>
  <c r="U172" i="12"/>
  <c r="O172" i="12"/>
  <c r="V172" i="12"/>
  <c r="Q173" i="15" l="1"/>
  <c r="P173" i="15"/>
  <c r="R173" i="15"/>
  <c r="Q172" i="11"/>
  <c r="R172" i="11"/>
  <c r="S172" i="11"/>
  <c r="K174" i="11"/>
  <c r="P173" i="11"/>
  <c r="L173" i="11"/>
  <c r="N174" i="12"/>
  <c r="S173" i="12"/>
  <c r="V173" i="12"/>
  <c r="U173" i="12"/>
  <c r="O173" i="12"/>
  <c r="T173" i="12"/>
  <c r="N175" i="15"/>
  <c r="U174" i="15"/>
  <c r="T174" i="15"/>
  <c r="V174" i="15"/>
  <c r="O174" i="15"/>
  <c r="S174" i="15"/>
  <c r="P172" i="12"/>
  <c r="Q172" i="12"/>
  <c r="R172" i="12"/>
  <c r="N172" i="11"/>
  <c r="O172" i="11"/>
  <c r="M172" i="11"/>
  <c r="N176" i="15" l="1"/>
  <c r="U175" i="15"/>
  <c r="S175" i="15"/>
  <c r="V175" i="15"/>
  <c r="O175" i="15"/>
  <c r="T175" i="15"/>
  <c r="R173" i="11"/>
  <c r="Q173" i="11"/>
  <c r="S173" i="11"/>
  <c r="R174" i="15"/>
  <c r="Q174" i="15"/>
  <c r="P174" i="15"/>
  <c r="K175" i="11"/>
  <c r="L174" i="11"/>
  <c r="P174" i="11"/>
  <c r="N175" i="12"/>
  <c r="S174" i="12"/>
  <c r="U174" i="12"/>
  <c r="T174" i="12"/>
  <c r="O174" i="12"/>
  <c r="V174" i="12"/>
  <c r="P173" i="12"/>
  <c r="Q173" i="12"/>
  <c r="R173" i="12"/>
  <c r="M173" i="11"/>
  <c r="O173" i="11"/>
  <c r="N173" i="11"/>
  <c r="N176" i="12" l="1"/>
  <c r="V175" i="12"/>
  <c r="U175" i="12"/>
  <c r="T175" i="12"/>
  <c r="O175" i="12"/>
  <c r="S175" i="12"/>
  <c r="R174" i="12"/>
  <c r="Q174" i="12"/>
  <c r="P174" i="12"/>
  <c r="S174" i="11"/>
  <c r="Q174" i="11"/>
  <c r="R174" i="11"/>
  <c r="K176" i="11"/>
  <c r="L175" i="11"/>
  <c r="P175" i="11"/>
  <c r="M174" i="11"/>
  <c r="N174" i="11"/>
  <c r="O174" i="11"/>
  <c r="Q175" i="15"/>
  <c r="R175" i="15"/>
  <c r="P175" i="15"/>
  <c r="N177" i="15"/>
  <c r="T176" i="15"/>
  <c r="S176" i="15"/>
  <c r="U176" i="15"/>
  <c r="O176" i="15"/>
  <c r="V176" i="15"/>
  <c r="Q175" i="12" l="1"/>
  <c r="R175" i="12"/>
  <c r="P175" i="12"/>
  <c r="N178" i="15"/>
  <c r="U177" i="15"/>
  <c r="T177" i="15"/>
  <c r="S177" i="15"/>
  <c r="O177" i="15"/>
  <c r="V177" i="15"/>
  <c r="S175" i="11"/>
  <c r="Q175" i="11"/>
  <c r="R175" i="11"/>
  <c r="Q176" i="15"/>
  <c r="P176" i="15"/>
  <c r="R176" i="15"/>
  <c r="N175" i="11"/>
  <c r="O175" i="11"/>
  <c r="M175" i="11"/>
  <c r="K177" i="11"/>
  <c r="L176" i="11"/>
  <c r="P176" i="11"/>
  <c r="N177" i="12"/>
  <c r="U176" i="12"/>
  <c r="S176" i="12"/>
  <c r="V176" i="12"/>
  <c r="O176" i="12"/>
  <c r="T176" i="12"/>
  <c r="P177" i="15" l="1"/>
  <c r="R177" i="15"/>
  <c r="Q177" i="15"/>
  <c r="N179" i="15"/>
  <c r="V178" i="15"/>
  <c r="S178" i="15"/>
  <c r="U178" i="15"/>
  <c r="O178" i="15"/>
  <c r="T178" i="15"/>
  <c r="O176" i="11"/>
  <c r="M176" i="11"/>
  <c r="N176" i="11"/>
  <c r="K178" i="11"/>
  <c r="L177" i="11"/>
  <c r="P177" i="11"/>
  <c r="N178" i="12"/>
  <c r="V177" i="12"/>
  <c r="S177" i="12"/>
  <c r="T177" i="12"/>
  <c r="O177" i="12"/>
  <c r="U177" i="12"/>
  <c r="P176" i="12"/>
  <c r="R176" i="12"/>
  <c r="Q176" i="12"/>
  <c r="S176" i="11"/>
  <c r="R176" i="11"/>
  <c r="Q176" i="11"/>
  <c r="N179" i="12" l="1"/>
  <c r="V178" i="12"/>
  <c r="T178" i="12"/>
  <c r="S178" i="12"/>
  <c r="O178" i="12"/>
  <c r="U178" i="12"/>
  <c r="N180" i="15"/>
  <c r="V179" i="15"/>
  <c r="T179" i="15"/>
  <c r="S179" i="15"/>
  <c r="O179" i="15"/>
  <c r="U179" i="15"/>
  <c r="Q178" i="15"/>
  <c r="P178" i="15"/>
  <c r="R178" i="15"/>
  <c r="S177" i="11"/>
  <c r="R177" i="11"/>
  <c r="Q177" i="11"/>
  <c r="R177" i="12"/>
  <c r="P177" i="12"/>
  <c r="Q177" i="12"/>
  <c r="N177" i="11"/>
  <c r="O177" i="11"/>
  <c r="M177" i="11"/>
  <c r="K179" i="11"/>
  <c r="P178" i="11"/>
  <c r="L178" i="11"/>
  <c r="K180" i="11" l="1"/>
  <c r="P179" i="11"/>
  <c r="L179" i="11"/>
  <c r="P178" i="12"/>
  <c r="R178" i="12"/>
  <c r="Q178" i="12"/>
  <c r="N181" i="15"/>
  <c r="T180" i="15"/>
  <c r="S180" i="15"/>
  <c r="U180" i="15"/>
  <c r="O180" i="15"/>
  <c r="V180" i="15"/>
  <c r="O178" i="11"/>
  <c r="N178" i="11"/>
  <c r="M178" i="11"/>
  <c r="Q179" i="15"/>
  <c r="P179" i="15"/>
  <c r="R179" i="15"/>
  <c r="Q178" i="11"/>
  <c r="S178" i="11"/>
  <c r="R178" i="11"/>
  <c r="N180" i="12"/>
  <c r="T179" i="12"/>
  <c r="V179" i="12"/>
  <c r="S179" i="12"/>
  <c r="O179" i="12"/>
  <c r="U179" i="12"/>
  <c r="Q179" i="12" l="1"/>
  <c r="P179" i="12"/>
  <c r="R179" i="12"/>
  <c r="R180" i="15"/>
  <c r="Q180" i="15"/>
  <c r="P180" i="15"/>
  <c r="O179" i="11"/>
  <c r="M179" i="11"/>
  <c r="N179" i="11"/>
  <c r="N181" i="12"/>
  <c r="T180" i="12"/>
  <c r="S180" i="12"/>
  <c r="V180" i="12"/>
  <c r="O180" i="12"/>
  <c r="U180" i="12"/>
  <c r="R179" i="11"/>
  <c r="Q179" i="11"/>
  <c r="S179" i="11"/>
  <c r="N182" i="15"/>
  <c r="S181" i="15"/>
  <c r="T181" i="15"/>
  <c r="U181" i="15"/>
  <c r="O181" i="15"/>
  <c r="V181" i="15"/>
  <c r="K181" i="11"/>
  <c r="P180" i="11"/>
  <c r="L180" i="11"/>
  <c r="P180" i="12" l="1"/>
  <c r="R180" i="12"/>
  <c r="Q180" i="12"/>
  <c r="Q181" i="15"/>
  <c r="R181" i="15"/>
  <c r="P181" i="15"/>
  <c r="N183" i="15"/>
  <c r="V182" i="15"/>
  <c r="U182" i="15"/>
  <c r="T182" i="15"/>
  <c r="O182" i="15"/>
  <c r="S182" i="15"/>
  <c r="M180" i="11"/>
  <c r="N180" i="11"/>
  <c r="O180" i="11"/>
  <c r="N182" i="12"/>
  <c r="V181" i="12"/>
  <c r="T181" i="12"/>
  <c r="U181" i="12"/>
  <c r="O181" i="12"/>
  <c r="S181" i="12"/>
  <c r="Q180" i="11"/>
  <c r="S180" i="11"/>
  <c r="R180" i="11"/>
  <c r="K182" i="11"/>
  <c r="P181" i="11"/>
  <c r="L181" i="11"/>
  <c r="P181" i="12" l="1"/>
  <c r="R181" i="12"/>
  <c r="Q181" i="12"/>
  <c r="N183" i="12"/>
  <c r="S182" i="12"/>
  <c r="U182" i="12"/>
  <c r="V182" i="12"/>
  <c r="O182" i="12"/>
  <c r="T182" i="12"/>
  <c r="N181" i="11"/>
  <c r="O181" i="11"/>
  <c r="M181" i="11"/>
  <c r="N184" i="15"/>
  <c r="V183" i="15"/>
  <c r="U183" i="15"/>
  <c r="T183" i="15"/>
  <c r="O183" i="15"/>
  <c r="S183" i="15"/>
  <c r="Q182" i="15"/>
  <c r="P182" i="15"/>
  <c r="R182" i="15"/>
  <c r="R181" i="11"/>
  <c r="S181" i="11"/>
  <c r="Q181" i="11"/>
  <c r="K183" i="11"/>
  <c r="L182" i="11"/>
  <c r="P182" i="11"/>
  <c r="K184" i="11" l="1"/>
  <c r="L183" i="11"/>
  <c r="P183" i="11"/>
  <c r="N184" i="12"/>
  <c r="T183" i="12"/>
  <c r="S183" i="12"/>
  <c r="V183" i="12"/>
  <c r="O183" i="12"/>
  <c r="U183" i="12"/>
  <c r="Q182" i="12"/>
  <c r="P182" i="12"/>
  <c r="R182" i="12"/>
  <c r="R182" i="11"/>
  <c r="S182" i="11"/>
  <c r="Q182" i="11"/>
  <c r="M182" i="11"/>
  <c r="O182" i="11"/>
  <c r="N182" i="11"/>
  <c r="P183" i="15"/>
  <c r="R183" i="15"/>
  <c r="Q183" i="15"/>
  <c r="N185" i="15"/>
  <c r="S184" i="15"/>
  <c r="U184" i="15"/>
  <c r="T184" i="15"/>
  <c r="O184" i="15"/>
  <c r="V184" i="15"/>
  <c r="N185" i="12" l="1"/>
  <c r="U184" i="12"/>
  <c r="V184" i="12"/>
  <c r="S184" i="12"/>
  <c r="O184" i="12"/>
  <c r="T184" i="12"/>
  <c r="Q183" i="12"/>
  <c r="P183" i="12"/>
  <c r="R183" i="12"/>
  <c r="S183" i="11"/>
  <c r="Q183" i="11"/>
  <c r="R183" i="11"/>
  <c r="N186" i="15"/>
  <c r="T185" i="15"/>
  <c r="S185" i="15"/>
  <c r="V185" i="15"/>
  <c r="O185" i="15"/>
  <c r="U185" i="15"/>
  <c r="M183" i="11"/>
  <c r="N183" i="11"/>
  <c r="O183" i="11"/>
  <c r="Q184" i="15"/>
  <c r="R184" i="15"/>
  <c r="P184" i="15"/>
  <c r="K185" i="11"/>
  <c r="L184" i="11"/>
  <c r="P184" i="11"/>
  <c r="N187" i="15" l="1"/>
  <c r="T186" i="15"/>
  <c r="U186" i="15"/>
  <c r="V186" i="15"/>
  <c r="O186" i="15"/>
  <c r="S186" i="15"/>
  <c r="R184" i="12"/>
  <c r="P184" i="12"/>
  <c r="Q184" i="12"/>
  <c r="K186" i="11"/>
  <c r="P185" i="11"/>
  <c r="L185" i="11"/>
  <c r="P185" i="15"/>
  <c r="Q185" i="15"/>
  <c r="R185" i="15"/>
  <c r="S184" i="11"/>
  <c r="R184" i="11"/>
  <c r="Q184" i="11"/>
  <c r="N184" i="11"/>
  <c r="M184" i="11"/>
  <c r="O184" i="11"/>
  <c r="N186" i="12"/>
  <c r="V185" i="12"/>
  <c r="S185" i="12"/>
  <c r="T185" i="12"/>
  <c r="O185" i="12"/>
  <c r="U185" i="12"/>
  <c r="O185" i="11" l="1"/>
  <c r="M185" i="11"/>
  <c r="N185" i="11"/>
  <c r="Q186" i="15"/>
  <c r="R186" i="15"/>
  <c r="P186" i="15"/>
  <c r="R185" i="11"/>
  <c r="Q185" i="11"/>
  <c r="S185" i="11"/>
  <c r="P185" i="12"/>
  <c r="Q185" i="12"/>
  <c r="R185" i="12"/>
  <c r="K187" i="11"/>
  <c r="P186" i="11"/>
  <c r="L186" i="11"/>
  <c r="N187" i="12"/>
  <c r="U186" i="12"/>
  <c r="V186" i="12"/>
  <c r="T186" i="12"/>
  <c r="O186" i="12"/>
  <c r="S186" i="12"/>
  <c r="N188" i="15"/>
  <c r="U187" i="15"/>
  <c r="S187" i="15"/>
  <c r="T187" i="15"/>
  <c r="O187" i="15"/>
  <c r="V187" i="15"/>
  <c r="R186" i="12" l="1"/>
  <c r="P186" i="12"/>
  <c r="Q186" i="12"/>
  <c r="N188" i="12"/>
  <c r="U187" i="12"/>
  <c r="T187" i="12"/>
  <c r="V187" i="12"/>
  <c r="O187" i="12"/>
  <c r="S187" i="12"/>
  <c r="O186" i="11"/>
  <c r="N186" i="11"/>
  <c r="M186" i="11"/>
  <c r="P187" i="15"/>
  <c r="R187" i="15"/>
  <c r="Q187" i="15"/>
  <c r="N189" i="15"/>
  <c r="T188" i="15"/>
  <c r="V188" i="15"/>
  <c r="U188" i="15"/>
  <c r="O188" i="15"/>
  <c r="S188" i="15"/>
  <c r="S186" i="11"/>
  <c r="Q186" i="11"/>
  <c r="R186" i="11"/>
  <c r="K188" i="11"/>
  <c r="L187" i="11"/>
  <c r="P187" i="11"/>
  <c r="N190" i="15" l="1"/>
  <c r="S189" i="15"/>
  <c r="U189" i="15"/>
  <c r="T189" i="15"/>
  <c r="O189" i="15"/>
  <c r="V189" i="15"/>
  <c r="N189" i="12"/>
  <c r="U188" i="12"/>
  <c r="V188" i="12"/>
  <c r="T188" i="12"/>
  <c r="O188" i="12"/>
  <c r="S188" i="12"/>
  <c r="P187" i="12"/>
  <c r="Q187" i="12"/>
  <c r="R187" i="12"/>
  <c r="S187" i="11"/>
  <c r="Q187" i="11"/>
  <c r="R187" i="11"/>
  <c r="O187" i="11"/>
  <c r="N187" i="11"/>
  <c r="M187" i="11"/>
  <c r="Q188" i="15"/>
  <c r="P188" i="15"/>
  <c r="R188" i="15"/>
  <c r="K189" i="11"/>
  <c r="P188" i="11"/>
  <c r="L188" i="11"/>
  <c r="P189" i="15" l="1"/>
  <c r="Q189" i="15"/>
  <c r="R189" i="15"/>
  <c r="M188" i="11"/>
  <c r="N188" i="11"/>
  <c r="O188" i="11"/>
  <c r="N190" i="12"/>
  <c r="V189" i="12"/>
  <c r="U189" i="12"/>
  <c r="T189" i="12"/>
  <c r="O189" i="12"/>
  <c r="S189" i="12"/>
  <c r="P188" i="12"/>
  <c r="Q188" i="12"/>
  <c r="R188" i="12"/>
  <c r="Q188" i="11"/>
  <c r="S188" i="11"/>
  <c r="R188" i="11"/>
  <c r="K190" i="11"/>
  <c r="L189" i="11"/>
  <c r="P189" i="11"/>
  <c r="N191" i="15"/>
  <c r="V190" i="15"/>
  <c r="T190" i="15"/>
  <c r="S190" i="15"/>
  <c r="O190" i="15"/>
  <c r="U190" i="15"/>
  <c r="M189" i="11" l="1"/>
  <c r="O189" i="11"/>
  <c r="N189" i="11"/>
  <c r="P189" i="12"/>
  <c r="R189" i="12"/>
  <c r="Q189" i="12"/>
  <c r="N191" i="12"/>
  <c r="S190" i="12"/>
  <c r="T190" i="12"/>
  <c r="U190" i="12"/>
  <c r="O190" i="12"/>
  <c r="V190" i="12"/>
  <c r="K191" i="11"/>
  <c r="L190" i="11"/>
  <c r="P190" i="11"/>
  <c r="N192" i="15"/>
  <c r="V191" i="15"/>
  <c r="S191" i="15"/>
  <c r="U191" i="15"/>
  <c r="O191" i="15"/>
  <c r="T191" i="15"/>
  <c r="R190" i="15"/>
  <c r="Q190" i="15"/>
  <c r="P190" i="15"/>
  <c r="S189" i="11"/>
  <c r="Q189" i="11"/>
  <c r="R189" i="11"/>
  <c r="Q190" i="11" l="1"/>
  <c r="S190" i="11"/>
  <c r="R190" i="11"/>
  <c r="R191" i="15"/>
  <c r="Q191" i="15"/>
  <c r="P191" i="15"/>
  <c r="N193" i="15"/>
  <c r="T192" i="15"/>
  <c r="S192" i="15"/>
  <c r="V192" i="15"/>
  <c r="O192" i="15"/>
  <c r="U192" i="15"/>
  <c r="N192" i="12"/>
  <c r="S191" i="12"/>
  <c r="T191" i="12"/>
  <c r="U191" i="12"/>
  <c r="O191" i="12"/>
  <c r="V191" i="12"/>
  <c r="P190" i="12"/>
  <c r="Q190" i="12"/>
  <c r="R190" i="12"/>
  <c r="N190" i="11"/>
  <c r="O190" i="11"/>
  <c r="M190" i="11"/>
  <c r="K192" i="11"/>
  <c r="P191" i="11"/>
  <c r="L191" i="11"/>
  <c r="Q191" i="12" l="1"/>
  <c r="R191" i="12"/>
  <c r="P191" i="12"/>
  <c r="N191" i="11"/>
  <c r="O191" i="11"/>
  <c r="M191" i="11"/>
  <c r="N194" i="15"/>
  <c r="T193" i="15"/>
  <c r="U193" i="15"/>
  <c r="S193" i="15"/>
  <c r="O193" i="15"/>
  <c r="V193" i="15"/>
  <c r="Q192" i="15"/>
  <c r="P192" i="15"/>
  <c r="R192" i="15"/>
  <c r="S191" i="11"/>
  <c r="Q191" i="11"/>
  <c r="R191" i="11"/>
  <c r="K193" i="11"/>
  <c r="L192" i="11"/>
  <c r="P192" i="11"/>
  <c r="N193" i="12"/>
  <c r="S192" i="12"/>
  <c r="V192" i="12"/>
  <c r="U192" i="12"/>
  <c r="O192" i="12"/>
  <c r="T192" i="12"/>
  <c r="N192" i="11" l="1"/>
  <c r="O192" i="11"/>
  <c r="M192" i="11"/>
  <c r="R193" i="15"/>
  <c r="Q193" i="15"/>
  <c r="P193" i="15"/>
  <c r="N195" i="15"/>
  <c r="T194" i="15"/>
  <c r="U194" i="15"/>
  <c r="S194" i="15"/>
  <c r="O194" i="15"/>
  <c r="V194" i="15"/>
  <c r="R192" i="12"/>
  <c r="P192" i="12"/>
  <c r="Q192" i="12"/>
  <c r="K194" i="11"/>
  <c r="L193" i="11"/>
  <c r="P193" i="11"/>
  <c r="N194" i="12"/>
  <c r="U193" i="12"/>
  <c r="S193" i="12"/>
  <c r="V193" i="12"/>
  <c r="O193" i="12"/>
  <c r="T193" i="12"/>
  <c r="R192" i="11"/>
  <c r="S192" i="11"/>
  <c r="Q192" i="11"/>
  <c r="K195" i="11" l="1"/>
  <c r="P194" i="11"/>
  <c r="L194" i="11"/>
  <c r="N195" i="12"/>
  <c r="U194" i="12"/>
  <c r="V194" i="12"/>
  <c r="S194" i="12"/>
  <c r="O194" i="12"/>
  <c r="T194" i="12"/>
  <c r="N196" i="15"/>
  <c r="U195" i="15"/>
  <c r="T195" i="15"/>
  <c r="S195" i="15"/>
  <c r="O195" i="15"/>
  <c r="V195" i="15"/>
  <c r="Q193" i="12"/>
  <c r="R193" i="12"/>
  <c r="P193" i="12"/>
  <c r="Q194" i="15"/>
  <c r="R194" i="15"/>
  <c r="P194" i="15"/>
  <c r="S193" i="11"/>
  <c r="R193" i="11"/>
  <c r="Q193" i="11"/>
  <c r="M193" i="11"/>
  <c r="O193" i="11"/>
  <c r="N193" i="11"/>
  <c r="R194" i="12" l="1"/>
  <c r="Q194" i="12"/>
  <c r="P194" i="12"/>
  <c r="N196" i="12"/>
  <c r="T195" i="12"/>
  <c r="S195" i="12"/>
  <c r="U195" i="12"/>
  <c r="O195" i="12"/>
  <c r="V195" i="12"/>
  <c r="M194" i="11"/>
  <c r="N194" i="11"/>
  <c r="O194" i="11"/>
  <c r="Q195" i="15"/>
  <c r="R195" i="15"/>
  <c r="P195" i="15"/>
  <c r="N197" i="15"/>
  <c r="S196" i="15"/>
  <c r="T196" i="15"/>
  <c r="V196" i="15"/>
  <c r="O196" i="15"/>
  <c r="U196" i="15"/>
  <c r="Q194" i="11"/>
  <c r="S194" i="11"/>
  <c r="R194" i="11"/>
  <c r="K196" i="11"/>
  <c r="P195" i="11"/>
  <c r="L195" i="11"/>
  <c r="N198" i="15" l="1"/>
  <c r="U197" i="15"/>
  <c r="V197" i="15"/>
  <c r="T197" i="15"/>
  <c r="O197" i="15"/>
  <c r="S197" i="15"/>
  <c r="N197" i="12"/>
  <c r="V196" i="12"/>
  <c r="T196" i="12"/>
  <c r="U196" i="12"/>
  <c r="O196" i="12"/>
  <c r="S196" i="12"/>
  <c r="O195" i="11"/>
  <c r="N195" i="11"/>
  <c r="M195" i="11"/>
  <c r="R195" i="12"/>
  <c r="Q195" i="12"/>
  <c r="P195" i="12"/>
  <c r="S195" i="11"/>
  <c r="R195" i="11"/>
  <c r="Q195" i="11"/>
  <c r="Q196" i="15"/>
  <c r="P196" i="15"/>
  <c r="R196" i="15"/>
  <c r="K197" i="11"/>
  <c r="P196" i="11"/>
  <c r="L196" i="11"/>
  <c r="R197" i="15" l="1"/>
  <c r="P197" i="15"/>
  <c r="Q197" i="15"/>
  <c r="O196" i="11"/>
  <c r="N196" i="11"/>
  <c r="M196" i="11"/>
  <c r="N198" i="12"/>
  <c r="T197" i="12"/>
  <c r="U197" i="12"/>
  <c r="S197" i="12"/>
  <c r="O197" i="12"/>
  <c r="V197" i="12"/>
  <c r="R196" i="12"/>
  <c r="P196" i="12"/>
  <c r="Q196" i="12"/>
  <c r="S196" i="11"/>
  <c r="Q196" i="11"/>
  <c r="R196" i="11"/>
  <c r="K198" i="11"/>
  <c r="L197" i="11"/>
  <c r="P197" i="11"/>
  <c r="N199" i="15"/>
  <c r="T198" i="15"/>
  <c r="S198" i="15"/>
  <c r="V198" i="15"/>
  <c r="O198" i="15"/>
  <c r="U198" i="15"/>
  <c r="M197" i="11" l="1"/>
  <c r="N197" i="11"/>
  <c r="O197" i="11"/>
  <c r="R197" i="12"/>
  <c r="P197" i="12"/>
  <c r="Q197" i="12"/>
  <c r="N199" i="12"/>
  <c r="S198" i="12"/>
  <c r="U198" i="12"/>
  <c r="T198" i="12"/>
  <c r="O198" i="12"/>
  <c r="V198" i="12"/>
  <c r="K199" i="11"/>
  <c r="P198" i="11"/>
  <c r="L198" i="11"/>
  <c r="N200" i="15"/>
  <c r="S199" i="15"/>
  <c r="V199" i="15"/>
  <c r="T199" i="15"/>
  <c r="O199" i="15"/>
  <c r="U199" i="15"/>
  <c r="R198" i="15"/>
  <c r="P198" i="15"/>
  <c r="Q198" i="15"/>
  <c r="R197" i="11"/>
  <c r="Q197" i="11"/>
  <c r="S197" i="11"/>
  <c r="P199" i="15" l="1"/>
  <c r="R199" i="15"/>
  <c r="Q199" i="15"/>
  <c r="N201" i="15"/>
  <c r="U200" i="15"/>
  <c r="T200" i="15"/>
  <c r="S200" i="15"/>
  <c r="O200" i="15"/>
  <c r="V200" i="15"/>
  <c r="N198" i="11"/>
  <c r="O198" i="11"/>
  <c r="M198" i="11"/>
  <c r="N200" i="12"/>
  <c r="S199" i="12"/>
  <c r="V199" i="12"/>
  <c r="T199" i="12"/>
  <c r="O199" i="12"/>
  <c r="U199" i="12"/>
  <c r="P198" i="12"/>
  <c r="R198" i="12"/>
  <c r="Q198" i="12"/>
  <c r="R198" i="11"/>
  <c r="S198" i="11"/>
  <c r="Q198" i="11"/>
  <c r="K200" i="11"/>
  <c r="P199" i="11"/>
  <c r="L199" i="11"/>
  <c r="R200" i="15" l="1"/>
  <c r="Q200" i="15"/>
  <c r="P200" i="15"/>
  <c r="N202" i="15"/>
  <c r="S201" i="15"/>
  <c r="T201" i="15"/>
  <c r="V201" i="15"/>
  <c r="O201" i="15"/>
  <c r="U201" i="15"/>
  <c r="N199" i="11"/>
  <c r="M199" i="11"/>
  <c r="O199" i="11"/>
  <c r="Q199" i="11"/>
  <c r="S199" i="11"/>
  <c r="R199" i="11"/>
  <c r="K201" i="11"/>
  <c r="L200" i="11"/>
  <c r="P200" i="11"/>
  <c r="R199" i="12"/>
  <c r="P199" i="12"/>
  <c r="Q199" i="12"/>
  <c r="N201" i="12"/>
  <c r="S200" i="12"/>
  <c r="T200" i="12"/>
  <c r="V200" i="12"/>
  <c r="O200" i="12"/>
  <c r="U200" i="12"/>
  <c r="K202" i="11" l="1"/>
  <c r="L201" i="11"/>
  <c r="P201" i="11"/>
  <c r="N203" i="15"/>
  <c r="U202" i="15"/>
  <c r="S202" i="15"/>
  <c r="V202" i="15"/>
  <c r="O202" i="15"/>
  <c r="T202" i="15"/>
  <c r="P201" i="15"/>
  <c r="Q201" i="15"/>
  <c r="R201" i="15"/>
  <c r="P200" i="12"/>
  <c r="R200" i="12"/>
  <c r="Q200" i="12"/>
  <c r="N202" i="12"/>
  <c r="V201" i="12"/>
  <c r="U201" i="12"/>
  <c r="S201" i="12"/>
  <c r="O201" i="12"/>
  <c r="T201" i="12"/>
  <c r="R200" i="11"/>
  <c r="Q200" i="11"/>
  <c r="S200" i="11"/>
  <c r="N200" i="11"/>
  <c r="O200" i="11"/>
  <c r="M200" i="11"/>
  <c r="N203" i="12" l="1"/>
  <c r="S202" i="12"/>
  <c r="U202" i="12"/>
  <c r="V202" i="12"/>
  <c r="O202" i="12"/>
  <c r="T202" i="12"/>
  <c r="N204" i="15"/>
  <c r="U203" i="15"/>
  <c r="T203" i="15"/>
  <c r="V203" i="15"/>
  <c r="O203" i="15"/>
  <c r="S203" i="15"/>
  <c r="P202" i="15"/>
  <c r="Q202" i="15"/>
  <c r="R202" i="15"/>
  <c r="Q201" i="11"/>
  <c r="S201" i="11"/>
  <c r="R201" i="11"/>
  <c r="M201" i="11"/>
  <c r="N201" i="11"/>
  <c r="O201" i="11"/>
  <c r="Q201" i="12"/>
  <c r="P201" i="12"/>
  <c r="R201" i="12"/>
  <c r="K203" i="11"/>
  <c r="L202" i="11"/>
  <c r="P202" i="11"/>
  <c r="P202" i="12" l="1"/>
  <c r="R202" i="12"/>
  <c r="Q202" i="12"/>
  <c r="R203" i="15"/>
  <c r="P203" i="15"/>
  <c r="Q203" i="15"/>
  <c r="N205" i="15"/>
  <c r="T204" i="15"/>
  <c r="V204" i="15"/>
  <c r="U204" i="15"/>
  <c r="O204" i="15"/>
  <c r="S204" i="15"/>
  <c r="Q202" i="11"/>
  <c r="S202" i="11"/>
  <c r="R202" i="11"/>
  <c r="M202" i="11"/>
  <c r="N202" i="11"/>
  <c r="O202" i="11"/>
  <c r="K204" i="11"/>
  <c r="P203" i="11"/>
  <c r="L203" i="11"/>
  <c r="N204" i="12"/>
  <c r="V203" i="12"/>
  <c r="U203" i="12"/>
  <c r="S203" i="12"/>
  <c r="O203" i="12"/>
  <c r="T203" i="12"/>
  <c r="R203" i="12" l="1"/>
  <c r="P203" i="12"/>
  <c r="Q203" i="12"/>
  <c r="S203" i="11"/>
  <c r="Q203" i="11"/>
  <c r="R203" i="11"/>
  <c r="P204" i="15"/>
  <c r="R204" i="15"/>
  <c r="Q204" i="15"/>
  <c r="N206" i="15"/>
  <c r="U205" i="15"/>
  <c r="S205" i="15"/>
  <c r="V205" i="15"/>
  <c r="O205" i="15"/>
  <c r="T205" i="15"/>
  <c r="K205" i="11"/>
  <c r="P204" i="11"/>
  <c r="L204" i="11"/>
  <c r="N205" i="12"/>
  <c r="V204" i="12"/>
  <c r="S204" i="12"/>
  <c r="U204" i="12"/>
  <c r="O204" i="12"/>
  <c r="T204" i="12"/>
  <c r="M203" i="11"/>
  <c r="O203" i="11"/>
  <c r="N203" i="11"/>
  <c r="K206" i="11" l="1"/>
  <c r="P205" i="11"/>
  <c r="L205" i="11"/>
  <c r="R204" i="12"/>
  <c r="Q204" i="12"/>
  <c r="P204" i="12"/>
  <c r="N206" i="12"/>
  <c r="S205" i="12"/>
  <c r="T205" i="12"/>
  <c r="U205" i="12"/>
  <c r="O205" i="12"/>
  <c r="V205" i="12"/>
  <c r="M204" i="11"/>
  <c r="N204" i="11"/>
  <c r="O204" i="11"/>
  <c r="N207" i="15"/>
  <c r="U206" i="15"/>
  <c r="T206" i="15"/>
  <c r="S206" i="15"/>
  <c r="O206" i="15"/>
  <c r="V206" i="15"/>
  <c r="P205" i="15"/>
  <c r="Q205" i="15"/>
  <c r="R205" i="15"/>
  <c r="S204" i="11"/>
  <c r="Q204" i="11"/>
  <c r="R204" i="11"/>
  <c r="P206" i="15" l="1"/>
  <c r="Q206" i="15"/>
  <c r="R206" i="15"/>
  <c r="N208" i="15"/>
  <c r="U207" i="15"/>
  <c r="V207" i="15"/>
  <c r="T207" i="15"/>
  <c r="O207" i="15"/>
  <c r="S207" i="15"/>
  <c r="R205" i="12"/>
  <c r="P205" i="12"/>
  <c r="Q205" i="12"/>
  <c r="M205" i="11"/>
  <c r="O205" i="11"/>
  <c r="N205" i="11"/>
  <c r="N207" i="12"/>
  <c r="T206" i="12"/>
  <c r="S206" i="12"/>
  <c r="V206" i="12"/>
  <c r="O206" i="12"/>
  <c r="U206" i="12"/>
  <c r="R205" i="11"/>
  <c r="Q205" i="11"/>
  <c r="S205" i="11"/>
  <c r="K207" i="11"/>
  <c r="P206" i="11"/>
  <c r="L206" i="11"/>
  <c r="N209" i="15" l="1"/>
  <c r="U208" i="15"/>
  <c r="T208" i="15"/>
  <c r="S208" i="15"/>
  <c r="O208" i="15"/>
  <c r="V208" i="15"/>
  <c r="R206" i="12"/>
  <c r="P206" i="12"/>
  <c r="Q206" i="12"/>
  <c r="N206" i="11"/>
  <c r="O206" i="11"/>
  <c r="M206" i="11"/>
  <c r="R207" i="15"/>
  <c r="Q207" i="15"/>
  <c r="P207" i="15"/>
  <c r="Q206" i="11"/>
  <c r="R206" i="11"/>
  <c r="S206" i="11"/>
  <c r="N208" i="12"/>
  <c r="V207" i="12"/>
  <c r="S207" i="12"/>
  <c r="O207" i="12"/>
  <c r="U207" i="12"/>
  <c r="T207" i="12"/>
  <c r="K208" i="11"/>
  <c r="L207" i="11"/>
  <c r="P207" i="11"/>
  <c r="R208" i="15" l="1"/>
  <c r="Q208" i="15"/>
  <c r="P208" i="15"/>
  <c r="N207" i="11"/>
  <c r="O207" i="11"/>
  <c r="M207" i="11"/>
  <c r="S207" i="11"/>
  <c r="Q207" i="11"/>
  <c r="R207" i="11"/>
  <c r="N209" i="12"/>
  <c r="O208" i="12"/>
  <c r="U208" i="12"/>
  <c r="T208" i="12"/>
  <c r="S208" i="12"/>
  <c r="V208" i="12"/>
  <c r="P207" i="12"/>
  <c r="R207" i="12"/>
  <c r="Q207" i="12"/>
  <c r="K209" i="11"/>
  <c r="L208" i="11"/>
  <c r="P208" i="11"/>
  <c r="N210" i="15"/>
  <c r="V209" i="15"/>
  <c r="S209" i="15"/>
  <c r="T209" i="15"/>
  <c r="O209" i="15"/>
  <c r="U209" i="15"/>
  <c r="O208" i="11" l="1"/>
  <c r="M208" i="11"/>
  <c r="N208" i="11"/>
  <c r="K210" i="11"/>
  <c r="L209" i="11"/>
  <c r="P209" i="11"/>
  <c r="P208" i="12"/>
  <c r="R208" i="12"/>
  <c r="Q208" i="12"/>
  <c r="R209" i="15"/>
  <c r="P209" i="15"/>
  <c r="Q209" i="15"/>
  <c r="N210" i="12"/>
  <c r="T209" i="12"/>
  <c r="V209" i="12"/>
  <c r="S209" i="12"/>
  <c r="U209" i="12"/>
  <c r="O209" i="12"/>
  <c r="N211" i="15"/>
  <c r="U210" i="15"/>
  <c r="S210" i="15"/>
  <c r="O210" i="15"/>
  <c r="V210" i="15"/>
  <c r="T210" i="15"/>
  <c r="R208" i="11"/>
  <c r="Q208" i="11"/>
  <c r="S208" i="11"/>
  <c r="K211" i="11" l="1"/>
  <c r="L210" i="11"/>
  <c r="P210" i="11"/>
  <c r="N212" i="15"/>
  <c r="V211" i="15"/>
  <c r="S211" i="15"/>
  <c r="U211" i="15"/>
  <c r="T211" i="15"/>
  <c r="O211" i="15"/>
  <c r="R210" i="15"/>
  <c r="Q210" i="15"/>
  <c r="P210" i="15"/>
  <c r="P209" i="12"/>
  <c r="R209" i="12"/>
  <c r="Q209" i="12"/>
  <c r="Q209" i="11"/>
  <c r="R209" i="11"/>
  <c r="S209" i="11"/>
  <c r="N211" i="12"/>
  <c r="V210" i="12"/>
  <c r="U210" i="12"/>
  <c r="O210" i="12"/>
  <c r="T210" i="12"/>
  <c r="S210" i="12"/>
  <c r="N209" i="11"/>
  <c r="O209" i="11"/>
  <c r="M209" i="11"/>
  <c r="N213" i="15" l="1"/>
  <c r="S212" i="15"/>
  <c r="V212" i="15"/>
  <c r="O212" i="15"/>
  <c r="T212" i="15"/>
  <c r="U212" i="15"/>
  <c r="N212" i="12"/>
  <c r="V211" i="12"/>
  <c r="U211" i="12"/>
  <c r="S211" i="12"/>
  <c r="T211" i="12"/>
  <c r="O211" i="12"/>
  <c r="Q210" i="11"/>
  <c r="R210" i="11"/>
  <c r="S210" i="11"/>
  <c r="P210" i="12"/>
  <c r="R210" i="12"/>
  <c r="Q210" i="12"/>
  <c r="N210" i="11"/>
  <c r="M210" i="11"/>
  <c r="O210" i="11"/>
  <c r="Q211" i="15"/>
  <c r="P211" i="15"/>
  <c r="R211" i="15"/>
  <c r="K212" i="11"/>
  <c r="P211" i="11"/>
  <c r="L211" i="11"/>
  <c r="R212" i="15" l="1"/>
  <c r="P212" i="15"/>
  <c r="Q212" i="15"/>
  <c r="R211" i="12"/>
  <c r="Q211" i="12"/>
  <c r="P211" i="12"/>
  <c r="N213" i="12"/>
  <c r="V212" i="12"/>
  <c r="U212" i="12"/>
  <c r="O212" i="12"/>
  <c r="T212" i="12"/>
  <c r="S212" i="12"/>
  <c r="M211" i="11"/>
  <c r="N211" i="11"/>
  <c r="O211" i="11"/>
  <c r="Q211" i="11"/>
  <c r="S211" i="11"/>
  <c r="R211" i="11"/>
  <c r="K213" i="11"/>
  <c r="L212" i="11"/>
  <c r="P212" i="11"/>
  <c r="N214" i="15"/>
  <c r="V213" i="15"/>
  <c r="U213" i="15"/>
  <c r="S213" i="15"/>
  <c r="T213" i="15"/>
  <c r="O213" i="15"/>
  <c r="O212" i="11" l="1"/>
  <c r="M212" i="11"/>
  <c r="N212" i="11"/>
  <c r="K214" i="11"/>
  <c r="P213" i="11"/>
  <c r="L213" i="11"/>
  <c r="N214" i="12"/>
  <c r="V213" i="12"/>
  <c r="U213" i="12"/>
  <c r="S213" i="12"/>
  <c r="T213" i="12"/>
  <c r="O213" i="12"/>
  <c r="R213" i="15"/>
  <c r="P213" i="15"/>
  <c r="Q213" i="15"/>
  <c r="N215" i="15"/>
  <c r="S214" i="15"/>
  <c r="T214" i="15"/>
  <c r="U214" i="15"/>
  <c r="V214" i="15"/>
  <c r="O214" i="15"/>
  <c r="R212" i="12"/>
  <c r="P212" i="12"/>
  <c r="Q212" i="12"/>
  <c r="S212" i="11"/>
  <c r="Q212" i="11"/>
  <c r="R212" i="11"/>
  <c r="P213" i="12" l="1"/>
  <c r="R213" i="12"/>
  <c r="Q213" i="12"/>
  <c r="K215" i="11"/>
  <c r="P214" i="11"/>
  <c r="L214" i="11"/>
  <c r="N215" i="12"/>
  <c r="U214" i="12"/>
  <c r="S214" i="12"/>
  <c r="V214" i="12"/>
  <c r="T214" i="12"/>
  <c r="O214" i="12"/>
  <c r="M213" i="11"/>
  <c r="O213" i="11"/>
  <c r="N213" i="11"/>
  <c r="N216" i="15"/>
  <c r="U215" i="15"/>
  <c r="V215" i="15"/>
  <c r="O215" i="15"/>
  <c r="S215" i="15"/>
  <c r="T215" i="15"/>
  <c r="R214" i="15"/>
  <c r="Q214" i="15"/>
  <c r="P214" i="15"/>
  <c r="S213" i="11"/>
  <c r="R213" i="11"/>
  <c r="Q213" i="11"/>
  <c r="K216" i="11" l="1"/>
  <c r="P215" i="11"/>
  <c r="L215" i="11"/>
  <c r="N217" i="15"/>
  <c r="S216" i="15"/>
  <c r="V216" i="15"/>
  <c r="O216" i="15"/>
  <c r="T216" i="15"/>
  <c r="U216" i="15"/>
  <c r="N216" i="12"/>
  <c r="S215" i="12"/>
  <c r="V215" i="12"/>
  <c r="O215" i="12"/>
  <c r="T215" i="12"/>
  <c r="U215" i="12"/>
  <c r="R214" i="12"/>
  <c r="P214" i="12"/>
  <c r="Q214" i="12"/>
  <c r="N214" i="11"/>
  <c r="O214" i="11"/>
  <c r="M214" i="11"/>
  <c r="R215" i="15"/>
  <c r="Q215" i="15"/>
  <c r="P215" i="15"/>
  <c r="Q214" i="11"/>
  <c r="R214" i="11"/>
  <c r="S214" i="11"/>
  <c r="N218" i="15" l="1"/>
  <c r="U217" i="15"/>
  <c r="V217" i="15"/>
  <c r="O217" i="15"/>
  <c r="T217" i="15"/>
  <c r="S217" i="15"/>
  <c r="P216" i="15"/>
  <c r="R216" i="15"/>
  <c r="Q216" i="15"/>
  <c r="M215" i="11"/>
  <c r="O215" i="11"/>
  <c r="N215" i="11"/>
  <c r="N217" i="12"/>
  <c r="T216" i="12"/>
  <c r="S216" i="12"/>
  <c r="U216" i="12"/>
  <c r="V216" i="12"/>
  <c r="O216" i="12"/>
  <c r="S215" i="11"/>
  <c r="R215" i="11"/>
  <c r="Q215" i="11"/>
  <c r="P215" i="12"/>
  <c r="R215" i="12"/>
  <c r="Q215" i="12"/>
  <c r="K217" i="11"/>
  <c r="P216" i="11"/>
  <c r="L216" i="11"/>
  <c r="K218" i="11" l="1"/>
  <c r="L217" i="11"/>
  <c r="P217" i="11"/>
  <c r="R217" i="15"/>
  <c r="P217" i="15"/>
  <c r="Q217" i="15"/>
  <c r="M216" i="11"/>
  <c r="N216" i="11"/>
  <c r="O216" i="11"/>
  <c r="R216" i="11"/>
  <c r="S216" i="11"/>
  <c r="Q216" i="11"/>
  <c r="P216" i="12"/>
  <c r="R216" i="12"/>
  <c r="Q216" i="12"/>
  <c r="N218" i="12"/>
  <c r="S217" i="12"/>
  <c r="U217" i="12"/>
  <c r="V217" i="12"/>
  <c r="T217" i="12"/>
  <c r="O217" i="12"/>
  <c r="N219" i="15"/>
  <c r="T218" i="15"/>
  <c r="S218" i="15"/>
  <c r="O218" i="15"/>
  <c r="U218" i="15"/>
  <c r="V218" i="15"/>
  <c r="N219" i="12" l="1"/>
  <c r="S218" i="12"/>
  <c r="U218" i="12"/>
  <c r="O218" i="12"/>
  <c r="T218" i="12"/>
  <c r="V218" i="12"/>
  <c r="P217" i="12"/>
  <c r="R217" i="12"/>
  <c r="Q217" i="12"/>
  <c r="R217" i="11"/>
  <c r="Q217" i="11"/>
  <c r="S217" i="11"/>
  <c r="N220" i="15"/>
  <c r="T219" i="15"/>
  <c r="S219" i="15"/>
  <c r="O219" i="15"/>
  <c r="U219" i="15"/>
  <c r="V219" i="15"/>
  <c r="N217" i="11"/>
  <c r="M217" i="11"/>
  <c r="O217" i="11"/>
  <c r="Q218" i="15"/>
  <c r="P218" i="15"/>
  <c r="R218" i="15"/>
  <c r="K219" i="11"/>
  <c r="L218" i="11"/>
  <c r="P218" i="11"/>
  <c r="R218" i="12" l="1"/>
  <c r="P218" i="12"/>
  <c r="Q218" i="12"/>
  <c r="R219" i="15"/>
  <c r="P219" i="15"/>
  <c r="Q219" i="15"/>
  <c r="Q218" i="11"/>
  <c r="S218" i="11"/>
  <c r="R218" i="11"/>
  <c r="K220" i="11"/>
  <c r="P219" i="11"/>
  <c r="L219" i="11"/>
  <c r="N218" i="11"/>
  <c r="M218" i="11"/>
  <c r="O218" i="11"/>
  <c r="N221" i="15"/>
  <c r="V220" i="15"/>
  <c r="S220" i="15"/>
  <c r="O220" i="15"/>
  <c r="U220" i="15"/>
  <c r="T220" i="15"/>
  <c r="N220" i="12"/>
  <c r="T219" i="12"/>
  <c r="V219" i="12"/>
  <c r="O219" i="12"/>
  <c r="S219" i="12"/>
  <c r="U219" i="12"/>
  <c r="N222" i="15" l="1"/>
  <c r="S221" i="15"/>
  <c r="U221" i="15"/>
  <c r="O221" i="15"/>
  <c r="T221" i="15"/>
  <c r="V221" i="15"/>
  <c r="N219" i="11"/>
  <c r="M219" i="11"/>
  <c r="O219" i="11"/>
  <c r="P220" i="15"/>
  <c r="Q220" i="15"/>
  <c r="R220" i="15"/>
  <c r="R219" i="11"/>
  <c r="S219" i="11"/>
  <c r="Q219" i="11"/>
  <c r="N221" i="12"/>
  <c r="S220" i="12"/>
  <c r="T220" i="12"/>
  <c r="O220" i="12"/>
  <c r="V220" i="12"/>
  <c r="U220" i="12"/>
  <c r="K221" i="11"/>
  <c r="P220" i="11"/>
  <c r="L220" i="11"/>
  <c r="Q219" i="12"/>
  <c r="P219" i="12"/>
  <c r="R219" i="12"/>
  <c r="O220" i="11" l="1"/>
  <c r="M220" i="11"/>
  <c r="N220" i="11"/>
  <c r="N222" i="12"/>
  <c r="U221" i="12"/>
  <c r="T221" i="12"/>
  <c r="O221" i="12"/>
  <c r="S221" i="12"/>
  <c r="V221" i="12"/>
  <c r="R221" i="15"/>
  <c r="Q221" i="15"/>
  <c r="P221" i="15"/>
  <c r="P220" i="12"/>
  <c r="R220" i="12"/>
  <c r="Q220" i="12"/>
  <c r="S220" i="11"/>
  <c r="R220" i="11"/>
  <c r="Q220" i="11"/>
  <c r="K222" i="11"/>
  <c r="P221" i="11"/>
  <c r="L221" i="11"/>
  <c r="N223" i="15"/>
  <c r="T222" i="15"/>
  <c r="V222" i="15"/>
  <c r="S222" i="15"/>
  <c r="U222" i="15"/>
  <c r="O222" i="15"/>
  <c r="P222" i="15" l="1"/>
  <c r="R222" i="15"/>
  <c r="Q222" i="15"/>
  <c r="R221" i="11"/>
  <c r="Q221" i="11"/>
  <c r="S221" i="11"/>
  <c r="N223" i="12"/>
  <c r="V222" i="12"/>
  <c r="U222" i="12"/>
  <c r="O222" i="12"/>
  <c r="S222" i="12"/>
  <c r="T222" i="12"/>
  <c r="Q221" i="12"/>
  <c r="R221" i="12"/>
  <c r="P221" i="12"/>
  <c r="K223" i="11"/>
  <c r="L222" i="11"/>
  <c r="P222" i="11"/>
  <c r="N224" i="15"/>
  <c r="S223" i="15"/>
  <c r="U223" i="15"/>
  <c r="O223" i="15"/>
  <c r="V223" i="15"/>
  <c r="T223" i="15"/>
  <c r="N221" i="11"/>
  <c r="M221" i="11"/>
  <c r="O221" i="11"/>
  <c r="P223" i="15" l="1"/>
  <c r="R223" i="15"/>
  <c r="Q223" i="15"/>
  <c r="K224" i="11"/>
  <c r="L223" i="11"/>
  <c r="P223" i="11"/>
  <c r="N224" i="12"/>
  <c r="U223" i="12"/>
  <c r="S223" i="12"/>
  <c r="V223" i="12"/>
  <c r="T223" i="12"/>
  <c r="O223" i="12"/>
  <c r="P222" i="12"/>
  <c r="Q222" i="12"/>
  <c r="R222" i="12"/>
  <c r="N225" i="15"/>
  <c r="S224" i="15"/>
  <c r="U224" i="15"/>
  <c r="O224" i="15"/>
  <c r="T224" i="15"/>
  <c r="V224" i="15"/>
  <c r="R222" i="11"/>
  <c r="Q222" i="11"/>
  <c r="S222" i="11"/>
  <c r="N222" i="11"/>
  <c r="M222" i="11"/>
  <c r="O222" i="11"/>
  <c r="Q223" i="12" l="1"/>
  <c r="R223" i="12"/>
  <c r="P223" i="12"/>
  <c r="K225" i="11"/>
  <c r="P224" i="11"/>
  <c r="L224" i="11"/>
  <c r="N226" i="15"/>
  <c r="V225" i="15"/>
  <c r="U225" i="15"/>
  <c r="O225" i="15"/>
  <c r="S225" i="15"/>
  <c r="T225" i="15"/>
  <c r="N225" i="12"/>
  <c r="T224" i="12"/>
  <c r="V224" i="12"/>
  <c r="S224" i="12"/>
  <c r="U224" i="12"/>
  <c r="O224" i="12"/>
  <c r="P224" i="15"/>
  <c r="Q224" i="15"/>
  <c r="R224" i="15"/>
  <c r="R223" i="11"/>
  <c r="S223" i="11"/>
  <c r="Q223" i="11"/>
  <c r="O223" i="11"/>
  <c r="M223" i="11"/>
  <c r="N223" i="11"/>
  <c r="K226" i="11" l="1"/>
  <c r="P225" i="11"/>
  <c r="L225" i="11"/>
  <c r="N227" i="15"/>
  <c r="T226" i="15"/>
  <c r="S226" i="15"/>
  <c r="V226" i="15"/>
  <c r="U226" i="15"/>
  <c r="O226" i="15"/>
  <c r="P225" i="15"/>
  <c r="Q225" i="15"/>
  <c r="R225" i="15"/>
  <c r="O224" i="11"/>
  <c r="M224" i="11"/>
  <c r="N224" i="11"/>
  <c r="Q224" i="12"/>
  <c r="R224" i="12"/>
  <c r="P224" i="12"/>
  <c r="N226" i="12"/>
  <c r="S225" i="12"/>
  <c r="V225" i="12"/>
  <c r="T225" i="12"/>
  <c r="U225" i="12"/>
  <c r="O225" i="12"/>
  <c r="R224" i="11"/>
  <c r="Q224" i="11"/>
  <c r="S224" i="11"/>
  <c r="N228" i="15" l="1"/>
  <c r="V227" i="15"/>
  <c r="S227" i="15"/>
  <c r="O227" i="15"/>
  <c r="U227" i="15"/>
  <c r="T227" i="15"/>
  <c r="Q225" i="12"/>
  <c r="R225" i="12"/>
  <c r="P225" i="12"/>
  <c r="M225" i="11"/>
  <c r="O225" i="11"/>
  <c r="N225" i="11"/>
  <c r="N227" i="12"/>
  <c r="U226" i="12"/>
  <c r="V226" i="12"/>
  <c r="O226" i="12"/>
  <c r="T226" i="12"/>
  <c r="S226" i="12"/>
  <c r="Q225" i="11"/>
  <c r="S225" i="11"/>
  <c r="R225" i="11"/>
  <c r="Q226" i="15"/>
  <c r="P226" i="15"/>
  <c r="R226" i="15"/>
  <c r="K227" i="11"/>
  <c r="P226" i="11"/>
  <c r="L226" i="11"/>
  <c r="K228" i="11" l="1"/>
  <c r="P227" i="11"/>
  <c r="L227" i="11"/>
  <c r="Q227" i="15"/>
  <c r="P227" i="15"/>
  <c r="R227" i="15"/>
  <c r="Q226" i="12"/>
  <c r="R226" i="12"/>
  <c r="P226" i="12"/>
  <c r="M226" i="11"/>
  <c r="O226" i="11"/>
  <c r="N226" i="11"/>
  <c r="S226" i="11"/>
  <c r="R226" i="11"/>
  <c r="Q226" i="11"/>
  <c r="N228" i="12"/>
  <c r="T227" i="12"/>
  <c r="S227" i="12"/>
  <c r="V227" i="12"/>
  <c r="U227" i="12"/>
  <c r="O227" i="12"/>
  <c r="N229" i="15"/>
  <c r="T228" i="15"/>
  <c r="U228" i="15"/>
  <c r="O228" i="15"/>
  <c r="S228" i="15"/>
  <c r="V228" i="15"/>
  <c r="P228" i="15" l="1"/>
  <c r="R228" i="15"/>
  <c r="Q228" i="15"/>
  <c r="Q227" i="12"/>
  <c r="R227" i="12"/>
  <c r="P227" i="12"/>
  <c r="M227" i="11"/>
  <c r="N227" i="11"/>
  <c r="O227" i="11"/>
  <c r="N229" i="12"/>
  <c r="V228" i="12"/>
  <c r="T228" i="12"/>
  <c r="O228" i="12"/>
  <c r="S228" i="12"/>
  <c r="U228" i="12"/>
  <c r="N230" i="15"/>
  <c r="U229" i="15"/>
  <c r="S229" i="15"/>
  <c r="O229" i="15"/>
  <c r="T229" i="15"/>
  <c r="V229" i="15"/>
  <c r="S227" i="11"/>
  <c r="Q227" i="11"/>
  <c r="R227" i="11"/>
  <c r="K229" i="11"/>
  <c r="P228" i="11"/>
  <c r="L228" i="11"/>
  <c r="N231" i="15" l="1"/>
  <c r="U230" i="15"/>
  <c r="S230" i="15"/>
  <c r="O230" i="15"/>
  <c r="V230" i="15"/>
  <c r="T230" i="15"/>
  <c r="N228" i="11"/>
  <c r="M228" i="11"/>
  <c r="O228" i="11"/>
  <c r="P229" i="15"/>
  <c r="R229" i="15"/>
  <c r="Q229" i="15"/>
  <c r="Q228" i="11"/>
  <c r="R228" i="11"/>
  <c r="S228" i="11"/>
  <c r="N230" i="12"/>
  <c r="V229" i="12"/>
  <c r="U229" i="12"/>
  <c r="O229" i="12"/>
  <c r="S229" i="12"/>
  <c r="T229" i="12"/>
  <c r="K230" i="11"/>
  <c r="P229" i="11"/>
  <c r="L229" i="11"/>
  <c r="R228" i="12"/>
  <c r="P228" i="12"/>
  <c r="Q228" i="12"/>
  <c r="N231" i="12" l="1"/>
  <c r="S230" i="12"/>
  <c r="V230" i="12"/>
  <c r="T230" i="12"/>
  <c r="U230" i="12"/>
  <c r="O230" i="12"/>
  <c r="R230" i="15"/>
  <c r="Q230" i="15"/>
  <c r="P230" i="15"/>
  <c r="Q229" i="12"/>
  <c r="P229" i="12"/>
  <c r="R229" i="12"/>
  <c r="M229" i="11"/>
  <c r="O229" i="11"/>
  <c r="N229" i="11"/>
  <c r="R229" i="11"/>
  <c r="Q229" i="11"/>
  <c r="S229" i="11"/>
  <c r="K231" i="11"/>
  <c r="P230" i="11"/>
  <c r="L230" i="11"/>
  <c r="N232" i="15"/>
  <c r="T231" i="15"/>
  <c r="U231" i="15"/>
  <c r="O231" i="15"/>
  <c r="S231" i="15"/>
  <c r="V231" i="15"/>
  <c r="O230" i="11" l="1"/>
  <c r="N230" i="11"/>
  <c r="M230" i="11"/>
  <c r="Q230" i="11"/>
  <c r="S230" i="11"/>
  <c r="R230" i="11"/>
  <c r="K232" i="11"/>
  <c r="P231" i="11"/>
  <c r="L231" i="11"/>
  <c r="N233" i="15"/>
  <c r="V232" i="15"/>
  <c r="S232" i="15"/>
  <c r="O232" i="15"/>
  <c r="T232" i="15"/>
  <c r="U232" i="15"/>
  <c r="Q230" i="12"/>
  <c r="R230" i="12"/>
  <c r="P230" i="12"/>
  <c r="R231" i="15"/>
  <c r="Q231" i="15"/>
  <c r="P231" i="15"/>
  <c r="N232" i="12"/>
  <c r="T231" i="12"/>
  <c r="V231" i="12"/>
  <c r="O231" i="12"/>
  <c r="U231" i="12"/>
  <c r="S231" i="12"/>
  <c r="P232" i="15" l="1"/>
  <c r="R232" i="15"/>
  <c r="Q232" i="15"/>
  <c r="Q231" i="11"/>
  <c r="S231" i="11"/>
  <c r="R231" i="11"/>
  <c r="K233" i="11"/>
  <c r="L232" i="11"/>
  <c r="P232" i="11"/>
  <c r="N233" i="12"/>
  <c r="S232" i="12"/>
  <c r="T232" i="12"/>
  <c r="V232" i="12"/>
  <c r="U232" i="12"/>
  <c r="O232" i="12"/>
  <c r="N234" i="15"/>
  <c r="T233" i="15"/>
  <c r="U233" i="15"/>
  <c r="O233" i="15"/>
  <c r="V233" i="15"/>
  <c r="S233" i="15"/>
  <c r="P231" i="12"/>
  <c r="R231" i="12"/>
  <c r="Q231" i="12"/>
  <c r="N231" i="11"/>
  <c r="M231" i="11"/>
  <c r="O231" i="11"/>
  <c r="N235" i="15" l="1"/>
  <c r="S234" i="15"/>
  <c r="T234" i="15"/>
  <c r="O234" i="15"/>
  <c r="U234" i="15"/>
  <c r="V234" i="15"/>
  <c r="M232" i="11"/>
  <c r="O232" i="11"/>
  <c r="N232" i="11"/>
  <c r="K234" i="11"/>
  <c r="P233" i="11"/>
  <c r="L233" i="11"/>
  <c r="Q233" i="15"/>
  <c r="P233" i="15"/>
  <c r="R233" i="15"/>
  <c r="N234" i="12"/>
  <c r="V233" i="12"/>
  <c r="T233" i="12"/>
  <c r="O233" i="12"/>
  <c r="U233" i="12"/>
  <c r="S233" i="12"/>
  <c r="R232" i="12"/>
  <c r="Q232" i="12"/>
  <c r="P232" i="12"/>
  <c r="R232" i="11"/>
  <c r="Q232" i="11"/>
  <c r="S232" i="11"/>
  <c r="O233" i="11" l="1"/>
  <c r="N233" i="11"/>
  <c r="M233" i="11"/>
  <c r="R234" i="15"/>
  <c r="P234" i="15"/>
  <c r="Q234" i="15"/>
  <c r="N235" i="12"/>
  <c r="U234" i="12"/>
  <c r="V234" i="12"/>
  <c r="S234" i="12"/>
  <c r="T234" i="12"/>
  <c r="O234" i="12"/>
  <c r="R233" i="12"/>
  <c r="P233" i="12"/>
  <c r="Q233" i="12"/>
  <c r="S233" i="11"/>
  <c r="Q233" i="11"/>
  <c r="R233" i="11"/>
  <c r="K235" i="11"/>
  <c r="L234" i="11"/>
  <c r="P234" i="11"/>
  <c r="N236" i="15"/>
  <c r="V235" i="15"/>
  <c r="T235" i="15"/>
  <c r="S235" i="15"/>
  <c r="U235" i="15"/>
  <c r="O235" i="15"/>
  <c r="O234" i="11" l="1"/>
  <c r="N234" i="11"/>
  <c r="M234" i="11"/>
  <c r="R234" i="12"/>
  <c r="P234" i="12"/>
  <c r="Q234" i="12"/>
  <c r="N236" i="12"/>
  <c r="T235" i="12"/>
  <c r="U235" i="12"/>
  <c r="O235" i="12"/>
  <c r="V235" i="12"/>
  <c r="S235" i="12"/>
  <c r="Q235" i="15"/>
  <c r="R235" i="15"/>
  <c r="P235" i="15"/>
  <c r="K236" i="11"/>
  <c r="L235" i="11"/>
  <c r="P235" i="11"/>
  <c r="N237" i="15"/>
  <c r="U236" i="15"/>
  <c r="T236" i="15"/>
  <c r="O236" i="15"/>
  <c r="S236" i="15"/>
  <c r="V236" i="15"/>
  <c r="Q234" i="11"/>
  <c r="S234" i="11"/>
  <c r="R234" i="11"/>
  <c r="K237" i="11" l="1"/>
  <c r="P236" i="11"/>
  <c r="L236" i="11"/>
  <c r="N238" i="15"/>
  <c r="U237" i="15"/>
  <c r="V237" i="15"/>
  <c r="O237" i="15"/>
  <c r="T237" i="15"/>
  <c r="S237" i="15"/>
  <c r="N237" i="12"/>
  <c r="T236" i="12"/>
  <c r="S236" i="12"/>
  <c r="O236" i="12"/>
  <c r="V236" i="12"/>
  <c r="U236" i="12"/>
  <c r="Q236" i="15"/>
  <c r="R236" i="15"/>
  <c r="P236" i="15"/>
  <c r="S235" i="11"/>
  <c r="Q235" i="11"/>
  <c r="R235" i="11"/>
  <c r="P235" i="12"/>
  <c r="Q235" i="12"/>
  <c r="R235" i="12"/>
  <c r="N235" i="11"/>
  <c r="O235" i="11"/>
  <c r="M235" i="11"/>
  <c r="N239" i="15" l="1"/>
  <c r="U238" i="15"/>
  <c r="S238" i="15"/>
  <c r="O238" i="15"/>
  <c r="T238" i="15"/>
  <c r="V238" i="15"/>
  <c r="Q237" i="15"/>
  <c r="R237" i="15"/>
  <c r="P237" i="15"/>
  <c r="M236" i="11"/>
  <c r="N236" i="11"/>
  <c r="O236" i="11"/>
  <c r="N238" i="12"/>
  <c r="S237" i="12"/>
  <c r="T237" i="12"/>
  <c r="O237" i="12"/>
  <c r="U237" i="12"/>
  <c r="V237" i="12"/>
  <c r="S236" i="11"/>
  <c r="R236" i="11"/>
  <c r="Q236" i="11"/>
  <c r="Q236" i="12"/>
  <c r="P236" i="12"/>
  <c r="R236" i="12"/>
  <c r="K238" i="11"/>
  <c r="P237" i="11"/>
  <c r="L237" i="11"/>
  <c r="K239" i="11" l="1"/>
  <c r="L238" i="11"/>
  <c r="P238" i="11"/>
  <c r="Q238" i="15"/>
  <c r="P238" i="15"/>
  <c r="R238" i="15"/>
  <c r="O237" i="11"/>
  <c r="N237" i="11"/>
  <c r="M237" i="11"/>
  <c r="P237" i="12"/>
  <c r="R237" i="12"/>
  <c r="Q237" i="12"/>
  <c r="S237" i="11"/>
  <c r="Q237" i="11"/>
  <c r="R237" i="11"/>
  <c r="N239" i="12"/>
  <c r="U238" i="12"/>
  <c r="V238" i="12"/>
  <c r="T238" i="12"/>
  <c r="S238" i="12"/>
  <c r="O238" i="12"/>
  <c r="N240" i="15"/>
  <c r="U239" i="15"/>
  <c r="T239" i="15"/>
  <c r="V239" i="15"/>
  <c r="S239" i="15"/>
  <c r="O239" i="15"/>
  <c r="N240" i="12" l="1"/>
  <c r="S239" i="12"/>
  <c r="T239" i="12"/>
  <c r="O239" i="12"/>
  <c r="U239" i="12"/>
  <c r="V239" i="12"/>
  <c r="P239" i="15"/>
  <c r="Q239" i="15"/>
  <c r="R239" i="15"/>
  <c r="Q238" i="11"/>
  <c r="R238" i="11"/>
  <c r="S238" i="11"/>
  <c r="N241" i="15"/>
  <c r="U240" i="15"/>
  <c r="T240" i="15"/>
  <c r="O240" i="15"/>
  <c r="V240" i="15"/>
  <c r="S240" i="15"/>
  <c r="M238" i="11"/>
  <c r="O238" i="11"/>
  <c r="N238" i="11"/>
  <c r="Q238" i="12"/>
  <c r="P238" i="12"/>
  <c r="R238" i="12"/>
  <c r="K240" i="11"/>
  <c r="L239" i="11"/>
  <c r="P239" i="11"/>
  <c r="P240" i="15" l="1"/>
  <c r="Q240" i="15"/>
  <c r="R240" i="15"/>
  <c r="R239" i="12"/>
  <c r="P239" i="12"/>
  <c r="Q239" i="12"/>
  <c r="N242" i="15"/>
  <c r="T241" i="15"/>
  <c r="S241" i="15"/>
  <c r="O241" i="15"/>
  <c r="V241" i="15"/>
  <c r="U241" i="15"/>
  <c r="Q239" i="11"/>
  <c r="R239" i="11"/>
  <c r="S239" i="11"/>
  <c r="K241" i="11"/>
  <c r="P240" i="11"/>
  <c r="L240" i="11"/>
  <c r="O239" i="11"/>
  <c r="M239" i="11"/>
  <c r="N239" i="11"/>
  <c r="N241" i="12"/>
  <c r="V240" i="12"/>
  <c r="T240" i="12"/>
  <c r="O240" i="12"/>
  <c r="S240" i="12"/>
  <c r="U240" i="12"/>
  <c r="K242" i="11" l="1"/>
  <c r="P241" i="11"/>
  <c r="L241" i="11"/>
  <c r="N243" i="15"/>
  <c r="T242" i="15"/>
  <c r="S242" i="15"/>
  <c r="O242" i="15"/>
  <c r="U242" i="15"/>
  <c r="V242" i="15"/>
  <c r="O240" i="11"/>
  <c r="M240" i="11"/>
  <c r="N240" i="11"/>
  <c r="P241" i="15"/>
  <c r="Q241" i="15"/>
  <c r="R241" i="15"/>
  <c r="N242" i="12"/>
  <c r="S241" i="12"/>
  <c r="U241" i="12"/>
  <c r="O241" i="12"/>
  <c r="T241" i="12"/>
  <c r="V241" i="12"/>
  <c r="R240" i="12"/>
  <c r="P240" i="12"/>
  <c r="Q240" i="12"/>
  <c r="S240" i="11"/>
  <c r="Q240" i="11"/>
  <c r="R240" i="11"/>
  <c r="N243" i="12" l="1"/>
  <c r="U242" i="12"/>
  <c r="V242" i="12"/>
  <c r="O242" i="12"/>
  <c r="S242" i="12"/>
  <c r="T242" i="12"/>
  <c r="N244" i="15"/>
  <c r="U243" i="15"/>
  <c r="S243" i="15"/>
  <c r="O243" i="15"/>
  <c r="T243" i="15"/>
  <c r="V243" i="15"/>
  <c r="R241" i="12"/>
  <c r="Q241" i="12"/>
  <c r="P241" i="12"/>
  <c r="M241" i="11"/>
  <c r="N241" i="11"/>
  <c r="O241" i="11"/>
  <c r="Q242" i="15"/>
  <c r="R242" i="15"/>
  <c r="P242" i="15"/>
  <c r="Q241" i="11"/>
  <c r="S241" i="11"/>
  <c r="R241" i="11"/>
  <c r="K243" i="11"/>
  <c r="L242" i="11"/>
  <c r="P242" i="11"/>
  <c r="P242" i="12" l="1"/>
  <c r="Q242" i="12"/>
  <c r="R242" i="12"/>
  <c r="R242" i="11"/>
  <c r="Q242" i="11"/>
  <c r="S242" i="11"/>
  <c r="N245" i="15"/>
  <c r="T244" i="15"/>
  <c r="V244" i="15"/>
  <c r="O244" i="15"/>
  <c r="U244" i="15"/>
  <c r="S244" i="15"/>
  <c r="M242" i="11"/>
  <c r="N242" i="11"/>
  <c r="O242" i="11"/>
  <c r="P243" i="15"/>
  <c r="Q243" i="15"/>
  <c r="R243" i="15"/>
  <c r="K244" i="11"/>
  <c r="L243" i="11"/>
  <c r="P243" i="11"/>
  <c r="N244" i="12"/>
  <c r="V243" i="12"/>
  <c r="T243" i="12"/>
  <c r="O243" i="12"/>
  <c r="S243" i="12"/>
  <c r="U243" i="12"/>
  <c r="O243" i="11" l="1"/>
  <c r="M243" i="11"/>
  <c r="N243" i="11"/>
  <c r="N246" i="15"/>
  <c r="V245" i="15"/>
  <c r="S245" i="15"/>
  <c r="O245" i="15"/>
  <c r="T245" i="15"/>
  <c r="U245" i="15"/>
  <c r="N245" i="12"/>
  <c r="T244" i="12"/>
  <c r="S244" i="12"/>
  <c r="O244" i="12"/>
  <c r="V244" i="12"/>
  <c r="U244" i="12"/>
  <c r="Q244" i="15"/>
  <c r="P244" i="15"/>
  <c r="R244" i="15"/>
  <c r="K245" i="11"/>
  <c r="L244" i="11"/>
  <c r="P244" i="11"/>
  <c r="P243" i="12"/>
  <c r="Q243" i="12"/>
  <c r="R243" i="12"/>
  <c r="S243" i="11"/>
  <c r="Q243" i="11"/>
  <c r="R243" i="11"/>
  <c r="M244" i="11" l="1"/>
  <c r="N244" i="11"/>
  <c r="O244" i="11"/>
  <c r="R245" i="15"/>
  <c r="P245" i="15"/>
  <c r="Q245" i="15"/>
  <c r="K246" i="11"/>
  <c r="P245" i="11"/>
  <c r="L245" i="11"/>
  <c r="N246" i="12"/>
  <c r="T245" i="12"/>
  <c r="U245" i="12"/>
  <c r="O245" i="12"/>
  <c r="S245" i="12"/>
  <c r="V245" i="12"/>
  <c r="N247" i="15"/>
  <c r="S246" i="15"/>
  <c r="V246" i="15"/>
  <c r="O246" i="15"/>
  <c r="T246" i="15"/>
  <c r="U246" i="15"/>
  <c r="S244" i="11"/>
  <c r="Q244" i="11"/>
  <c r="R244" i="11"/>
  <c r="Q244" i="12"/>
  <c r="R244" i="12"/>
  <c r="P244" i="12"/>
  <c r="N248" i="15" l="1"/>
  <c r="T247" i="15"/>
  <c r="U247" i="15"/>
  <c r="O247" i="15"/>
  <c r="V247" i="15"/>
  <c r="S247" i="15"/>
  <c r="S245" i="11"/>
  <c r="Q245" i="11"/>
  <c r="R245" i="11"/>
  <c r="P246" i="15"/>
  <c r="Q246" i="15"/>
  <c r="R246" i="15"/>
  <c r="K247" i="11"/>
  <c r="L246" i="11"/>
  <c r="P246" i="11"/>
  <c r="P245" i="12"/>
  <c r="Q245" i="12"/>
  <c r="R245" i="12"/>
  <c r="N247" i="12"/>
  <c r="T246" i="12"/>
  <c r="S246" i="12"/>
  <c r="U246" i="12"/>
  <c r="V246" i="12"/>
  <c r="O246" i="12"/>
  <c r="M245" i="11"/>
  <c r="O245" i="11"/>
  <c r="N245" i="11"/>
  <c r="R246" i="12" l="1"/>
  <c r="P246" i="12"/>
  <c r="Q246" i="12"/>
  <c r="Q247" i="15"/>
  <c r="R247" i="15"/>
  <c r="P247" i="15"/>
  <c r="N248" i="12"/>
  <c r="T247" i="12"/>
  <c r="U247" i="12"/>
  <c r="O247" i="12"/>
  <c r="V247" i="12"/>
  <c r="S247" i="12"/>
  <c r="S246" i="11"/>
  <c r="Q246" i="11"/>
  <c r="R246" i="11"/>
  <c r="M246" i="11"/>
  <c r="N246" i="11"/>
  <c r="O246" i="11"/>
  <c r="K248" i="11"/>
  <c r="P247" i="11"/>
  <c r="L247" i="11"/>
  <c r="N249" i="15"/>
  <c r="V248" i="15"/>
  <c r="U248" i="15"/>
  <c r="O248" i="15"/>
  <c r="T248" i="15"/>
  <c r="S248" i="15"/>
  <c r="P248" i="15" l="1"/>
  <c r="Q248" i="15"/>
  <c r="R248" i="15"/>
  <c r="Q247" i="11"/>
  <c r="R247" i="11"/>
  <c r="S247" i="11"/>
  <c r="K249" i="11"/>
  <c r="L248" i="11"/>
  <c r="P248" i="11"/>
  <c r="N249" i="12"/>
  <c r="S248" i="12"/>
  <c r="U248" i="12"/>
  <c r="T248" i="12"/>
  <c r="V248" i="12"/>
  <c r="O248" i="12"/>
  <c r="N250" i="15"/>
  <c r="U249" i="15"/>
  <c r="T249" i="15"/>
  <c r="V249" i="15"/>
  <c r="S249" i="15"/>
  <c r="O249" i="15"/>
  <c r="P247" i="12"/>
  <c r="R247" i="12"/>
  <c r="Q247" i="12"/>
  <c r="O247" i="11"/>
  <c r="N247" i="11"/>
  <c r="M247" i="11"/>
  <c r="N251" i="15" l="1"/>
  <c r="S250" i="15"/>
  <c r="V250" i="15"/>
  <c r="O250" i="15"/>
  <c r="T250" i="15"/>
  <c r="U250" i="15"/>
  <c r="N248" i="11"/>
  <c r="O248" i="11"/>
  <c r="M248" i="11"/>
  <c r="Q248" i="12"/>
  <c r="P248" i="12"/>
  <c r="R248" i="12"/>
  <c r="K250" i="11"/>
  <c r="P249" i="11"/>
  <c r="L249" i="11"/>
  <c r="N250" i="12"/>
  <c r="U249" i="12"/>
  <c r="V249" i="12"/>
  <c r="O249" i="12"/>
  <c r="S249" i="12"/>
  <c r="T249" i="12"/>
  <c r="Q249" i="15"/>
  <c r="R249" i="15"/>
  <c r="P249" i="15"/>
  <c r="S248" i="11"/>
  <c r="R248" i="11"/>
  <c r="Q248" i="11"/>
  <c r="R250" i="15" l="1"/>
  <c r="P250" i="15"/>
  <c r="Q250" i="15"/>
  <c r="N251" i="12"/>
  <c r="S250" i="12"/>
  <c r="T250" i="12"/>
  <c r="V250" i="12"/>
  <c r="U250" i="12"/>
  <c r="O250" i="12"/>
  <c r="N249" i="11"/>
  <c r="M249" i="11"/>
  <c r="O249" i="11"/>
  <c r="Q249" i="12"/>
  <c r="R249" i="12"/>
  <c r="P249" i="12"/>
  <c r="S249" i="11"/>
  <c r="R249" i="11"/>
  <c r="Q249" i="11"/>
  <c r="K251" i="11"/>
  <c r="L250" i="11"/>
  <c r="P250" i="11"/>
  <c r="N252" i="15"/>
  <c r="V251" i="15"/>
  <c r="U251" i="15"/>
  <c r="O251" i="15"/>
  <c r="T251" i="15"/>
  <c r="S251" i="15"/>
  <c r="M250" i="11" l="1"/>
  <c r="O250" i="11"/>
  <c r="N250" i="11"/>
  <c r="N252" i="12"/>
  <c r="U251" i="12"/>
  <c r="V251" i="12"/>
  <c r="O251" i="12"/>
  <c r="T251" i="12"/>
  <c r="S251" i="12"/>
  <c r="K252" i="11"/>
  <c r="P251" i="11"/>
  <c r="L251" i="11"/>
  <c r="Q251" i="15"/>
  <c r="P251" i="15"/>
  <c r="R251" i="15"/>
  <c r="Q250" i="11"/>
  <c r="S250" i="11"/>
  <c r="R250" i="11"/>
  <c r="N253" i="15"/>
  <c r="T252" i="15"/>
  <c r="U252" i="15"/>
  <c r="O252" i="15"/>
  <c r="S252" i="15"/>
  <c r="V252" i="15"/>
  <c r="P250" i="12"/>
  <c r="R250" i="12"/>
  <c r="Q250" i="12"/>
  <c r="M251" i="11" l="1"/>
  <c r="N251" i="11"/>
  <c r="O251" i="11"/>
  <c r="N253" i="12"/>
  <c r="U252" i="12"/>
  <c r="T252" i="12"/>
  <c r="O252" i="12"/>
  <c r="V252" i="12"/>
  <c r="S252" i="12"/>
  <c r="N254" i="15"/>
  <c r="U253" i="15"/>
  <c r="S253" i="15"/>
  <c r="V253" i="15"/>
  <c r="T253" i="15"/>
  <c r="O253" i="15"/>
  <c r="R251" i="11"/>
  <c r="Q251" i="11"/>
  <c r="S251" i="11"/>
  <c r="R251" i="12"/>
  <c r="P251" i="12"/>
  <c r="Q251" i="12"/>
  <c r="K253" i="11"/>
  <c r="P252" i="11"/>
  <c r="L252" i="11"/>
  <c r="Q252" i="15"/>
  <c r="R252" i="15"/>
  <c r="P252" i="15"/>
  <c r="O252" i="11" l="1"/>
  <c r="N252" i="11"/>
  <c r="M252" i="11"/>
  <c r="N254" i="12"/>
  <c r="V253" i="12"/>
  <c r="U253" i="12"/>
  <c r="O253" i="12"/>
  <c r="T253" i="12"/>
  <c r="S253" i="12"/>
  <c r="Q253" i="15"/>
  <c r="P253" i="15"/>
  <c r="R253" i="15"/>
  <c r="R252" i="12"/>
  <c r="Q252" i="12"/>
  <c r="P252" i="12"/>
  <c r="Q252" i="11"/>
  <c r="R252" i="11"/>
  <c r="S252" i="11"/>
  <c r="N255" i="15"/>
  <c r="U254" i="15"/>
  <c r="S254" i="15"/>
  <c r="O254" i="15"/>
  <c r="V254" i="15"/>
  <c r="T254" i="15"/>
  <c r="K254" i="11"/>
  <c r="P253" i="11"/>
  <c r="L253" i="11"/>
  <c r="K255" i="11" l="1"/>
  <c r="L254" i="11"/>
  <c r="P254" i="11"/>
  <c r="N255" i="12"/>
  <c r="V254" i="12"/>
  <c r="T254" i="12"/>
  <c r="U254" i="12"/>
  <c r="S254" i="12"/>
  <c r="O254" i="12"/>
  <c r="Q253" i="12"/>
  <c r="R253" i="12"/>
  <c r="P253" i="12"/>
  <c r="N256" i="15"/>
  <c r="T255" i="15"/>
  <c r="U255" i="15"/>
  <c r="V255" i="15"/>
  <c r="S255" i="15"/>
  <c r="O255" i="15"/>
  <c r="Q253" i="11"/>
  <c r="S253" i="11"/>
  <c r="R253" i="11"/>
  <c r="Q254" i="15"/>
  <c r="P254" i="15"/>
  <c r="R254" i="15"/>
  <c r="N253" i="11"/>
  <c r="M253" i="11"/>
  <c r="O253" i="11"/>
  <c r="N256" i="12" l="1"/>
  <c r="U255" i="12"/>
  <c r="S255" i="12"/>
  <c r="O255" i="12"/>
  <c r="T255" i="12"/>
  <c r="V255" i="12"/>
  <c r="P254" i="12"/>
  <c r="Q254" i="12"/>
  <c r="R254" i="12"/>
  <c r="R254" i="11"/>
  <c r="S254" i="11"/>
  <c r="Q254" i="11"/>
  <c r="P255" i="15"/>
  <c r="Q255" i="15"/>
  <c r="R255" i="15"/>
  <c r="O254" i="11"/>
  <c r="M254" i="11"/>
  <c r="N254" i="11"/>
  <c r="N257" i="15"/>
  <c r="U256" i="15"/>
  <c r="T256" i="15"/>
  <c r="O256" i="15"/>
  <c r="S256" i="15"/>
  <c r="V256" i="15"/>
  <c r="K256" i="11"/>
  <c r="P255" i="11"/>
  <c r="L255" i="11"/>
  <c r="Q255" i="12" l="1"/>
  <c r="R255" i="12"/>
  <c r="P255" i="12"/>
  <c r="O255" i="11"/>
  <c r="N255" i="11"/>
  <c r="M255" i="11"/>
  <c r="N258" i="15"/>
  <c r="T257" i="15"/>
  <c r="S257" i="15"/>
  <c r="U257" i="15"/>
  <c r="V257" i="15"/>
  <c r="O257" i="15"/>
  <c r="Q255" i="11"/>
  <c r="R255" i="11"/>
  <c r="S255" i="11"/>
  <c r="Q256" i="15"/>
  <c r="P256" i="15"/>
  <c r="R256" i="15"/>
  <c r="K257" i="11"/>
  <c r="L256" i="11"/>
  <c r="P256" i="11"/>
  <c r="N257" i="12"/>
  <c r="T256" i="12"/>
  <c r="U256" i="12"/>
  <c r="O256" i="12"/>
  <c r="V256" i="12"/>
  <c r="S256" i="12"/>
  <c r="M256" i="11" l="1"/>
  <c r="N256" i="11"/>
  <c r="O256" i="11"/>
  <c r="Q257" i="15"/>
  <c r="P257" i="15"/>
  <c r="R257" i="15"/>
  <c r="K258" i="11"/>
  <c r="P257" i="11"/>
  <c r="L257" i="11"/>
  <c r="N259" i="15"/>
  <c r="T258" i="15"/>
  <c r="V258" i="15"/>
  <c r="O258" i="15"/>
  <c r="U258" i="15"/>
  <c r="S258" i="15"/>
  <c r="N258" i="12"/>
  <c r="S257" i="12"/>
  <c r="U257" i="12"/>
  <c r="O257" i="12"/>
  <c r="V257" i="12"/>
  <c r="T257" i="12"/>
  <c r="R256" i="12"/>
  <c r="P256" i="12"/>
  <c r="Q256" i="12"/>
  <c r="S256" i="11"/>
  <c r="Q256" i="11"/>
  <c r="R256" i="11"/>
  <c r="N259" i="12" l="1"/>
  <c r="U258" i="12"/>
  <c r="T258" i="12"/>
  <c r="V258" i="12"/>
  <c r="S258" i="12"/>
  <c r="O258" i="12"/>
  <c r="S257" i="11"/>
  <c r="Q257" i="11"/>
  <c r="R257" i="11"/>
  <c r="R257" i="12"/>
  <c r="P257" i="12"/>
  <c r="Q257" i="12"/>
  <c r="K259" i="11"/>
  <c r="L258" i="11"/>
  <c r="P258" i="11"/>
  <c r="Q258" i="15"/>
  <c r="P258" i="15"/>
  <c r="R258" i="15"/>
  <c r="N260" i="15"/>
  <c r="S259" i="15"/>
  <c r="T259" i="15"/>
  <c r="O259" i="15"/>
  <c r="U259" i="15"/>
  <c r="V259" i="15"/>
  <c r="M257" i="11"/>
  <c r="O257" i="11"/>
  <c r="N257" i="11"/>
  <c r="R259" i="15" l="1"/>
  <c r="P259" i="15"/>
  <c r="Q259" i="15"/>
  <c r="K260" i="11"/>
  <c r="L259" i="11"/>
  <c r="P259" i="11"/>
  <c r="N261" i="15"/>
  <c r="S260" i="15"/>
  <c r="V260" i="15"/>
  <c r="O260" i="15"/>
  <c r="T260" i="15"/>
  <c r="U260" i="15"/>
  <c r="S258" i="11"/>
  <c r="R258" i="11"/>
  <c r="Q258" i="11"/>
  <c r="N258" i="11"/>
  <c r="O258" i="11"/>
  <c r="M258" i="11"/>
  <c r="P258" i="12"/>
  <c r="R258" i="12"/>
  <c r="Q258" i="12"/>
  <c r="N260" i="12"/>
  <c r="S259" i="12"/>
  <c r="V259" i="12"/>
  <c r="O259" i="12"/>
  <c r="T259" i="12"/>
  <c r="U259" i="12"/>
  <c r="K261" i="11" l="1"/>
  <c r="L260" i="11"/>
  <c r="P260" i="11"/>
  <c r="N262" i="15"/>
  <c r="V261" i="15"/>
  <c r="T261" i="15"/>
  <c r="S261" i="15"/>
  <c r="U261" i="15"/>
  <c r="O261" i="15"/>
  <c r="N261" i="12"/>
  <c r="V260" i="12"/>
  <c r="U260" i="12"/>
  <c r="S260" i="12"/>
  <c r="T260" i="12"/>
  <c r="O260" i="12"/>
  <c r="R260" i="15"/>
  <c r="Q260" i="15"/>
  <c r="P260" i="15"/>
  <c r="R259" i="11"/>
  <c r="S259" i="11"/>
  <c r="Q259" i="11"/>
  <c r="P259" i="12"/>
  <c r="R259" i="12"/>
  <c r="Q259" i="12"/>
  <c r="N259" i="11"/>
  <c r="M259" i="11"/>
  <c r="O259" i="11"/>
  <c r="N263" i="15" l="1"/>
  <c r="T262" i="15"/>
  <c r="U262" i="15"/>
  <c r="O262" i="15"/>
  <c r="V262" i="15"/>
  <c r="S262" i="15"/>
  <c r="P260" i="12"/>
  <c r="R260" i="12"/>
  <c r="Q260" i="12"/>
  <c r="R260" i="11"/>
  <c r="S260" i="11"/>
  <c r="Q260" i="11"/>
  <c r="N262" i="12"/>
  <c r="U261" i="12"/>
  <c r="T261" i="12"/>
  <c r="O261" i="12"/>
  <c r="V261" i="12"/>
  <c r="S261" i="12"/>
  <c r="M260" i="11"/>
  <c r="N260" i="11"/>
  <c r="O260" i="11"/>
  <c r="Q261" i="15"/>
  <c r="P261" i="15"/>
  <c r="R261" i="15"/>
  <c r="K262" i="11"/>
  <c r="P261" i="11"/>
  <c r="L261" i="11"/>
  <c r="K263" i="11" l="1"/>
  <c r="L262" i="11"/>
  <c r="P262" i="11"/>
  <c r="Q262" i="15"/>
  <c r="P262" i="15"/>
  <c r="R262" i="15"/>
  <c r="O261" i="11"/>
  <c r="M261" i="11"/>
  <c r="N261" i="11"/>
  <c r="P261" i="12"/>
  <c r="Q261" i="12"/>
  <c r="R261" i="12"/>
  <c r="R261" i="11"/>
  <c r="S261" i="11"/>
  <c r="Q261" i="11"/>
  <c r="N263" i="12"/>
  <c r="T262" i="12"/>
  <c r="U262" i="12"/>
  <c r="O262" i="12"/>
  <c r="V262" i="12"/>
  <c r="S262" i="12"/>
  <c r="N264" i="15"/>
  <c r="U263" i="15"/>
  <c r="S263" i="15"/>
  <c r="O263" i="15"/>
  <c r="T263" i="15"/>
  <c r="V263" i="15"/>
  <c r="N264" i="12" l="1"/>
  <c r="T263" i="12"/>
  <c r="S263" i="12"/>
  <c r="O263" i="12"/>
  <c r="V263" i="12"/>
  <c r="U263" i="12"/>
  <c r="R262" i="12"/>
  <c r="Q262" i="12"/>
  <c r="P262" i="12"/>
  <c r="S262" i="11"/>
  <c r="Q262" i="11"/>
  <c r="R262" i="11"/>
  <c r="Q263" i="15"/>
  <c r="P263" i="15"/>
  <c r="R263" i="15"/>
  <c r="N265" i="15"/>
  <c r="S264" i="15"/>
  <c r="U264" i="15"/>
  <c r="V264" i="15"/>
  <c r="T264" i="15"/>
  <c r="O264" i="15"/>
  <c r="N262" i="11"/>
  <c r="O262" i="11"/>
  <c r="M262" i="11"/>
  <c r="K264" i="11"/>
  <c r="P263" i="11"/>
  <c r="L263" i="11"/>
  <c r="N266" i="15" l="1"/>
  <c r="V265" i="15"/>
  <c r="T265" i="15"/>
  <c r="O265" i="15"/>
  <c r="S265" i="15"/>
  <c r="U265" i="15"/>
  <c r="Q263" i="12"/>
  <c r="P263" i="12"/>
  <c r="R263" i="12"/>
  <c r="R264" i="15"/>
  <c r="P264" i="15"/>
  <c r="Q264" i="15"/>
  <c r="K265" i="11"/>
  <c r="L264" i="11"/>
  <c r="P264" i="11"/>
  <c r="N263" i="11"/>
  <c r="M263" i="11"/>
  <c r="O263" i="11"/>
  <c r="Q263" i="11"/>
  <c r="S263" i="11"/>
  <c r="R263" i="11"/>
  <c r="N265" i="12"/>
  <c r="V264" i="12"/>
  <c r="T264" i="12"/>
  <c r="S264" i="12"/>
  <c r="U264" i="12"/>
  <c r="O264" i="12"/>
  <c r="Q265" i="15" l="1"/>
  <c r="P265" i="15"/>
  <c r="R265" i="15"/>
  <c r="Q264" i="12"/>
  <c r="R264" i="12"/>
  <c r="P264" i="12"/>
  <c r="R264" i="11"/>
  <c r="S264" i="11"/>
  <c r="Q264" i="11"/>
  <c r="N266" i="12"/>
  <c r="T265" i="12"/>
  <c r="V265" i="12"/>
  <c r="O265" i="12"/>
  <c r="U265" i="12"/>
  <c r="S265" i="12"/>
  <c r="O264" i="11"/>
  <c r="N264" i="11"/>
  <c r="M264" i="11"/>
  <c r="K266" i="11"/>
  <c r="L265" i="11"/>
  <c r="P265" i="11"/>
  <c r="N267" i="15"/>
  <c r="U266" i="15"/>
  <c r="S266" i="15"/>
  <c r="O266" i="15"/>
  <c r="T266" i="15"/>
  <c r="V266" i="15"/>
  <c r="N265" i="11" l="1"/>
  <c r="M265" i="11"/>
  <c r="O265" i="11"/>
  <c r="K267" i="11"/>
  <c r="P266" i="11"/>
  <c r="L266" i="11"/>
  <c r="N268" i="15"/>
  <c r="S267" i="15"/>
  <c r="V267" i="15"/>
  <c r="O267" i="15"/>
  <c r="U267" i="15"/>
  <c r="T267" i="15"/>
  <c r="N267" i="12"/>
  <c r="V266" i="12"/>
  <c r="T266" i="12"/>
  <c r="O266" i="12"/>
  <c r="U266" i="12"/>
  <c r="S266" i="12"/>
  <c r="R266" i="15"/>
  <c r="P266" i="15"/>
  <c r="Q266" i="15"/>
  <c r="Q265" i="11"/>
  <c r="R265" i="11"/>
  <c r="S265" i="11"/>
  <c r="R265" i="12"/>
  <c r="P265" i="12"/>
  <c r="Q265" i="12"/>
  <c r="P266" i="12" l="1"/>
  <c r="Q266" i="12"/>
  <c r="R266" i="12"/>
  <c r="K268" i="11"/>
  <c r="L267" i="11"/>
  <c r="P267" i="11"/>
  <c r="N269" i="15"/>
  <c r="U268" i="15"/>
  <c r="S268" i="15"/>
  <c r="O268" i="15"/>
  <c r="V268" i="15"/>
  <c r="T268" i="15"/>
  <c r="R267" i="15"/>
  <c r="Q267" i="15"/>
  <c r="P267" i="15"/>
  <c r="O266" i="11"/>
  <c r="M266" i="11"/>
  <c r="N266" i="11"/>
  <c r="N268" i="12"/>
  <c r="V267" i="12"/>
  <c r="T267" i="12"/>
  <c r="U267" i="12"/>
  <c r="S267" i="12"/>
  <c r="O267" i="12"/>
  <c r="R266" i="11"/>
  <c r="Q266" i="11"/>
  <c r="S266" i="11"/>
  <c r="K269" i="11" l="1"/>
  <c r="L268" i="11"/>
  <c r="P268" i="11"/>
  <c r="N269" i="12"/>
  <c r="U268" i="12"/>
  <c r="V268" i="12"/>
  <c r="S268" i="12"/>
  <c r="T268" i="12"/>
  <c r="O268" i="12"/>
  <c r="N270" i="15"/>
  <c r="S269" i="15"/>
  <c r="U269" i="15"/>
  <c r="O269" i="15"/>
  <c r="V269" i="15"/>
  <c r="T269" i="15"/>
  <c r="Q268" i="15"/>
  <c r="P268" i="15"/>
  <c r="R268" i="15"/>
  <c r="Q267" i="11"/>
  <c r="R267" i="11"/>
  <c r="S267" i="11"/>
  <c r="P267" i="12"/>
  <c r="R267" i="12"/>
  <c r="Q267" i="12"/>
  <c r="N267" i="11"/>
  <c r="M267" i="11"/>
  <c r="O267" i="11"/>
  <c r="R269" i="15" l="1"/>
  <c r="Q269" i="15"/>
  <c r="P269" i="15"/>
  <c r="P268" i="12"/>
  <c r="R268" i="12"/>
  <c r="Q268" i="12"/>
  <c r="N270" i="12"/>
  <c r="T269" i="12"/>
  <c r="S269" i="12"/>
  <c r="O269" i="12"/>
  <c r="U269" i="12"/>
  <c r="V269" i="12"/>
  <c r="Q268" i="11"/>
  <c r="S268" i="11"/>
  <c r="R268" i="11"/>
  <c r="N271" i="15"/>
  <c r="U270" i="15"/>
  <c r="S270" i="15"/>
  <c r="O270" i="15"/>
  <c r="V270" i="15"/>
  <c r="T270" i="15"/>
  <c r="M268" i="11"/>
  <c r="N268" i="11"/>
  <c r="O268" i="11"/>
  <c r="K270" i="11"/>
  <c r="P269" i="11"/>
  <c r="L269" i="11"/>
  <c r="N272" i="15" l="1"/>
  <c r="V271" i="15"/>
  <c r="T271" i="15"/>
  <c r="S271" i="15"/>
  <c r="U271" i="15"/>
  <c r="O271" i="15"/>
  <c r="Q270" i="15"/>
  <c r="P270" i="15"/>
  <c r="R270" i="15"/>
  <c r="N271" i="12"/>
  <c r="U270" i="12"/>
  <c r="T270" i="12"/>
  <c r="O270" i="12"/>
  <c r="S270" i="12"/>
  <c r="V270" i="12"/>
  <c r="O269" i="11"/>
  <c r="M269" i="11"/>
  <c r="N269" i="11"/>
  <c r="Q269" i="11"/>
  <c r="S269" i="11"/>
  <c r="R269" i="11"/>
  <c r="P269" i="12"/>
  <c r="R269" i="12"/>
  <c r="Q269" i="12"/>
  <c r="K271" i="11"/>
  <c r="L270" i="11"/>
  <c r="P270" i="11"/>
  <c r="K272" i="11" l="1"/>
  <c r="P271" i="11"/>
  <c r="L271" i="11"/>
  <c r="P270" i="12"/>
  <c r="Q270" i="12"/>
  <c r="R270" i="12"/>
  <c r="Q270" i="11"/>
  <c r="S270" i="11"/>
  <c r="R270" i="11"/>
  <c r="O270" i="11"/>
  <c r="N270" i="11"/>
  <c r="M270" i="11"/>
  <c r="R271" i="15"/>
  <c r="P271" i="15"/>
  <c r="Q271" i="15"/>
  <c r="N272" i="12"/>
  <c r="S271" i="12"/>
  <c r="U271" i="12"/>
  <c r="O271" i="12"/>
  <c r="V271" i="12"/>
  <c r="T271" i="12"/>
  <c r="N273" i="15"/>
  <c r="V272" i="15"/>
  <c r="U272" i="15"/>
  <c r="O272" i="15"/>
  <c r="T272" i="15"/>
  <c r="S272" i="15"/>
  <c r="N273" i="12" l="1"/>
  <c r="U272" i="12"/>
  <c r="T272" i="12"/>
  <c r="V272" i="12"/>
  <c r="S272" i="12"/>
  <c r="O272" i="12"/>
  <c r="P271" i="12"/>
  <c r="R271" i="12"/>
  <c r="Q271" i="12"/>
  <c r="N271" i="11"/>
  <c r="O271" i="11"/>
  <c r="M271" i="11"/>
  <c r="N274" i="15"/>
  <c r="T273" i="15"/>
  <c r="V273" i="15"/>
  <c r="S273" i="15"/>
  <c r="U273" i="15"/>
  <c r="O273" i="15"/>
  <c r="S271" i="11"/>
  <c r="R271" i="11"/>
  <c r="Q271" i="11"/>
  <c r="R272" i="15"/>
  <c r="Q272" i="15"/>
  <c r="P272" i="15"/>
  <c r="K273" i="11"/>
  <c r="L272" i="11"/>
  <c r="P272" i="11"/>
  <c r="N275" i="15" l="1"/>
  <c r="S274" i="15"/>
  <c r="U274" i="15"/>
  <c r="O274" i="15"/>
  <c r="V274" i="15"/>
  <c r="T274" i="15"/>
  <c r="P273" i="15"/>
  <c r="Q273" i="15"/>
  <c r="R273" i="15"/>
  <c r="Q272" i="11"/>
  <c r="R272" i="11"/>
  <c r="S272" i="11"/>
  <c r="M272" i="11"/>
  <c r="O272" i="11"/>
  <c r="N272" i="11"/>
  <c r="R272" i="12"/>
  <c r="P272" i="12"/>
  <c r="Q272" i="12"/>
  <c r="K274" i="11"/>
  <c r="P273" i="11"/>
  <c r="L273" i="11"/>
  <c r="N274" i="12"/>
  <c r="S273" i="12"/>
  <c r="V273" i="12"/>
  <c r="O273" i="12"/>
  <c r="T273" i="12"/>
  <c r="U273" i="12"/>
  <c r="O273" i="11" l="1"/>
  <c r="M273" i="11"/>
  <c r="N273" i="11"/>
  <c r="R273" i="11"/>
  <c r="Q273" i="11"/>
  <c r="S273" i="11"/>
  <c r="R274" i="15"/>
  <c r="Q274" i="15"/>
  <c r="P274" i="15"/>
  <c r="P273" i="12"/>
  <c r="R273" i="12"/>
  <c r="Q273" i="12"/>
  <c r="K275" i="11"/>
  <c r="L274" i="11"/>
  <c r="P274" i="11"/>
  <c r="N275" i="12"/>
  <c r="V274" i="12"/>
  <c r="T274" i="12"/>
  <c r="O274" i="12"/>
  <c r="S274" i="12"/>
  <c r="U274" i="12"/>
  <c r="N276" i="15"/>
  <c r="S275" i="15"/>
  <c r="T275" i="15"/>
  <c r="O275" i="15"/>
  <c r="V275" i="15"/>
  <c r="U275" i="15"/>
  <c r="N276" i="12" l="1"/>
  <c r="U275" i="12"/>
  <c r="T275" i="12"/>
  <c r="S275" i="12"/>
  <c r="V275" i="12"/>
  <c r="O275" i="12"/>
  <c r="N277" i="15"/>
  <c r="V276" i="15"/>
  <c r="U276" i="15"/>
  <c r="T276" i="15"/>
  <c r="S276" i="15"/>
  <c r="O276" i="15"/>
  <c r="R274" i="12"/>
  <c r="P274" i="12"/>
  <c r="Q274" i="12"/>
  <c r="Q274" i="11"/>
  <c r="S274" i="11"/>
  <c r="R274" i="11"/>
  <c r="N274" i="11"/>
  <c r="M274" i="11"/>
  <c r="O274" i="11"/>
  <c r="R275" i="15"/>
  <c r="P275" i="15"/>
  <c r="Q275" i="15"/>
  <c r="K276" i="11"/>
  <c r="P275" i="11"/>
  <c r="L275" i="11"/>
  <c r="Q276" i="15" l="1"/>
  <c r="R276" i="15"/>
  <c r="P276" i="15"/>
  <c r="N275" i="11"/>
  <c r="M275" i="11"/>
  <c r="O275" i="11"/>
  <c r="N278" i="15"/>
  <c r="T277" i="15"/>
  <c r="S277" i="15"/>
  <c r="U277" i="15"/>
  <c r="V277" i="15"/>
  <c r="O277" i="15"/>
  <c r="S275" i="11"/>
  <c r="Q275" i="11"/>
  <c r="R275" i="11"/>
  <c r="Q275" i="12"/>
  <c r="R275" i="12"/>
  <c r="P275" i="12"/>
  <c r="K277" i="11"/>
  <c r="L276" i="11"/>
  <c r="P276" i="11"/>
  <c r="N277" i="12"/>
  <c r="S276" i="12"/>
  <c r="T276" i="12"/>
  <c r="V276" i="12"/>
  <c r="U276" i="12"/>
  <c r="O276" i="12"/>
  <c r="Q277" i="15" l="1"/>
  <c r="R277" i="15"/>
  <c r="P277" i="15"/>
  <c r="Q276" i="12"/>
  <c r="R276" i="12"/>
  <c r="P276" i="12"/>
  <c r="N279" i="15"/>
  <c r="U278" i="15"/>
  <c r="V278" i="15"/>
  <c r="S278" i="15"/>
  <c r="T278" i="15"/>
  <c r="O278" i="15"/>
  <c r="M276" i="11"/>
  <c r="N276" i="11"/>
  <c r="O276" i="11"/>
  <c r="N278" i="12"/>
  <c r="U277" i="12"/>
  <c r="V277" i="12"/>
  <c r="O277" i="12"/>
  <c r="T277" i="12"/>
  <c r="S277" i="12"/>
  <c r="K278" i="11"/>
  <c r="P277" i="11"/>
  <c r="L277" i="11"/>
  <c r="Q276" i="11"/>
  <c r="S276" i="11"/>
  <c r="R276" i="11"/>
  <c r="N279" i="12" l="1"/>
  <c r="V278" i="12"/>
  <c r="S278" i="12"/>
  <c r="O278" i="12"/>
  <c r="U278" i="12"/>
  <c r="T278" i="12"/>
  <c r="R278" i="15"/>
  <c r="P278" i="15"/>
  <c r="Q278" i="15"/>
  <c r="M277" i="11"/>
  <c r="O277" i="11"/>
  <c r="N277" i="11"/>
  <c r="S277" i="11"/>
  <c r="R277" i="11"/>
  <c r="Q277" i="11"/>
  <c r="N280" i="15"/>
  <c r="T279" i="15"/>
  <c r="V279" i="15"/>
  <c r="O279" i="15"/>
  <c r="S279" i="15"/>
  <c r="U279" i="15"/>
  <c r="K279" i="11"/>
  <c r="P278" i="11"/>
  <c r="L278" i="11"/>
  <c r="Q277" i="12"/>
  <c r="P277" i="12"/>
  <c r="R277" i="12"/>
  <c r="N278" i="11" l="1"/>
  <c r="O278" i="11"/>
  <c r="M278" i="11"/>
  <c r="N281" i="15"/>
  <c r="T280" i="15"/>
  <c r="V280" i="15"/>
  <c r="O280" i="15"/>
  <c r="U280" i="15"/>
  <c r="S280" i="15"/>
  <c r="P278" i="12"/>
  <c r="R278" i="12"/>
  <c r="Q278" i="12"/>
  <c r="R278" i="11"/>
  <c r="Q278" i="11"/>
  <c r="S278" i="11"/>
  <c r="K280" i="11"/>
  <c r="L279" i="11"/>
  <c r="P279" i="11"/>
  <c r="R279" i="15"/>
  <c r="Q279" i="15"/>
  <c r="P279" i="15"/>
  <c r="N280" i="12"/>
  <c r="T279" i="12"/>
  <c r="U279" i="12"/>
  <c r="O279" i="12"/>
  <c r="S279" i="12"/>
  <c r="V279" i="12"/>
  <c r="K281" i="11" l="1"/>
  <c r="P280" i="11"/>
  <c r="L280" i="11"/>
  <c r="N282" i="15"/>
  <c r="U281" i="15"/>
  <c r="S281" i="15"/>
  <c r="T281" i="15"/>
  <c r="V281" i="15"/>
  <c r="O281" i="15"/>
  <c r="R280" i="15"/>
  <c r="Q280" i="15"/>
  <c r="P280" i="15"/>
  <c r="N281" i="12"/>
  <c r="V280" i="12"/>
  <c r="U280" i="12"/>
  <c r="O280" i="12"/>
  <c r="T280" i="12"/>
  <c r="S280" i="12"/>
  <c r="R279" i="11"/>
  <c r="Q279" i="11"/>
  <c r="S279" i="11"/>
  <c r="Q279" i="12"/>
  <c r="P279" i="12"/>
  <c r="R279" i="12"/>
  <c r="N279" i="11"/>
  <c r="O279" i="11"/>
  <c r="M279" i="11"/>
  <c r="N283" i="15" l="1"/>
  <c r="U282" i="15"/>
  <c r="S282" i="15"/>
  <c r="V282" i="15"/>
  <c r="T282" i="15"/>
  <c r="O282" i="15"/>
  <c r="N282" i="12"/>
  <c r="V281" i="12"/>
  <c r="T281" i="12"/>
  <c r="S281" i="12"/>
  <c r="U281" i="12"/>
  <c r="O281" i="12"/>
  <c r="N280" i="11"/>
  <c r="M280" i="11"/>
  <c r="O280" i="11"/>
  <c r="P280" i="12"/>
  <c r="Q280" i="12"/>
  <c r="R280" i="12"/>
  <c r="R280" i="11"/>
  <c r="S280" i="11"/>
  <c r="Q280" i="11"/>
  <c r="P281" i="15"/>
  <c r="Q281" i="15"/>
  <c r="R281" i="15"/>
  <c r="K282" i="11"/>
  <c r="L281" i="11"/>
  <c r="P281" i="11"/>
  <c r="R281" i="12" l="1"/>
  <c r="Q281" i="12"/>
  <c r="P281" i="12"/>
  <c r="R281" i="11"/>
  <c r="Q281" i="11"/>
  <c r="S281" i="11"/>
  <c r="N283" i="12"/>
  <c r="T282" i="12"/>
  <c r="U282" i="12"/>
  <c r="S282" i="12"/>
  <c r="V282" i="12"/>
  <c r="O282" i="12"/>
  <c r="M281" i="11"/>
  <c r="N281" i="11"/>
  <c r="O281" i="11"/>
  <c r="R282" i="15"/>
  <c r="P282" i="15"/>
  <c r="Q282" i="15"/>
  <c r="K283" i="11"/>
  <c r="P282" i="11"/>
  <c r="L282" i="11"/>
  <c r="N284" i="15"/>
  <c r="U283" i="15"/>
  <c r="V283" i="15"/>
  <c r="O283" i="15"/>
  <c r="T283" i="15"/>
  <c r="S283" i="15"/>
  <c r="Q282" i="11" l="1"/>
  <c r="S282" i="11"/>
  <c r="R282" i="11"/>
  <c r="P282" i="12"/>
  <c r="R282" i="12"/>
  <c r="Q282" i="12"/>
  <c r="K284" i="11"/>
  <c r="P283" i="11"/>
  <c r="L283" i="11"/>
  <c r="N284" i="12"/>
  <c r="U283" i="12"/>
  <c r="S283" i="12"/>
  <c r="O283" i="12"/>
  <c r="T283" i="12"/>
  <c r="V283" i="12"/>
  <c r="N285" i="15"/>
  <c r="T284" i="15"/>
  <c r="S284" i="15"/>
  <c r="U284" i="15"/>
  <c r="V284" i="15"/>
  <c r="O284" i="15"/>
  <c r="Q283" i="15"/>
  <c r="P283" i="15"/>
  <c r="R283" i="15"/>
  <c r="N282" i="11"/>
  <c r="M282" i="11"/>
  <c r="O282" i="11"/>
  <c r="Q283" i="12" l="1"/>
  <c r="R283" i="12"/>
  <c r="P283" i="12"/>
  <c r="N286" i="15"/>
  <c r="V285" i="15"/>
  <c r="U285" i="15"/>
  <c r="T285" i="15"/>
  <c r="S285" i="15"/>
  <c r="O285" i="15"/>
  <c r="R283" i="11"/>
  <c r="S283" i="11"/>
  <c r="Q283" i="11"/>
  <c r="K285" i="11"/>
  <c r="L284" i="11"/>
  <c r="P284" i="11"/>
  <c r="P284" i="15"/>
  <c r="R284" i="15"/>
  <c r="Q284" i="15"/>
  <c r="N285" i="12"/>
  <c r="T284" i="12"/>
  <c r="V284" i="12"/>
  <c r="O284" i="12"/>
  <c r="S284" i="12"/>
  <c r="U284" i="12"/>
  <c r="N283" i="11"/>
  <c r="O283" i="11"/>
  <c r="M283" i="11"/>
  <c r="K286" i="11" l="1"/>
  <c r="P285" i="11"/>
  <c r="L285" i="11"/>
  <c r="N287" i="15"/>
  <c r="T286" i="15"/>
  <c r="U286" i="15"/>
  <c r="O286" i="15"/>
  <c r="S286" i="15"/>
  <c r="V286" i="15"/>
  <c r="N286" i="12"/>
  <c r="S285" i="12"/>
  <c r="V285" i="12"/>
  <c r="O285" i="12"/>
  <c r="T285" i="12"/>
  <c r="U285" i="12"/>
  <c r="R284" i="11"/>
  <c r="Q284" i="11"/>
  <c r="S284" i="11"/>
  <c r="R284" i="12"/>
  <c r="P284" i="12"/>
  <c r="Q284" i="12"/>
  <c r="O284" i="11"/>
  <c r="M284" i="11"/>
  <c r="N284" i="11"/>
  <c r="P285" i="15"/>
  <c r="R285" i="15"/>
  <c r="Q285" i="15"/>
  <c r="N288" i="15" l="1"/>
  <c r="S287" i="15"/>
  <c r="V287" i="15"/>
  <c r="O287" i="15"/>
  <c r="U287" i="15"/>
  <c r="T287" i="15"/>
  <c r="P286" i="15"/>
  <c r="Q286" i="15"/>
  <c r="R286" i="15"/>
  <c r="M285" i="11"/>
  <c r="N285" i="11"/>
  <c r="O285" i="11"/>
  <c r="N287" i="12"/>
  <c r="T286" i="12"/>
  <c r="S286" i="12"/>
  <c r="O286" i="12"/>
  <c r="U286" i="12"/>
  <c r="V286" i="12"/>
  <c r="S285" i="11"/>
  <c r="Q285" i="11"/>
  <c r="R285" i="11"/>
  <c r="P285" i="12"/>
  <c r="R285" i="12"/>
  <c r="Q285" i="12"/>
  <c r="K287" i="11"/>
  <c r="P286" i="11"/>
  <c r="L286" i="11"/>
  <c r="K288" i="11" l="1"/>
  <c r="L287" i="11"/>
  <c r="P287" i="11"/>
  <c r="P287" i="15"/>
  <c r="R287" i="15"/>
  <c r="Q287" i="15"/>
  <c r="N286" i="11"/>
  <c r="M286" i="11"/>
  <c r="O286" i="11"/>
  <c r="P286" i="12"/>
  <c r="Q286" i="12"/>
  <c r="R286" i="12"/>
  <c r="S286" i="11"/>
  <c r="Q286" i="11"/>
  <c r="R286" i="11"/>
  <c r="N288" i="12"/>
  <c r="O287" i="12"/>
  <c r="T287" i="12"/>
  <c r="V287" i="12"/>
  <c r="U287" i="12"/>
  <c r="S287" i="12"/>
  <c r="N289" i="15"/>
  <c r="T288" i="15"/>
  <c r="U288" i="15"/>
  <c r="V288" i="15"/>
  <c r="O288" i="15"/>
  <c r="S288" i="15"/>
  <c r="N289" i="12" l="1"/>
  <c r="O288" i="12"/>
  <c r="V288" i="12"/>
  <c r="S288" i="12"/>
  <c r="T288" i="12"/>
  <c r="U288" i="12"/>
  <c r="Q288" i="15"/>
  <c r="P288" i="15"/>
  <c r="R288" i="15"/>
  <c r="R287" i="11"/>
  <c r="Q287" i="11"/>
  <c r="S287" i="11"/>
  <c r="N290" i="15"/>
  <c r="O289" i="15"/>
  <c r="S289" i="15"/>
  <c r="V289" i="15"/>
  <c r="U289" i="15"/>
  <c r="T289" i="15"/>
  <c r="O287" i="11"/>
  <c r="N287" i="11"/>
  <c r="M287" i="11"/>
  <c r="P287" i="12"/>
  <c r="Q287" i="12"/>
  <c r="R287" i="12"/>
  <c r="K289" i="11"/>
  <c r="P288" i="11"/>
  <c r="L288" i="11"/>
  <c r="N291" i="15" l="1"/>
  <c r="O290" i="15"/>
  <c r="S290" i="15"/>
  <c r="T290" i="15"/>
  <c r="U290" i="15"/>
  <c r="V290" i="15"/>
  <c r="Q288" i="11"/>
  <c r="R288" i="11"/>
  <c r="S288" i="11"/>
  <c r="M288" i="11"/>
  <c r="N288" i="11"/>
  <c r="O288" i="11"/>
  <c r="P289" i="15"/>
  <c r="Q289" i="15"/>
  <c r="R289" i="15"/>
  <c r="R288" i="12"/>
  <c r="P288" i="12"/>
  <c r="Q288" i="12"/>
  <c r="P289" i="11"/>
  <c r="L289" i="11"/>
  <c r="K290" i="11"/>
  <c r="N290" i="12"/>
  <c r="O289" i="12"/>
  <c r="S289" i="12"/>
  <c r="T289" i="12"/>
  <c r="V289" i="12"/>
  <c r="U289" i="12"/>
  <c r="O289" i="11" l="1"/>
  <c r="N289" i="11"/>
  <c r="M289" i="11"/>
  <c r="R289" i="12"/>
  <c r="P289" i="12"/>
  <c r="Q289" i="12"/>
  <c r="S289" i="11"/>
  <c r="Q289" i="11"/>
  <c r="R289" i="11"/>
  <c r="N291" i="12"/>
  <c r="O290" i="12"/>
  <c r="S290" i="12"/>
  <c r="V290" i="12"/>
  <c r="T290" i="12"/>
  <c r="U290" i="12"/>
  <c r="Q290" i="15"/>
  <c r="P290" i="15"/>
  <c r="R290" i="15"/>
  <c r="P290" i="11"/>
  <c r="L290" i="11"/>
  <c r="K291" i="11"/>
  <c r="N292" i="15"/>
  <c r="O291" i="15"/>
  <c r="V291" i="15"/>
  <c r="T291" i="15"/>
  <c r="U291" i="15"/>
  <c r="S291" i="15"/>
  <c r="N290" i="11" l="1"/>
  <c r="M290" i="11"/>
  <c r="O290" i="11"/>
  <c r="P291" i="15"/>
  <c r="Q291" i="15"/>
  <c r="R291" i="15"/>
  <c r="Q290" i="11"/>
  <c r="R290" i="11"/>
  <c r="S290" i="11"/>
  <c r="R290" i="12"/>
  <c r="P290" i="12"/>
  <c r="Q290" i="12"/>
  <c r="N293" i="15"/>
  <c r="O292" i="15"/>
  <c r="S292" i="15"/>
  <c r="U292" i="15"/>
  <c r="V292" i="15"/>
  <c r="T292" i="15"/>
  <c r="N292" i="12"/>
  <c r="O291" i="12"/>
  <c r="T291" i="12"/>
  <c r="U291" i="12"/>
  <c r="V291" i="12"/>
  <c r="S291" i="12"/>
  <c r="K292" i="11"/>
  <c r="L291" i="11"/>
  <c r="P291" i="11"/>
  <c r="P291" i="12" l="1"/>
  <c r="Q291" i="12"/>
  <c r="R291" i="12"/>
  <c r="Q291" i="11"/>
  <c r="R291" i="11"/>
  <c r="S291" i="11"/>
  <c r="N293" i="12"/>
  <c r="O292" i="12"/>
  <c r="T292" i="12"/>
  <c r="U292" i="12"/>
  <c r="S292" i="12"/>
  <c r="V292" i="12"/>
  <c r="N291" i="11"/>
  <c r="O291" i="11"/>
  <c r="M291" i="11"/>
  <c r="Q292" i="15"/>
  <c r="P292" i="15"/>
  <c r="R292" i="15"/>
  <c r="K293" i="11"/>
  <c r="L292" i="11"/>
  <c r="P292" i="11"/>
  <c r="N294" i="15"/>
  <c r="O293" i="15"/>
  <c r="S293" i="15"/>
  <c r="V293" i="15"/>
  <c r="U293" i="15"/>
  <c r="T293" i="15"/>
  <c r="P292" i="12" l="1"/>
  <c r="Q292" i="12"/>
  <c r="R292" i="12"/>
  <c r="P293" i="15"/>
  <c r="Q293" i="15"/>
  <c r="R293" i="15"/>
  <c r="N294" i="12"/>
  <c r="O293" i="12"/>
  <c r="V293" i="12"/>
  <c r="U293" i="12"/>
  <c r="T293" i="12"/>
  <c r="S293" i="12"/>
  <c r="O292" i="11"/>
  <c r="N292" i="11"/>
  <c r="M292" i="11"/>
  <c r="N295" i="15"/>
  <c r="O294" i="15"/>
  <c r="U294" i="15"/>
  <c r="T294" i="15"/>
  <c r="V294" i="15"/>
  <c r="S294" i="15"/>
  <c r="P293" i="11"/>
  <c r="L293" i="11"/>
  <c r="K294" i="11"/>
  <c r="Q292" i="11"/>
  <c r="S292" i="11"/>
  <c r="R292" i="11"/>
  <c r="N296" i="15" l="1"/>
  <c r="O295" i="15"/>
  <c r="V295" i="15"/>
  <c r="U295" i="15"/>
  <c r="T295" i="15"/>
  <c r="S295" i="15"/>
  <c r="R293" i="12"/>
  <c r="Q293" i="12"/>
  <c r="P293" i="12"/>
  <c r="P294" i="11"/>
  <c r="L294" i="11"/>
  <c r="K295" i="11"/>
  <c r="N295" i="12"/>
  <c r="O294" i="12"/>
  <c r="T294" i="12"/>
  <c r="V294" i="12"/>
  <c r="S294" i="12"/>
  <c r="U294" i="12"/>
  <c r="M293" i="11"/>
  <c r="O293" i="11"/>
  <c r="N293" i="11"/>
  <c r="R293" i="11"/>
  <c r="Q293" i="11"/>
  <c r="S293" i="11"/>
  <c r="Q294" i="15"/>
  <c r="R294" i="15"/>
  <c r="P294" i="15"/>
  <c r="K296" i="11" l="1"/>
  <c r="P295" i="11"/>
  <c r="L295" i="11"/>
  <c r="O294" i="11"/>
  <c r="N294" i="11"/>
  <c r="M294" i="11"/>
  <c r="Q294" i="12"/>
  <c r="P294" i="12"/>
  <c r="R294" i="12"/>
  <c r="S294" i="11"/>
  <c r="R294" i="11"/>
  <c r="Q294" i="11"/>
  <c r="P295" i="15"/>
  <c r="Q295" i="15"/>
  <c r="R295" i="15"/>
  <c r="N296" i="12"/>
  <c r="O295" i="12"/>
  <c r="V295" i="12"/>
  <c r="T295" i="12"/>
  <c r="U295" i="12"/>
  <c r="S295" i="12"/>
  <c r="N297" i="15"/>
  <c r="O296" i="15"/>
  <c r="T296" i="15"/>
  <c r="U296" i="15"/>
  <c r="S296" i="15"/>
  <c r="V296" i="15"/>
  <c r="R295" i="12" l="1"/>
  <c r="P295" i="12"/>
  <c r="Q295" i="12"/>
  <c r="N297" i="12"/>
  <c r="O296" i="12"/>
  <c r="V296" i="12"/>
  <c r="U296" i="12"/>
  <c r="S296" i="12"/>
  <c r="T296" i="12"/>
  <c r="P296" i="15"/>
  <c r="Q296" i="15"/>
  <c r="R296" i="15"/>
  <c r="M295" i="11"/>
  <c r="N295" i="11"/>
  <c r="O295" i="11"/>
  <c r="N298" i="15"/>
  <c r="O297" i="15"/>
  <c r="T297" i="15"/>
  <c r="U297" i="15"/>
  <c r="V297" i="15"/>
  <c r="S297" i="15"/>
  <c r="R295" i="11"/>
  <c r="Q295" i="11"/>
  <c r="S295" i="11"/>
  <c r="K297" i="11"/>
  <c r="L296" i="11"/>
  <c r="P296" i="11"/>
  <c r="Q297" i="15" l="1"/>
  <c r="P297" i="15"/>
  <c r="R297" i="15"/>
  <c r="N298" i="12"/>
  <c r="O297" i="12"/>
  <c r="T297" i="12"/>
  <c r="U297" i="12"/>
  <c r="S297" i="12"/>
  <c r="V297" i="12"/>
  <c r="P297" i="11"/>
  <c r="L297" i="11"/>
  <c r="K298" i="11"/>
  <c r="N299" i="15"/>
  <c r="O298" i="15"/>
  <c r="V298" i="15"/>
  <c r="S298" i="15"/>
  <c r="T298" i="15"/>
  <c r="U298" i="15"/>
  <c r="Q296" i="11"/>
  <c r="S296" i="11"/>
  <c r="R296" i="11"/>
  <c r="M296" i="11"/>
  <c r="N296" i="11"/>
  <c r="O296" i="11"/>
  <c r="Q296" i="12"/>
  <c r="P296" i="12"/>
  <c r="R296" i="12"/>
  <c r="L298" i="11" l="1"/>
  <c r="P298" i="11"/>
  <c r="K299" i="11"/>
  <c r="N299" i="12"/>
  <c r="O298" i="12"/>
  <c r="V298" i="12"/>
  <c r="U298" i="12"/>
  <c r="S298" i="12"/>
  <c r="T298" i="12"/>
  <c r="M297" i="11"/>
  <c r="O297" i="11"/>
  <c r="N297" i="11"/>
  <c r="P298" i="15"/>
  <c r="R298" i="15"/>
  <c r="Q298" i="15"/>
  <c r="Q297" i="11"/>
  <c r="S297" i="11"/>
  <c r="R297" i="11"/>
  <c r="N300" i="15"/>
  <c r="O299" i="15"/>
  <c r="S299" i="15"/>
  <c r="T299" i="15"/>
  <c r="U299" i="15"/>
  <c r="V299" i="15"/>
  <c r="P297" i="12"/>
  <c r="Q297" i="12"/>
  <c r="R297" i="12"/>
  <c r="R299" i="15" l="1"/>
  <c r="Q299" i="15"/>
  <c r="P299" i="15"/>
  <c r="N300" i="12"/>
  <c r="O299" i="12"/>
  <c r="T299" i="12"/>
  <c r="V299" i="12"/>
  <c r="S299" i="12"/>
  <c r="U299" i="12"/>
  <c r="K300" i="11"/>
  <c r="L299" i="11"/>
  <c r="P299" i="11"/>
  <c r="N301" i="15"/>
  <c r="O300" i="15"/>
  <c r="U300" i="15"/>
  <c r="T300" i="15"/>
  <c r="V300" i="15"/>
  <c r="S300" i="15"/>
  <c r="R298" i="11"/>
  <c r="S298" i="11"/>
  <c r="Q298" i="11"/>
  <c r="P298" i="12"/>
  <c r="Q298" i="12"/>
  <c r="R298" i="12"/>
  <c r="N298" i="11"/>
  <c r="O298" i="11"/>
  <c r="M298" i="11"/>
  <c r="S299" i="11" l="1"/>
  <c r="R299" i="11"/>
  <c r="Q299" i="11"/>
  <c r="N301" i="12"/>
  <c r="O300" i="12"/>
  <c r="T300" i="12"/>
  <c r="U300" i="12"/>
  <c r="V300" i="12"/>
  <c r="S300" i="12"/>
  <c r="O299" i="11"/>
  <c r="M299" i="11"/>
  <c r="N299" i="11"/>
  <c r="P300" i="15"/>
  <c r="R300" i="15"/>
  <c r="Q300" i="15"/>
  <c r="K301" i="11"/>
  <c r="L300" i="11"/>
  <c r="P300" i="11"/>
  <c r="N302" i="15"/>
  <c r="O301" i="15"/>
  <c r="S301" i="15"/>
  <c r="V301" i="15"/>
  <c r="U301" i="15"/>
  <c r="T301" i="15"/>
  <c r="R299" i="12"/>
  <c r="Q299" i="12"/>
  <c r="P299" i="12"/>
  <c r="N302" i="12" l="1"/>
  <c r="O301" i="12"/>
  <c r="S301" i="12"/>
  <c r="U301" i="12"/>
  <c r="T301" i="12"/>
  <c r="V301" i="12"/>
  <c r="P301" i="15"/>
  <c r="R301" i="15"/>
  <c r="Q301" i="15"/>
  <c r="N303" i="15"/>
  <c r="O302" i="15"/>
  <c r="U302" i="15"/>
  <c r="V302" i="15"/>
  <c r="T302" i="15"/>
  <c r="S302" i="15"/>
  <c r="P301" i="11"/>
  <c r="L301" i="11"/>
  <c r="K302" i="11"/>
  <c r="S300" i="11"/>
  <c r="R300" i="11"/>
  <c r="Q300" i="11"/>
  <c r="O300" i="11"/>
  <c r="M300" i="11"/>
  <c r="N300" i="11"/>
  <c r="Q300" i="12"/>
  <c r="P300" i="12"/>
  <c r="R300" i="12"/>
  <c r="L302" i="11" l="1"/>
  <c r="P302" i="11"/>
  <c r="K303" i="11"/>
  <c r="O301" i="11"/>
  <c r="M301" i="11"/>
  <c r="N301" i="11"/>
  <c r="S301" i="11"/>
  <c r="R301" i="11"/>
  <c r="Q301" i="11"/>
  <c r="Q302" i="15"/>
  <c r="R302" i="15"/>
  <c r="P302" i="15"/>
  <c r="N304" i="15"/>
  <c r="O303" i="15"/>
  <c r="T303" i="15"/>
  <c r="S303" i="15"/>
  <c r="U303" i="15"/>
  <c r="V303" i="15"/>
  <c r="Q301" i="12"/>
  <c r="P301" i="12"/>
  <c r="R301" i="12"/>
  <c r="N303" i="12"/>
  <c r="O302" i="12"/>
  <c r="V302" i="12"/>
  <c r="S302" i="12"/>
  <c r="T302" i="12"/>
  <c r="U302" i="12"/>
  <c r="N305" i="15" l="1"/>
  <c r="O304" i="15"/>
  <c r="V304" i="15"/>
  <c r="S304" i="15"/>
  <c r="T304" i="15"/>
  <c r="U304" i="15"/>
  <c r="R302" i="12"/>
  <c r="P302" i="12"/>
  <c r="Q302" i="12"/>
  <c r="K304" i="11"/>
  <c r="P303" i="11"/>
  <c r="L303" i="11"/>
  <c r="N304" i="12"/>
  <c r="O303" i="12"/>
  <c r="V303" i="12"/>
  <c r="S303" i="12"/>
  <c r="U303" i="12"/>
  <c r="T303" i="12"/>
  <c r="Q303" i="15"/>
  <c r="R303" i="15"/>
  <c r="P303" i="15"/>
  <c r="R302" i="11"/>
  <c r="Q302" i="11"/>
  <c r="S302" i="11"/>
  <c r="O302" i="11"/>
  <c r="M302" i="11"/>
  <c r="N302" i="11"/>
  <c r="O303" i="11" l="1"/>
  <c r="M303" i="11"/>
  <c r="N303" i="11"/>
  <c r="N305" i="12"/>
  <c r="O304" i="12"/>
  <c r="U304" i="12"/>
  <c r="T304" i="12"/>
  <c r="S304" i="12"/>
  <c r="V304" i="12"/>
  <c r="S303" i="11"/>
  <c r="R303" i="11"/>
  <c r="Q303" i="11"/>
  <c r="K305" i="11"/>
  <c r="P304" i="11"/>
  <c r="L304" i="11"/>
  <c r="R304" i="15"/>
  <c r="P304" i="15"/>
  <c r="Q304" i="15"/>
  <c r="R303" i="12"/>
  <c r="P303" i="12"/>
  <c r="Q303" i="12"/>
  <c r="N306" i="15"/>
  <c r="O305" i="15"/>
  <c r="V305" i="15"/>
  <c r="U305" i="15"/>
  <c r="T305" i="15"/>
  <c r="S305" i="15"/>
  <c r="N306" i="12" l="1"/>
  <c r="O305" i="12"/>
  <c r="V305" i="12"/>
  <c r="S305" i="12"/>
  <c r="U305" i="12"/>
  <c r="T305" i="12"/>
  <c r="Q305" i="15"/>
  <c r="R305" i="15"/>
  <c r="P305" i="15"/>
  <c r="N304" i="11"/>
  <c r="O304" i="11"/>
  <c r="M304" i="11"/>
  <c r="N307" i="15"/>
  <c r="O306" i="15"/>
  <c r="V306" i="15"/>
  <c r="U306" i="15"/>
  <c r="S306" i="15"/>
  <c r="T306" i="15"/>
  <c r="R304" i="11"/>
  <c r="S304" i="11"/>
  <c r="Q304" i="11"/>
  <c r="P305" i="11"/>
  <c r="L305" i="11"/>
  <c r="K306" i="11"/>
  <c r="Q304" i="12"/>
  <c r="R304" i="12"/>
  <c r="P304" i="12"/>
  <c r="S305" i="11" l="1"/>
  <c r="R305" i="11"/>
  <c r="Q305" i="11"/>
  <c r="P306" i="11"/>
  <c r="L306" i="11"/>
  <c r="K307" i="11"/>
  <c r="M305" i="11"/>
  <c r="O305" i="11"/>
  <c r="N305" i="11"/>
  <c r="Q306" i="15"/>
  <c r="R306" i="15"/>
  <c r="P306" i="15"/>
  <c r="P305" i="12"/>
  <c r="R305" i="12"/>
  <c r="Q305" i="12"/>
  <c r="N308" i="15"/>
  <c r="O307" i="15"/>
  <c r="U307" i="15"/>
  <c r="T307" i="15"/>
  <c r="S307" i="15"/>
  <c r="V307" i="15"/>
  <c r="N307" i="12"/>
  <c r="O306" i="12"/>
  <c r="S306" i="12"/>
  <c r="U306" i="12"/>
  <c r="V306" i="12"/>
  <c r="T306" i="12"/>
  <c r="N309" i="15" l="1"/>
  <c r="O308" i="15"/>
  <c r="U308" i="15"/>
  <c r="T308" i="15"/>
  <c r="S308" i="15"/>
  <c r="V308" i="15"/>
  <c r="Q306" i="11"/>
  <c r="R306" i="11"/>
  <c r="S306" i="11"/>
  <c r="R306" i="12"/>
  <c r="P306" i="12"/>
  <c r="Q306" i="12"/>
  <c r="N308" i="12"/>
  <c r="O307" i="12"/>
  <c r="V307" i="12"/>
  <c r="U307" i="12"/>
  <c r="S307" i="12"/>
  <c r="T307" i="12"/>
  <c r="K308" i="11"/>
  <c r="L307" i="11"/>
  <c r="P307" i="11"/>
  <c r="P307" i="15"/>
  <c r="Q307" i="15"/>
  <c r="R307" i="15"/>
  <c r="N306" i="11"/>
  <c r="M306" i="11"/>
  <c r="O306" i="11"/>
  <c r="O307" i="11" l="1"/>
  <c r="M307" i="11"/>
  <c r="N307" i="11"/>
  <c r="R307" i="12"/>
  <c r="P307" i="12"/>
  <c r="Q307" i="12"/>
  <c r="S307" i="11"/>
  <c r="Q307" i="11"/>
  <c r="R307" i="11"/>
  <c r="K309" i="11"/>
  <c r="L308" i="11"/>
  <c r="P308" i="11"/>
  <c r="Q308" i="15"/>
  <c r="P308" i="15"/>
  <c r="R308" i="15"/>
  <c r="N309" i="12"/>
  <c r="O308" i="12"/>
  <c r="S308" i="12"/>
  <c r="V308" i="12"/>
  <c r="T308" i="12"/>
  <c r="U308" i="12"/>
  <c r="N310" i="15"/>
  <c r="O309" i="15"/>
  <c r="U309" i="15"/>
  <c r="T309" i="15"/>
  <c r="V309" i="15"/>
  <c r="S309" i="15"/>
  <c r="P309" i="15" l="1"/>
  <c r="Q309" i="15"/>
  <c r="R309" i="15"/>
  <c r="N310" i="12"/>
  <c r="O309" i="12"/>
  <c r="T309" i="12"/>
  <c r="U309" i="12"/>
  <c r="S309" i="12"/>
  <c r="V309" i="12"/>
  <c r="Q308" i="11"/>
  <c r="R308" i="11"/>
  <c r="S308" i="11"/>
  <c r="O308" i="11"/>
  <c r="N308" i="11"/>
  <c r="M308" i="11"/>
  <c r="L309" i="11"/>
  <c r="P309" i="11"/>
  <c r="K310" i="11"/>
  <c r="N311" i="15"/>
  <c r="O310" i="15"/>
  <c r="T310" i="15"/>
  <c r="U310" i="15"/>
  <c r="V310" i="15"/>
  <c r="S310" i="15"/>
  <c r="Q308" i="12"/>
  <c r="P308" i="12"/>
  <c r="R308" i="12"/>
  <c r="O309" i="11" l="1"/>
  <c r="M309" i="11"/>
  <c r="N309" i="11"/>
  <c r="N311" i="12"/>
  <c r="O310" i="12"/>
  <c r="T310" i="12"/>
  <c r="V310" i="12"/>
  <c r="S310" i="12"/>
  <c r="U310" i="12"/>
  <c r="N312" i="15"/>
  <c r="O311" i="15"/>
  <c r="S311" i="15"/>
  <c r="U311" i="15"/>
  <c r="T311" i="15"/>
  <c r="V311" i="15"/>
  <c r="R310" i="15"/>
  <c r="Q310" i="15"/>
  <c r="P310" i="15"/>
  <c r="L310" i="11"/>
  <c r="P310" i="11"/>
  <c r="K311" i="11"/>
  <c r="Q309" i="11"/>
  <c r="S309" i="11"/>
  <c r="R309" i="11"/>
  <c r="Q309" i="12"/>
  <c r="P309" i="12"/>
  <c r="R309" i="12"/>
  <c r="S310" i="11" l="1"/>
  <c r="Q310" i="11"/>
  <c r="R310" i="11"/>
  <c r="N312" i="12"/>
  <c r="O311" i="12"/>
  <c r="U311" i="12"/>
  <c r="S311" i="12"/>
  <c r="V311" i="12"/>
  <c r="T311" i="12"/>
  <c r="O310" i="11"/>
  <c r="M310" i="11"/>
  <c r="N310" i="11"/>
  <c r="P311" i="15"/>
  <c r="R311" i="15"/>
  <c r="Q311" i="15"/>
  <c r="N313" i="15"/>
  <c r="O312" i="15"/>
  <c r="T312" i="15"/>
  <c r="V312" i="15"/>
  <c r="S312" i="15"/>
  <c r="U312" i="15"/>
  <c r="K312" i="11"/>
  <c r="L311" i="11"/>
  <c r="P311" i="11"/>
  <c r="R310" i="12"/>
  <c r="P310" i="12"/>
  <c r="Q310" i="12"/>
  <c r="N314" i="15" l="1"/>
  <c r="O313" i="15"/>
  <c r="S313" i="15"/>
  <c r="V313" i="15"/>
  <c r="U313" i="15"/>
  <c r="T313" i="15"/>
  <c r="N313" i="12"/>
  <c r="O312" i="12"/>
  <c r="T312" i="12"/>
  <c r="U312" i="12"/>
  <c r="V312" i="12"/>
  <c r="S312" i="12"/>
  <c r="R311" i="11"/>
  <c r="S311" i="11"/>
  <c r="Q311" i="11"/>
  <c r="M311" i="11"/>
  <c r="O311" i="11"/>
  <c r="N311" i="11"/>
  <c r="K313" i="11"/>
  <c r="P312" i="11"/>
  <c r="L312" i="11"/>
  <c r="R312" i="15"/>
  <c r="Q312" i="15"/>
  <c r="P312" i="15"/>
  <c r="R311" i="12"/>
  <c r="P311" i="12"/>
  <c r="Q311" i="12"/>
  <c r="R312" i="11" l="1"/>
  <c r="Q312" i="11"/>
  <c r="S312" i="11"/>
  <c r="R312" i="12"/>
  <c r="P312" i="12"/>
  <c r="Q312" i="12"/>
  <c r="N314" i="12"/>
  <c r="O313" i="12"/>
  <c r="T313" i="12"/>
  <c r="V313" i="12"/>
  <c r="U313" i="12"/>
  <c r="S313" i="12"/>
  <c r="P313" i="11"/>
  <c r="L313" i="11"/>
  <c r="K314" i="11"/>
  <c r="R313" i="15"/>
  <c r="P313" i="15"/>
  <c r="Q313" i="15"/>
  <c r="O312" i="11"/>
  <c r="N312" i="11"/>
  <c r="M312" i="11"/>
  <c r="N315" i="15"/>
  <c r="O314" i="15"/>
  <c r="U314" i="15"/>
  <c r="V314" i="15"/>
  <c r="S314" i="15"/>
  <c r="T314" i="15"/>
  <c r="P314" i="11" l="1"/>
  <c r="L314" i="11"/>
  <c r="K315" i="11"/>
  <c r="P313" i="12"/>
  <c r="R313" i="12"/>
  <c r="Q313" i="12"/>
  <c r="N315" i="12"/>
  <c r="O314" i="12"/>
  <c r="V314" i="12"/>
  <c r="U314" i="12"/>
  <c r="S314" i="12"/>
  <c r="T314" i="12"/>
  <c r="N316" i="15"/>
  <c r="O315" i="15"/>
  <c r="T315" i="15"/>
  <c r="V315" i="15"/>
  <c r="U315" i="15"/>
  <c r="S315" i="15"/>
  <c r="N313" i="11"/>
  <c r="O313" i="11"/>
  <c r="M313" i="11"/>
  <c r="R314" i="15"/>
  <c r="P314" i="15"/>
  <c r="Q314" i="15"/>
  <c r="S313" i="11"/>
  <c r="R313" i="11"/>
  <c r="Q313" i="11"/>
  <c r="R314" i="12" l="1"/>
  <c r="P314" i="12"/>
  <c r="Q314" i="12"/>
  <c r="N316" i="12"/>
  <c r="O315" i="12"/>
  <c r="V315" i="12"/>
  <c r="U315" i="12"/>
  <c r="S315" i="12"/>
  <c r="T315" i="12"/>
  <c r="K316" i="11"/>
  <c r="L315" i="11"/>
  <c r="P315" i="11"/>
  <c r="P315" i="15"/>
  <c r="R315" i="15"/>
  <c r="Q315" i="15"/>
  <c r="N314" i="11"/>
  <c r="O314" i="11"/>
  <c r="M314" i="11"/>
  <c r="N317" i="15"/>
  <c r="O316" i="15"/>
  <c r="U316" i="15"/>
  <c r="S316" i="15"/>
  <c r="V316" i="15"/>
  <c r="T316" i="15"/>
  <c r="R314" i="11"/>
  <c r="Q314" i="11"/>
  <c r="S314" i="11"/>
  <c r="Q316" i="15" l="1"/>
  <c r="P316" i="15"/>
  <c r="R316" i="15"/>
  <c r="Q315" i="11"/>
  <c r="S315" i="11"/>
  <c r="R315" i="11"/>
  <c r="N317" i="12"/>
  <c r="O316" i="12"/>
  <c r="T316" i="12"/>
  <c r="V316" i="12"/>
  <c r="S316" i="12"/>
  <c r="U316" i="12"/>
  <c r="M315" i="11"/>
  <c r="N315" i="11"/>
  <c r="O315" i="11"/>
  <c r="K317" i="11"/>
  <c r="L316" i="11"/>
  <c r="P316" i="11"/>
  <c r="N318" i="15"/>
  <c r="O317" i="15"/>
  <c r="V317" i="15"/>
  <c r="S317" i="15"/>
  <c r="U317" i="15"/>
  <c r="T317" i="15"/>
  <c r="R315" i="12"/>
  <c r="Q315" i="12"/>
  <c r="P315" i="12"/>
  <c r="L317" i="11" l="1"/>
  <c r="P317" i="11"/>
  <c r="K318" i="11"/>
  <c r="Q316" i="12"/>
  <c r="P316" i="12"/>
  <c r="R316" i="12"/>
  <c r="P317" i="15"/>
  <c r="Q317" i="15"/>
  <c r="R317" i="15"/>
  <c r="N318" i="12"/>
  <c r="O317" i="12"/>
  <c r="T317" i="12"/>
  <c r="V317" i="12"/>
  <c r="S317" i="12"/>
  <c r="U317" i="12"/>
  <c r="N319" i="15"/>
  <c r="O318" i="15"/>
  <c r="U318" i="15"/>
  <c r="T318" i="15"/>
  <c r="S318" i="15"/>
  <c r="V318" i="15"/>
  <c r="S316" i="11"/>
  <c r="R316" i="11"/>
  <c r="Q316" i="11"/>
  <c r="N316" i="11"/>
  <c r="M316" i="11"/>
  <c r="O316" i="11"/>
  <c r="N320" i="15" l="1"/>
  <c r="O319" i="15"/>
  <c r="T319" i="15"/>
  <c r="S319" i="15"/>
  <c r="U319" i="15"/>
  <c r="V319" i="15"/>
  <c r="Q317" i="12"/>
  <c r="R317" i="12"/>
  <c r="P317" i="12"/>
  <c r="P318" i="11"/>
  <c r="L318" i="11"/>
  <c r="K319" i="11"/>
  <c r="N319" i="12"/>
  <c r="O318" i="12"/>
  <c r="T318" i="12"/>
  <c r="S318" i="12"/>
  <c r="V318" i="12"/>
  <c r="U318" i="12"/>
  <c r="R317" i="11"/>
  <c r="S317" i="11"/>
  <c r="Q317" i="11"/>
  <c r="P318" i="15"/>
  <c r="R318" i="15"/>
  <c r="Q318" i="15"/>
  <c r="N317" i="11"/>
  <c r="M317" i="11"/>
  <c r="O317" i="11"/>
  <c r="N320" i="12" l="1"/>
  <c r="O319" i="12"/>
  <c r="V319" i="12"/>
  <c r="U319" i="12"/>
  <c r="S319" i="12"/>
  <c r="T319" i="12"/>
  <c r="K320" i="11"/>
  <c r="P319" i="11"/>
  <c r="L319" i="11"/>
  <c r="M318" i="11"/>
  <c r="N318" i="11"/>
  <c r="O318" i="11"/>
  <c r="Q318" i="12"/>
  <c r="P318" i="12"/>
  <c r="R318" i="12"/>
  <c r="Q318" i="11"/>
  <c r="R318" i="11"/>
  <c r="S318" i="11"/>
  <c r="R319" i="15"/>
  <c r="P319" i="15"/>
  <c r="Q319" i="15"/>
  <c r="N321" i="15"/>
  <c r="O320" i="15"/>
  <c r="U320" i="15"/>
  <c r="T320" i="15"/>
  <c r="S320" i="15"/>
  <c r="V320" i="15"/>
  <c r="Q319" i="11" l="1"/>
  <c r="R319" i="11"/>
  <c r="S319" i="11"/>
  <c r="R320" i="15"/>
  <c r="Q320" i="15"/>
  <c r="P320" i="15"/>
  <c r="K321" i="11"/>
  <c r="L320" i="11"/>
  <c r="P320" i="11"/>
  <c r="R319" i="12"/>
  <c r="P319" i="12"/>
  <c r="Q319" i="12"/>
  <c r="N322" i="15"/>
  <c r="O321" i="15"/>
  <c r="U321" i="15"/>
  <c r="S321" i="15"/>
  <c r="V321" i="15"/>
  <c r="T321" i="15"/>
  <c r="M319" i="11"/>
  <c r="N319" i="11"/>
  <c r="O319" i="11"/>
  <c r="N321" i="12"/>
  <c r="O320" i="12"/>
  <c r="U320" i="12"/>
  <c r="S320" i="12"/>
  <c r="V320" i="12"/>
  <c r="T320" i="12"/>
  <c r="M320" i="11" l="1"/>
  <c r="N320" i="11"/>
  <c r="O320" i="11"/>
  <c r="Q320" i="12"/>
  <c r="R320" i="12"/>
  <c r="P320" i="12"/>
  <c r="L321" i="11"/>
  <c r="P321" i="11"/>
  <c r="K322" i="11"/>
  <c r="N322" i="12"/>
  <c r="O321" i="12"/>
  <c r="V321" i="12"/>
  <c r="S321" i="12"/>
  <c r="T321" i="12"/>
  <c r="U321" i="12"/>
  <c r="R321" i="15"/>
  <c r="Q321" i="15"/>
  <c r="P321" i="15"/>
  <c r="N323" i="15"/>
  <c r="O322" i="15"/>
  <c r="U322" i="15"/>
  <c r="V322" i="15"/>
  <c r="T322" i="15"/>
  <c r="S322" i="15"/>
  <c r="Q320" i="11"/>
  <c r="S320" i="11"/>
  <c r="R320" i="11"/>
  <c r="R322" i="15" l="1"/>
  <c r="P322" i="15"/>
  <c r="Q322" i="15"/>
  <c r="Q321" i="11"/>
  <c r="S321" i="11"/>
  <c r="R321" i="11"/>
  <c r="N324" i="15"/>
  <c r="O323" i="15"/>
  <c r="V323" i="15"/>
  <c r="T323" i="15"/>
  <c r="S323" i="15"/>
  <c r="U323" i="15"/>
  <c r="M321" i="11"/>
  <c r="O321" i="11"/>
  <c r="N321" i="11"/>
  <c r="P321" i="12"/>
  <c r="R321" i="12"/>
  <c r="Q321" i="12"/>
  <c r="N323" i="12"/>
  <c r="O322" i="12"/>
  <c r="U322" i="12"/>
  <c r="T322" i="12"/>
  <c r="V322" i="12"/>
  <c r="S322" i="12"/>
  <c r="L322" i="11"/>
  <c r="P322" i="11"/>
  <c r="K323" i="11"/>
  <c r="R323" i="15" l="1"/>
  <c r="Q323" i="15"/>
  <c r="P323" i="15"/>
  <c r="K324" i="11"/>
  <c r="P323" i="11"/>
  <c r="L323" i="11"/>
  <c r="N325" i="15"/>
  <c r="O324" i="15"/>
  <c r="V324" i="15"/>
  <c r="S324" i="15"/>
  <c r="U324" i="15"/>
  <c r="T324" i="15"/>
  <c r="N324" i="12"/>
  <c r="O323" i="12"/>
  <c r="T323" i="12"/>
  <c r="V323" i="12"/>
  <c r="U323" i="12"/>
  <c r="S323" i="12"/>
  <c r="R322" i="11"/>
  <c r="S322" i="11"/>
  <c r="Q322" i="11"/>
  <c r="Q322" i="12"/>
  <c r="P322" i="12"/>
  <c r="R322" i="12"/>
  <c r="O322" i="11"/>
  <c r="N322" i="11"/>
  <c r="M322" i="11"/>
  <c r="P324" i="15" l="1"/>
  <c r="R324" i="15"/>
  <c r="Q324" i="15"/>
  <c r="K325" i="11"/>
  <c r="P324" i="11"/>
  <c r="L324" i="11"/>
  <c r="N326" i="15"/>
  <c r="O325" i="15"/>
  <c r="U325" i="15"/>
  <c r="T325" i="15"/>
  <c r="V325" i="15"/>
  <c r="S325" i="15"/>
  <c r="M323" i="11"/>
  <c r="O323" i="11"/>
  <c r="N323" i="11"/>
  <c r="Q323" i="12"/>
  <c r="P323" i="12"/>
  <c r="R323" i="12"/>
  <c r="N325" i="12"/>
  <c r="O324" i="12"/>
  <c r="T324" i="12"/>
  <c r="U324" i="12"/>
  <c r="S324" i="12"/>
  <c r="V324" i="12"/>
  <c r="S323" i="11"/>
  <c r="Q323" i="11"/>
  <c r="R323" i="11"/>
  <c r="P325" i="11" l="1"/>
  <c r="L325" i="11"/>
  <c r="K326" i="11"/>
  <c r="R324" i="12"/>
  <c r="Q324" i="12"/>
  <c r="P324" i="12"/>
  <c r="N327" i="15"/>
  <c r="O326" i="15"/>
  <c r="T326" i="15"/>
  <c r="U326" i="15"/>
  <c r="S326" i="15"/>
  <c r="V326" i="15"/>
  <c r="Q325" i="15"/>
  <c r="P325" i="15"/>
  <c r="R325" i="15"/>
  <c r="O324" i="11"/>
  <c r="N324" i="11"/>
  <c r="M324" i="11"/>
  <c r="N326" i="12"/>
  <c r="O325" i="12"/>
  <c r="V325" i="12"/>
  <c r="T325" i="12"/>
  <c r="S325" i="12"/>
  <c r="U325" i="12"/>
  <c r="Q324" i="11"/>
  <c r="S324" i="11"/>
  <c r="R324" i="11"/>
  <c r="Q325" i="12" l="1"/>
  <c r="R325" i="12"/>
  <c r="P325" i="12"/>
  <c r="R326" i="15"/>
  <c r="P326" i="15"/>
  <c r="Q326" i="15"/>
  <c r="P326" i="11"/>
  <c r="L326" i="11"/>
  <c r="K327" i="11"/>
  <c r="O325" i="11"/>
  <c r="M325" i="11"/>
  <c r="N325" i="11"/>
  <c r="N327" i="12"/>
  <c r="O326" i="12"/>
  <c r="V326" i="12"/>
  <c r="U326" i="12"/>
  <c r="S326" i="12"/>
  <c r="T326" i="12"/>
  <c r="N328" i="15"/>
  <c r="O327" i="15"/>
  <c r="U327" i="15"/>
  <c r="T327" i="15"/>
  <c r="V327" i="15"/>
  <c r="S327" i="15"/>
  <c r="S325" i="11"/>
  <c r="Q325" i="11"/>
  <c r="R325" i="11"/>
  <c r="P327" i="15" l="1"/>
  <c r="Q327" i="15"/>
  <c r="R327" i="15"/>
  <c r="N326" i="11"/>
  <c r="M326" i="11"/>
  <c r="O326" i="11"/>
  <c r="N329" i="15"/>
  <c r="O328" i="15"/>
  <c r="U328" i="15"/>
  <c r="V328" i="15"/>
  <c r="T328" i="15"/>
  <c r="S328" i="15"/>
  <c r="S326" i="11"/>
  <c r="R326" i="11"/>
  <c r="Q326" i="11"/>
  <c r="P326" i="12"/>
  <c r="R326" i="12"/>
  <c r="Q326" i="12"/>
  <c r="N328" i="12"/>
  <c r="O327" i="12"/>
  <c r="V327" i="12"/>
  <c r="U327" i="12"/>
  <c r="T327" i="12"/>
  <c r="S327" i="12"/>
  <c r="K328" i="11"/>
  <c r="P327" i="11"/>
  <c r="L327" i="11"/>
  <c r="P327" i="12" l="1"/>
  <c r="R327" i="12"/>
  <c r="Q327" i="12"/>
  <c r="R328" i="15"/>
  <c r="P328" i="15"/>
  <c r="Q328" i="15"/>
  <c r="M327" i="11"/>
  <c r="O327" i="11"/>
  <c r="N327" i="11"/>
  <c r="N330" i="15"/>
  <c r="O329" i="15"/>
  <c r="U329" i="15"/>
  <c r="V329" i="15"/>
  <c r="T329" i="15"/>
  <c r="S329" i="15"/>
  <c r="N329" i="12"/>
  <c r="O328" i="12"/>
  <c r="S328" i="12"/>
  <c r="T328" i="12"/>
  <c r="V328" i="12"/>
  <c r="U328" i="12"/>
  <c r="R327" i="11"/>
  <c r="S327" i="11"/>
  <c r="Q327" i="11"/>
  <c r="K329" i="11"/>
  <c r="P328" i="11"/>
  <c r="L328" i="11"/>
  <c r="N330" i="12" l="1"/>
  <c r="O329" i="12"/>
  <c r="T329" i="12"/>
  <c r="U329" i="12"/>
  <c r="V329" i="12"/>
  <c r="S329" i="12"/>
  <c r="P329" i="15"/>
  <c r="Q329" i="15"/>
  <c r="R329" i="15"/>
  <c r="N328" i="11"/>
  <c r="O328" i="11"/>
  <c r="M328" i="11"/>
  <c r="S328" i="11"/>
  <c r="R328" i="11"/>
  <c r="Q328" i="11"/>
  <c r="N331" i="15"/>
  <c r="O330" i="15"/>
  <c r="V330" i="15"/>
  <c r="S330" i="15"/>
  <c r="T330" i="15"/>
  <c r="U330" i="15"/>
  <c r="P329" i="11"/>
  <c r="L329" i="11"/>
  <c r="K330" i="11"/>
  <c r="R328" i="12"/>
  <c r="P328" i="12"/>
  <c r="Q328" i="12"/>
  <c r="L330" i="11" l="1"/>
  <c r="P330" i="11"/>
  <c r="K331" i="11"/>
  <c r="N332" i="15"/>
  <c r="O331" i="15"/>
  <c r="S331" i="15"/>
  <c r="V331" i="15"/>
  <c r="T331" i="15"/>
  <c r="U331" i="15"/>
  <c r="O329" i="11"/>
  <c r="N329" i="11"/>
  <c r="M329" i="11"/>
  <c r="Q329" i="12"/>
  <c r="R329" i="12"/>
  <c r="P329" i="12"/>
  <c r="S329" i="11"/>
  <c r="Q329" i="11"/>
  <c r="R329" i="11"/>
  <c r="P330" i="15"/>
  <c r="R330" i="15"/>
  <c r="Q330" i="15"/>
  <c r="N331" i="12"/>
  <c r="O330" i="12"/>
  <c r="T330" i="12"/>
  <c r="U330" i="12"/>
  <c r="V330" i="12"/>
  <c r="S330" i="12"/>
  <c r="N333" i="15" l="1"/>
  <c r="O332" i="15"/>
  <c r="T332" i="15"/>
  <c r="U332" i="15"/>
  <c r="S332" i="15"/>
  <c r="V332" i="15"/>
  <c r="P330" i="12"/>
  <c r="Q330" i="12"/>
  <c r="R330" i="12"/>
  <c r="K332" i="11"/>
  <c r="L331" i="11"/>
  <c r="P331" i="11"/>
  <c r="R331" i="15"/>
  <c r="P331" i="15"/>
  <c r="Q331" i="15"/>
  <c r="N332" i="12"/>
  <c r="O331" i="12"/>
  <c r="V331" i="12"/>
  <c r="U331" i="12"/>
  <c r="S331" i="12"/>
  <c r="T331" i="12"/>
  <c r="R330" i="11"/>
  <c r="Q330" i="11"/>
  <c r="S330" i="11"/>
  <c r="O330" i="11"/>
  <c r="N330" i="11"/>
  <c r="M330" i="11"/>
  <c r="N333" i="12" l="1"/>
  <c r="O332" i="12"/>
  <c r="T332" i="12"/>
  <c r="V332" i="12"/>
  <c r="S332" i="12"/>
  <c r="U332" i="12"/>
  <c r="Q331" i="11"/>
  <c r="R331" i="11"/>
  <c r="S331" i="11"/>
  <c r="N331" i="11"/>
  <c r="M331" i="11"/>
  <c r="O331" i="11"/>
  <c r="K333" i="11"/>
  <c r="P332" i="11"/>
  <c r="L332" i="11"/>
  <c r="Q332" i="15"/>
  <c r="P332" i="15"/>
  <c r="R332" i="15"/>
  <c r="Q331" i="12"/>
  <c r="P331" i="12"/>
  <c r="R331" i="12"/>
  <c r="N334" i="15"/>
  <c r="O333" i="15"/>
  <c r="T333" i="15"/>
  <c r="V333" i="15"/>
  <c r="U333" i="15"/>
  <c r="S333" i="15"/>
  <c r="N335" i="15" l="1"/>
  <c r="O334" i="15"/>
  <c r="S334" i="15"/>
  <c r="T334" i="15"/>
  <c r="U334" i="15"/>
  <c r="V334" i="15"/>
  <c r="S332" i="11"/>
  <c r="R332" i="11"/>
  <c r="Q332" i="11"/>
  <c r="O332" i="11"/>
  <c r="M332" i="11"/>
  <c r="N332" i="11"/>
  <c r="Q333" i="15"/>
  <c r="R333" i="15"/>
  <c r="P333" i="15"/>
  <c r="Q332" i="12"/>
  <c r="P332" i="12"/>
  <c r="R332" i="12"/>
  <c r="L333" i="11"/>
  <c r="P333" i="11"/>
  <c r="K334" i="11"/>
  <c r="N334" i="12"/>
  <c r="O333" i="12"/>
  <c r="T333" i="12"/>
  <c r="S333" i="12"/>
  <c r="U333" i="12"/>
  <c r="V333" i="12"/>
  <c r="L334" i="11" l="1"/>
  <c r="P334" i="11"/>
  <c r="K335" i="11"/>
  <c r="S333" i="11"/>
  <c r="R333" i="11"/>
  <c r="Q333" i="11"/>
  <c r="O333" i="11"/>
  <c r="N333" i="11"/>
  <c r="M333" i="11"/>
  <c r="N335" i="12"/>
  <c r="O334" i="12"/>
  <c r="U334" i="12"/>
  <c r="S334" i="12"/>
  <c r="V334" i="12"/>
  <c r="T334" i="12"/>
  <c r="Q334" i="15"/>
  <c r="P334" i="15"/>
  <c r="R334" i="15"/>
  <c r="P333" i="12"/>
  <c r="Q333" i="12"/>
  <c r="R333" i="12"/>
  <c r="N336" i="15"/>
  <c r="O335" i="15"/>
  <c r="S335" i="15"/>
  <c r="T335" i="15"/>
  <c r="U335" i="15"/>
  <c r="V335" i="15"/>
  <c r="N337" i="15" l="1"/>
  <c r="O336" i="15"/>
  <c r="V336" i="15"/>
  <c r="S336" i="15"/>
  <c r="U336" i="15"/>
  <c r="T336" i="15"/>
  <c r="P334" i="12"/>
  <c r="Q334" i="12"/>
  <c r="R334" i="12"/>
  <c r="K336" i="11"/>
  <c r="P335" i="11"/>
  <c r="L335" i="11"/>
  <c r="Q335" i="15"/>
  <c r="R335" i="15"/>
  <c r="P335" i="15"/>
  <c r="N336" i="12"/>
  <c r="O335" i="12"/>
  <c r="S335" i="12"/>
  <c r="T335" i="12"/>
  <c r="U335" i="12"/>
  <c r="V335" i="12"/>
  <c r="S334" i="11"/>
  <c r="R334" i="11"/>
  <c r="Q334" i="11"/>
  <c r="N334" i="11"/>
  <c r="M334" i="11"/>
  <c r="O334" i="11"/>
  <c r="M335" i="11" l="1"/>
  <c r="O335" i="11"/>
  <c r="N335" i="11"/>
  <c r="K337" i="11"/>
  <c r="L336" i="11"/>
  <c r="P336" i="11"/>
  <c r="N337" i="12"/>
  <c r="O336" i="12"/>
  <c r="T336" i="12"/>
  <c r="U336" i="12"/>
  <c r="V336" i="12"/>
  <c r="S336" i="12"/>
  <c r="R335" i="11"/>
  <c r="S335" i="11"/>
  <c r="Q335" i="11"/>
  <c r="R336" i="15"/>
  <c r="Q336" i="15"/>
  <c r="P336" i="15"/>
  <c r="R335" i="12"/>
  <c r="P335" i="12"/>
  <c r="Q335" i="12"/>
  <c r="N338" i="15"/>
  <c r="O337" i="15"/>
  <c r="V337" i="15"/>
  <c r="T337" i="15"/>
  <c r="U337" i="15"/>
  <c r="S337" i="15"/>
  <c r="P336" i="12" l="1"/>
  <c r="R336" i="12"/>
  <c r="Q336" i="12"/>
  <c r="L337" i="11"/>
  <c r="P337" i="11"/>
  <c r="K338" i="11"/>
  <c r="N338" i="12"/>
  <c r="O337" i="12"/>
  <c r="S337" i="12"/>
  <c r="T337" i="12"/>
  <c r="U337" i="12"/>
  <c r="V337" i="12"/>
  <c r="Q337" i="15"/>
  <c r="R337" i="15"/>
  <c r="P337" i="15"/>
  <c r="Q336" i="11"/>
  <c r="R336" i="11"/>
  <c r="S336" i="11"/>
  <c r="N339" i="15"/>
  <c r="O338" i="15"/>
  <c r="S338" i="15"/>
  <c r="V338" i="15"/>
  <c r="T338" i="15"/>
  <c r="U338" i="15"/>
  <c r="N336" i="11"/>
  <c r="M336" i="11"/>
  <c r="O336" i="11"/>
  <c r="P337" i="12" l="1"/>
  <c r="Q337" i="12"/>
  <c r="R337" i="12"/>
  <c r="M337" i="11"/>
  <c r="O337" i="11"/>
  <c r="N337" i="11"/>
  <c r="Q338" i="15"/>
  <c r="P338" i="15"/>
  <c r="R338" i="15"/>
  <c r="N339" i="12"/>
  <c r="O338" i="12"/>
  <c r="V338" i="12"/>
  <c r="U338" i="12"/>
  <c r="S338" i="12"/>
  <c r="T338" i="12"/>
  <c r="L338" i="11"/>
  <c r="P338" i="11"/>
  <c r="K339" i="11"/>
  <c r="N340" i="15"/>
  <c r="O339" i="15"/>
  <c r="S339" i="15"/>
  <c r="U339" i="15"/>
  <c r="T339" i="15"/>
  <c r="V339" i="15"/>
  <c r="R337" i="11"/>
  <c r="Q337" i="11"/>
  <c r="S337" i="11"/>
  <c r="Q339" i="15" l="1"/>
  <c r="R339" i="15"/>
  <c r="P339" i="15"/>
  <c r="N338" i="11"/>
  <c r="O338" i="11"/>
  <c r="M338" i="11"/>
  <c r="R338" i="12"/>
  <c r="Q338" i="12"/>
  <c r="P338" i="12"/>
  <c r="N341" i="15"/>
  <c r="O340" i="15"/>
  <c r="T340" i="15"/>
  <c r="V340" i="15"/>
  <c r="S340" i="15"/>
  <c r="U340" i="15"/>
  <c r="N340" i="12"/>
  <c r="O339" i="12"/>
  <c r="T339" i="12"/>
  <c r="U339" i="12"/>
  <c r="S339" i="12"/>
  <c r="V339" i="12"/>
  <c r="K340" i="11"/>
  <c r="L339" i="11"/>
  <c r="P339" i="11"/>
  <c r="Q338" i="11"/>
  <c r="R338" i="11"/>
  <c r="S338" i="11"/>
  <c r="N341" i="12" l="1"/>
  <c r="O340" i="12"/>
  <c r="V340" i="12"/>
  <c r="U340" i="12"/>
  <c r="T340" i="12"/>
  <c r="S340" i="12"/>
  <c r="N339" i="11"/>
  <c r="M339" i="11"/>
  <c r="O339" i="11"/>
  <c r="R340" i="15"/>
  <c r="Q340" i="15"/>
  <c r="P340" i="15"/>
  <c r="K341" i="11"/>
  <c r="P340" i="11"/>
  <c r="L340" i="11"/>
  <c r="N342" i="15"/>
  <c r="O341" i="15"/>
  <c r="T341" i="15"/>
  <c r="U341" i="15"/>
  <c r="V341" i="15"/>
  <c r="S341" i="15"/>
  <c r="Q339" i="11"/>
  <c r="R339" i="11"/>
  <c r="S339" i="11"/>
  <c r="Q339" i="12"/>
  <c r="R339" i="12"/>
  <c r="P339" i="12"/>
  <c r="N343" i="15" l="1"/>
  <c r="O342" i="15"/>
  <c r="T342" i="15"/>
  <c r="U342" i="15"/>
  <c r="S342" i="15"/>
  <c r="V342" i="15"/>
  <c r="P341" i="15"/>
  <c r="Q341" i="15"/>
  <c r="R341" i="15"/>
  <c r="M340" i="11"/>
  <c r="O340" i="11"/>
  <c r="N340" i="11"/>
  <c r="Q340" i="11"/>
  <c r="R340" i="11"/>
  <c r="S340" i="11"/>
  <c r="P340" i="12"/>
  <c r="Q340" i="12"/>
  <c r="R340" i="12"/>
  <c r="L341" i="11"/>
  <c r="P341" i="11"/>
  <c r="K342" i="11"/>
  <c r="N342" i="12"/>
  <c r="O341" i="12"/>
  <c r="V341" i="12"/>
  <c r="S341" i="12"/>
  <c r="T341" i="12"/>
  <c r="U341" i="12"/>
  <c r="N341" i="11" l="1"/>
  <c r="O341" i="11"/>
  <c r="M341" i="11"/>
  <c r="L342" i="11"/>
  <c r="P342" i="11"/>
  <c r="K343" i="11"/>
  <c r="S341" i="11"/>
  <c r="Q341" i="11"/>
  <c r="R341" i="11"/>
  <c r="R341" i="12"/>
  <c r="P341" i="12"/>
  <c r="Q341" i="12"/>
  <c r="P342" i="15"/>
  <c r="R342" i="15"/>
  <c r="Q342" i="15"/>
  <c r="N343" i="12"/>
  <c r="O342" i="12"/>
  <c r="U342" i="12"/>
  <c r="V342" i="12"/>
  <c r="S342" i="12"/>
  <c r="T342" i="12"/>
  <c r="N344" i="15"/>
  <c r="O343" i="15"/>
  <c r="U343" i="15"/>
  <c r="S343" i="15"/>
  <c r="T343" i="15"/>
  <c r="V343" i="15"/>
  <c r="N342" i="11" l="1"/>
  <c r="O342" i="11"/>
  <c r="M342" i="11"/>
  <c r="N344" i="12"/>
  <c r="O343" i="12"/>
  <c r="U343" i="12"/>
  <c r="S343" i="12"/>
  <c r="V343" i="12"/>
  <c r="T343" i="12"/>
  <c r="R343" i="15"/>
  <c r="P343" i="15"/>
  <c r="Q343" i="15"/>
  <c r="N345" i="15"/>
  <c r="O344" i="15"/>
  <c r="U344" i="15"/>
  <c r="S344" i="15"/>
  <c r="V344" i="15"/>
  <c r="T344" i="15"/>
  <c r="K344" i="11"/>
  <c r="P343" i="11"/>
  <c r="L343" i="11"/>
  <c r="Q342" i="12"/>
  <c r="R342" i="12"/>
  <c r="P342" i="12"/>
  <c r="S342" i="11"/>
  <c r="R342" i="11"/>
  <c r="Q342" i="11"/>
  <c r="N343" i="11" l="1"/>
  <c r="O343" i="11"/>
  <c r="M343" i="11"/>
  <c r="S343" i="11"/>
  <c r="R343" i="11"/>
  <c r="Q343" i="11"/>
  <c r="N345" i="12"/>
  <c r="O344" i="12"/>
  <c r="S344" i="12"/>
  <c r="U344" i="12"/>
  <c r="T344" i="12"/>
  <c r="V344" i="12"/>
  <c r="K345" i="11"/>
  <c r="L344" i="11"/>
  <c r="P344" i="11"/>
  <c r="P344" i="15"/>
  <c r="Q344" i="15"/>
  <c r="R344" i="15"/>
  <c r="N346" i="15"/>
  <c r="O345" i="15"/>
  <c r="T345" i="15"/>
  <c r="U345" i="15"/>
  <c r="S345" i="15"/>
  <c r="V345" i="15"/>
  <c r="R343" i="12"/>
  <c r="P343" i="12"/>
  <c r="Q343" i="12"/>
  <c r="R344" i="12" l="1"/>
  <c r="Q344" i="12"/>
  <c r="P344" i="12"/>
  <c r="S344" i="11"/>
  <c r="Q344" i="11"/>
  <c r="R344" i="11"/>
  <c r="N346" i="12"/>
  <c r="O345" i="12"/>
  <c r="U345" i="12"/>
  <c r="T345" i="12"/>
  <c r="V345" i="12"/>
  <c r="S345" i="12"/>
  <c r="R345" i="15"/>
  <c r="P345" i="15"/>
  <c r="Q345" i="15"/>
  <c r="O344" i="11"/>
  <c r="N344" i="11"/>
  <c r="M344" i="11"/>
  <c r="N347" i="15"/>
  <c r="O346" i="15"/>
  <c r="V346" i="15"/>
  <c r="U346" i="15"/>
  <c r="T346" i="15"/>
  <c r="S346" i="15"/>
  <c r="L345" i="11"/>
  <c r="P345" i="11"/>
  <c r="K346" i="11"/>
  <c r="R346" i="15" l="1"/>
  <c r="P346" i="15"/>
  <c r="Q346" i="15"/>
  <c r="R345" i="12"/>
  <c r="P345" i="12"/>
  <c r="Q345" i="12"/>
  <c r="L346" i="11"/>
  <c r="P346" i="11"/>
  <c r="K347" i="11"/>
  <c r="N347" i="12"/>
  <c r="O346" i="12"/>
  <c r="U346" i="12"/>
  <c r="T346" i="12"/>
  <c r="V346" i="12"/>
  <c r="S346" i="12"/>
  <c r="N348" i="15"/>
  <c r="O347" i="15"/>
  <c r="T347" i="15"/>
  <c r="S347" i="15"/>
  <c r="V347" i="15"/>
  <c r="U347" i="15"/>
  <c r="R345" i="11"/>
  <c r="S345" i="11"/>
  <c r="Q345" i="11"/>
  <c r="O345" i="11"/>
  <c r="N345" i="11"/>
  <c r="M345" i="11"/>
  <c r="N349" i="15" l="1"/>
  <c r="O348" i="15"/>
  <c r="S348" i="15"/>
  <c r="U348" i="15"/>
  <c r="V348" i="15"/>
  <c r="T348" i="15"/>
  <c r="R346" i="11"/>
  <c r="Q346" i="11"/>
  <c r="S346" i="11"/>
  <c r="M346" i="11"/>
  <c r="N346" i="11"/>
  <c r="O346" i="11"/>
  <c r="Q346" i="12"/>
  <c r="P346" i="12"/>
  <c r="R346" i="12"/>
  <c r="N348" i="12"/>
  <c r="O347" i="12"/>
  <c r="T347" i="12"/>
  <c r="V347" i="12"/>
  <c r="U347" i="12"/>
  <c r="S347" i="12"/>
  <c r="R347" i="15"/>
  <c r="P347" i="15"/>
  <c r="Q347" i="15"/>
  <c r="K348" i="11"/>
  <c r="P347" i="11"/>
  <c r="L347" i="11"/>
  <c r="N349" i="12" l="1"/>
  <c r="O348" i="12"/>
  <c r="S348" i="12"/>
  <c r="T348" i="12"/>
  <c r="V348" i="12"/>
  <c r="U348" i="12"/>
  <c r="O347" i="11"/>
  <c r="M347" i="11"/>
  <c r="N347" i="11"/>
  <c r="P348" i="15"/>
  <c r="R348" i="15"/>
  <c r="Q348" i="15"/>
  <c r="Q347" i="11"/>
  <c r="R347" i="11"/>
  <c r="S347" i="11"/>
  <c r="K349" i="11"/>
  <c r="P348" i="11"/>
  <c r="L348" i="11"/>
  <c r="P347" i="12"/>
  <c r="R347" i="12"/>
  <c r="Q347" i="12"/>
  <c r="N350" i="15"/>
  <c r="O349" i="15"/>
  <c r="T349" i="15"/>
  <c r="S349" i="15"/>
  <c r="V349" i="15"/>
  <c r="U349" i="15"/>
  <c r="P349" i="11" l="1"/>
  <c r="L349" i="11"/>
  <c r="K350" i="11"/>
  <c r="P349" i="15"/>
  <c r="Q349" i="15"/>
  <c r="R349" i="15"/>
  <c r="M348" i="11"/>
  <c r="N348" i="11"/>
  <c r="O348" i="11"/>
  <c r="P348" i="12"/>
  <c r="R348" i="12"/>
  <c r="Q348" i="12"/>
  <c r="N351" i="15"/>
  <c r="O350" i="15"/>
  <c r="S350" i="15"/>
  <c r="U350" i="15"/>
  <c r="T350" i="15"/>
  <c r="V350" i="15"/>
  <c r="R348" i="11"/>
  <c r="S348" i="11"/>
  <c r="Q348" i="11"/>
  <c r="N350" i="12"/>
  <c r="O349" i="12"/>
  <c r="V349" i="12"/>
  <c r="S349" i="12"/>
  <c r="U349" i="12"/>
  <c r="T349" i="12"/>
  <c r="P350" i="15" l="1"/>
  <c r="R350" i="15"/>
  <c r="Q350" i="15"/>
  <c r="Q349" i="12"/>
  <c r="R349" i="12"/>
  <c r="P349" i="12"/>
  <c r="P350" i="11"/>
  <c r="L350" i="11"/>
  <c r="K351" i="11"/>
  <c r="N351" i="12"/>
  <c r="O350" i="12"/>
  <c r="T350" i="12"/>
  <c r="V350" i="12"/>
  <c r="S350" i="12"/>
  <c r="U350" i="12"/>
  <c r="N349" i="11"/>
  <c r="O349" i="11"/>
  <c r="M349" i="11"/>
  <c r="N352" i="15"/>
  <c r="O351" i="15"/>
  <c r="U351" i="15"/>
  <c r="V351" i="15"/>
  <c r="S351" i="15"/>
  <c r="T351" i="15"/>
  <c r="S349" i="11"/>
  <c r="R349" i="11"/>
  <c r="Q349" i="11"/>
  <c r="N350" i="11" l="1"/>
  <c r="M350" i="11"/>
  <c r="O350" i="11"/>
  <c r="N353" i="15"/>
  <c r="O352" i="15"/>
  <c r="T352" i="15"/>
  <c r="S352" i="15"/>
  <c r="U352" i="15"/>
  <c r="V352" i="15"/>
  <c r="Q350" i="12"/>
  <c r="R350" i="12"/>
  <c r="P350" i="12"/>
  <c r="S350" i="11"/>
  <c r="R350" i="11"/>
  <c r="Q350" i="11"/>
  <c r="P351" i="15"/>
  <c r="R351" i="15"/>
  <c r="Q351" i="15"/>
  <c r="N352" i="12"/>
  <c r="O351" i="12"/>
  <c r="V351" i="12"/>
  <c r="T351" i="12"/>
  <c r="U351" i="12"/>
  <c r="S351" i="12"/>
  <c r="K352" i="11"/>
  <c r="P351" i="11"/>
  <c r="L351" i="11"/>
  <c r="P351" i="12" l="1"/>
  <c r="R351" i="12"/>
  <c r="Q351" i="12"/>
  <c r="N354" i="15"/>
  <c r="O353" i="15"/>
  <c r="U353" i="15"/>
  <c r="T353" i="15"/>
  <c r="V353" i="15"/>
  <c r="S353" i="15"/>
  <c r="N353" i="12"/>
  <c r="O352" i="12"/>
  <c r="U352" i="12"/>
  <c r="V352" i="12"/>
  <c r="T352" i="12"/>
  <c r="S352" i="12"/>
  <c r="O351" i="11"/>
  <c r="M351" i="11"/>
  <c r="N351" i="11"/>
  <c r="S351" i="11"/>
  <c r="R351" i="11"/>
  <c r="Q351" i="11"/>
  <c r="K353" i="11"/>
  <c r="P352" i="11"/>
  <c r="L352" i="11"/>
  <c r="P352" i="15"/>
  <c r="Q352" i="15"/>
  <c r="R352" i="15"/>
  <c r="R352" i="11" l="1"/>
  <c r="Q352" i="11"/>
  <c r="S352" i="11"/>
  <c r="N352" i="11"/>
  <c r="M352" i="11"/>
  <c r="O352" i="11"/>
  <c r="N355" i="15"/>
  <c r="O354" i="15"/>
  <c r="T354" i="15"/>
  <c r="U354" i="15"/>
  <c r="S354" i="15"/>
  <c r="V354" i="15"/>
  <c r="P352" i="12"/>
  <c r="Q352" i="12"/>
  <c r="R352" i="12"/>
  <c r="N354" i="12"/>
  <c r="O353" i="12"/>
  <c r="U353" i="12"/>
  <c r="S353" i="12"/>
  <c r="V353" i="12"/>
  <c r="T353" i="12"/>
  <c r="P353" i="11"/>
  <c r="L353" i="11"/>
  <c r="K354" i="11"/>
  <c r="Q353" i="15"/>
  <c r="P353" i="15"/>
  <c r="R353" i="15"/>
  <c r="N355" i="12" l="1"/>
  <c r="O354" i="12"/>
  <c r="V354" i="12"/>
  <c r="U354" i="12"/>
  <c r="S354" i="12"/>
  <c r="T354" i="12"/>
  <c r="R354" i="15"/>
  <c r="Q354" i="15"/>
  <c r="P354" i="15"/>
  <c r="N356" i="15"/>
  <c r="O355" i="15"/>
  <c r="S355" i="15"/>
  <c r="U355" i="15"/>
  <c r="V355" i="15"/>
  <c r="T355" i="15"/>
  <c r="N353" i="11"/>
  <c r="O353" i="11"/>
  <c r="M353" i="11"/>
  <c r="L354" i="11"/>
  <c r="P354" i="11"/>
  <c r="K355" i="11"/>
  <c r="R353" i="11"/>
  <c r="Q353" i="11"/>
  <c r="S353" i="11"/>
  <c r="Q353" i="12"/>
  <c r="P353" i="12"/>
  <c r="R353" i="12"/>
  <c r="K356" i="11" l="1"/>
  <c r="L355" i="11"/>
  <c r="P355" i="11"/>
  <c r="S354" i="11"/>
  <c r="Q354" i="11"/>
  <c r="R354" i="11"/>
  <c r="N354" i="11"/>
  <c r="M354" i="11"/>
  <c r="O354" i="11"/>
  <c r="Q355" i="15"/>
  <c r="P355" i="15"/>
  <c r="R355" i="15"/>
  <c r="Q354" i="12"/>
  <c r="R354" i="12"/>
  <c r="P354" i="12"/>
  <c r="N357" i="15"/>
  <c r="O356" i="15"/>
  <c r="U356" i="15"/>
  <c r="V356" i="15"/>
  <c r="T356" i="15"/>
  <c r="S356" i="15"/>
  <c r="N356" i="12"/>
  <c r="O355" i="12"/>
  <c r="S355" i="12"/>
  <c r="U355" i="12"/>
  <c r="T355" i="12"/>
  <c r="V355" i="12"/>
  <c r="N358" i="15" l="1"/>
  <c r="O357" i="15"/>
  <c r="S357" i="15"/>
  <c r="T357" i="15"/>
  <c r="U357" i="15"/>
  <c r="V357" i="15"/>
  <c r="R355" i="12"/>
  <c r="Q355" i="12"/>
  <c r="P355" i="12"/>
  <c r="Q355" i="11"/>
  <c r="S355" i="11"/>
  <c r="R355" i="11"/>
  <c r="N357" i="12"/>
  <c r="T356" i="12"/>
  <c r="O356" i="12"/>
  <c r="U356" i="12"/>
  <c r="S356" i="12"/>
  <c r="V356" i="12"/>
  <c r="M355" i="11"/>
  <c r="O355" i="11"/>
  <c r="N355" i="11"/>
  <c r="P356" i="15"/>
  <c r="R356" i="15"/>
  <c r="Q356" i="15"/>
  <c r="K357" i="11"/>
  <c r="P356" i="11"/>
  <c r="L356" i="11"/>
  <c r="N358" i="12" l="1"/>
  <c r="T357" i="12"/>
  <c r="O357" i="12"/>
  <c r="U357" i="12"/>
  <c r="V357" i="12"/>
  <c r="S357" i="12"/>
  <c r="O356" i="11"/>
  <c r="N356" i="11"/>
  <c r="M356" i="11"/>
  <c r="P356" i="12"/>
  <c r="R356" i="12"/>
  <c r="Q356" i="12"/>
  <c r="R356" i="11"/>
  <c r="S356" i="11"/>
  <c r="Q356" i="11"/>
  <c r="P357" i="15"/>
  <c r="Q357" i="15"/>
  <c r="R357" i="15"/>
  <c r="L357" i="11"/>
  <c r="P357" i="11"/>
  <c r="K358" i="11"/>
  <c r="N359" i="15"/>
  <c r="S358" i="15"/>
  <c r="O358" i="15"/>
  <c r="T358" i="15"/>
  <c r="U358" i="15"/>
  <c r="V358" i="15"/>
  <c r="O357" i="11" l="1"/>
  <c r="M357" i="11"/>
  <c r="N357" i="11"/>
  <c r="R357" i="12"/>
  <c r="Q357" i="12"/>
  <c r="P357" i="12"/>
  <c r="N360" i="15"/>
  <c r="S359" i="15"/>
  <c r="O359" i="15"/>
  <c r="T359" i="15"/>
  <c r="V359" i="15"/>
  <c r="U359" i="15"/>
  <c r="R358" i="15"/>
  <c r="P358" i="15"/>
  <c r="Q358" i="15"/>
  <c r="S357" i="11"/>
  <c r="Q357" i="11"/>
  <c r="R357" i="11"/>
  <c r="P358" i="11"/>
  <c r="L358" i="11"/>
  <c r="K359" i="11"/>
  <c r="N359" i="12"/>
  <c r="T358" i="12"/>
  <c r="O358" i="12"/>
  <c r="V358" i="12"/>
  <c r="U358" i="12"/>
  <c r="S358" i="12"/>
  <c r="N358" i="11" l="1"/>
  <c r="M358" i="11"/>
  <c r="O358" i="11"/>
  <c r="R358" i="12"/>
  <c r="P358" i="12"/>
  <c r="Q358" i="12"/>
  <c r="R358" i="11"/>
  <c r="S358" i="11"/>
  <c r="Q358" i="11"/>
  <c r="N361" i="15"/>
  <c r="V360" i="15"/>
  <c r="O360" i="15"/>
  <c r="S360" i="15"/>
  <c r="T360" i="15"/>
  <c r="U360" i="15"/>
  <c r="N360" i="12"/>
  <c r="S359" i="12"/>
  <c r="O359" i="12"/>
  <c r="U359" i="12"/>
  <c r="V359" i="12"/>
  <c r="T359" i="12"/>
  <c r="K360" i="11"/>
  <c r="P359" i="11"/>
  <c r="L359" i="11"/>
  <c r="R359" i="15"/>
  <c r="Q359" i="15"/>
  <c r="P359" i="15"/>
  <c r="M359" i="11" l="1"/>
  <c r="N359" i="11"/>
  <c r="O359" i="11"/>
  <c r="Q360" i="15"/>
  <c r="P360" i="15"/>
  <c r="R360" i="15"/>
  <c r="N361" i="12"/>
  <c r="U360" i="12"/>
  <c r="O360" i="12"/>
  <c r="V360" i="12"/>
  <c r="T360" i="12"/>
  <c r="S360" i="12"/>
  <c r="Q359" i="11"/>
  <c r="S359" i="11"/>
  <c r="R359" i="11"/>
  <c r="K361" i="11"/>
  <c r="P360" i="11"/>
  <c r="L360" i="11"/>
  <c r="N362" i="15"/>
  <c r="V361" i="15"/>
  <c r="O361" i="15"/>
  <c r="S361" i="15"/>
  <c r="T361" i="15"/>
  <c r="U361" i="15"/>
  <c r="R359" i="12"/>
  <c r="P359" i="12"/>
  <c r="Q359" i="12"/>
  <c r="L361" i="11" l="1"/>
  <c r="P361" i="11"/>
  <c r="K362" i="11"/>
  <c r="N363" i="15"/>
  <c r="T362" i="15"/>
  <c r="O362" i="15"/>
  <c r="V362" i="15"/>
  <c r="S362" i="15"/>
  <c r="U362" i="15"/>
  <c r="N362" i="12"/>
  <c r="T361" i="12"/>
  <c r="O361" i="12"/>
  <c r="V361" i="12"/>
  <c r="S361" i="12"/>
  <c r="U361" i="12"/>
  <c r="M360" i="11"/>
  <c r="N360" i="11"/>
  <c r="O360" i="11"/>
  <c r="R361" i="15"/>
  <c r="Q361" i="15"/>
  <c r="P361" i="15"/>
  <c r="S360" i="11"/>
  <c r="R360" i="11"/>
  <c r="Q360" i="11"/>
  <c r="R360" i="12"/>
  <c r="Q360" i="12"/>
  <c r="P360" i="12"/>
  <c r="P361" i="12" l="1"/>
  <c r="Q361" i="12"/>
  <c r="R361" i="12"/>
  <c r="N364" i="15"/>
  <c r="T363" i="15"/>
  <c r="O363" i="15"/>
  <c r="U363" i="15"/>
  <c r="V363" i="15"/>
  <c r="S363" i="15"/>
  <c r="L362" i="11"/>
  <c r="P362" i="11"/>
  <c r="K363" i="11"/>
  <c r="N363" i="12"/>
  <c r="S362" i="12"/>
  <c r="O362" i="12"/>
  <c r="T362" i="12"/>
  <c r="V362" i="12"/>
  <c r="U362" i="12"/>
  <c r="P362" i="15"/>
  <c r="Q362" i="15"/>
  <c r="R362" i="15"/>
  <c r="S361" i="11"/>
  <c r="R361" i="11"/>
  <c r="Q361" i="11"/>
  <c r="N361" i="11"/>
  <c r="O361" i="11"/>
  <c r="M361" i="11"/>
  <c r="K364" i="11" l="1"/>
  <c r="L363" i="11"/>
  <c r="P363" i="11"/>
  <c r="N365" i="15"/>
  <c r="T364" i="15"/>
  <c r="O364" i="15"/>
  <c r="U364" i="15"/>
  <c r="V364" i="15"/>
  <c r="S364" i="15"/>
  <c r="R362" i="12"/>
  <c r="P362" i="12"/>
  <c r="Q362" i="12"/>
  <c r="Q362" i="11"/>
  <c r="R362" i="11"/>
  <c r="S362" i="11"/>
  <c r="N362" i="11"/>
  <c r="M362" i="11"/>
  <c r="O362" i="11"/>
  <c r="Q363" i="15"/>
  <c r="R363" i="15"/>
  <c r="P363" i="15"/>
  <c r="N364" i="12"/>
  <c r="U363" i="12"/>
  <c r="O363" i="12"/>
  <c r="V363" i="12"/>
  <c r="T363" i="12"/>
  <c r="S363" i="12"/>
  <c r="R363" i="12" l="1"/>
  <c r="Q363" i="12"/>
  <c r="P363" i="12"/>
  <c r="N366" i="15"/>
  <c r="V365" i="15"/>
  <c r="O365" i="15"/>
  <c r="S365" i="15"/>
  <c r="T365" i="15"/>
  <c r="U365" i="15"/>
  <c r="Q363" i="11"/>
  <c r="S363" i="11"/>
  <c r="R363" i="11"/>
  <c r="M363" i="11"/>
  <c r="N363" i="11"/>
  <c r="O363" i="11"/>
  <c r="N365" i="12"/>
  <c r="V364" i="12"/>
  <c r="O364" i="12"/>
  <c r="U364" i="12"/>
  <c r="T364" i="12"/>
  <c r="S364" i="12"/>
  <c r="P364" i="15"/>
  <c r="Q364" i="15"/>
  <c r="R364" i="15"/>
  <c r="K365" i="11"/>
  <c r="L364" i="11"/>
  <c r="P364" i="11"/>
  <c r="M364" i="11" l="1"/>
  <c r="O364" i="11"/>
  <c r="N364" i="11"/>
  <c r="N367" i="15"/>
  <c r="T366" i="15"/>
  <c r="O366" i="15"/>
  <c r="U366" i="15"/>
  <c r="V366" i="15"/>
  <c r="S366" i="15"/>
  <c r="N366" i="12"/>
  <c r="U365" i="12"/>
  <c r="O365" i="12"/>
  <c r="V365" i="12"/>
  <c r="T365" i="12"/>
  <c r="S365" i="12"/>
  <c r="S364" i="11"/>
  <c r="Q364" i="11"/>
  <c r="R364" i="11"/>
  <c r="R364" i="12"/>
  <c r="P364" i="12"/>
  <c r="Q364" i="12"/>
  <c r="Q365" i="15"/>
  <c r="R365" i="15"/>
  <c r="P365" i="15"/>
  <c r="L365" i="11"/>
  <c r="P365" i="11"/>
  <c r="K366" i="11"/>
  <c r="P365" i="12" l="1"/>
  <c r="Q365" i="12"/>
  <c r="R365" i="12"/>
  <c r="N368" i="15"/>
  <c r="S367" i="15"/>
  <c r="O367" i="15"/>
  <c r="V367" i="15"/>
  <c r="T367" i="15"/>
  <c r="U367" i="15"/>
  <c r="L366" i="11"/>
  <c r="P366" i="11"/>
  <c r="K367" i="11"/>
  <c r="N367" i="12"/>
  <c r="T366" i="12"/>
  <c r="O366" i="12"/>
  <c r="V366" i="12"/>
  <c r="U366" i="12"/>
  <c r="S366" i="12"/>
  <c r="Q366" i="15"/>
  <c r="R366" i="15"/>
  <c r="P366" i="15"/>
  <c r="Q365" i="11"/>
  <c r="R365" i="11"/>
  <c r="S365" i="11"/>
  <c r="O365" i="11"/>
  <c r="M365" i="11"/>
  <c r="N365" i="11"/>
  <c r="K368" i="11" l="1"/>
  <c r="P367" i="11"/>
  <c r="L367" i="11"/>
  <c r="N369" i="15"/>
  <c r="U368" i="15"/>
  <c r="O368" i="15"/>
  <c r="T368" i="15"/>
  <c r="V368" i="15"/>
  <c r="S368" i="15"/>
  <c r="P366" i="12"/>
  <c r="Q366" i="12"/>
  <c r="R366" i="12"/>
  <c r="R366" i="11"/>
  <c r="S366" i="11"/>
  <c r="Q366" i="11"/>
  <c r="N366" i="11"/>
  <c r="M366" i="11"/>
  <c r="O366" i="11"/>
  <c r="Q367" i="15"/>
  <c r="P367" i="15"/>
  <c r="R367" i="15"/>
  <c r="N368" i="12"/>
  <c r="T367" i="12"/>
  <c r="O367" i="12"/>
  <c r="V367" i="12"/>
  <c r="S367" i="12"/>
  <c r="U367" i="12"/>
  <c r="N370" i="15" l="1"/>
  <c r="T369" i="15"/>
  <c r="O369" i="15"/>
  <c r="V369" i="15"/>
  <c r="U369" i="15"/>
  <c r="S369" i="15"/>
  <c r="N367" i="11"/>
  <c r="O367" i="11"/>
  <c r="M367" i="11"/>
  <c r="N369" i="12"/>
  <c r="U368" i="12"/>
  <c r="O368" i="12"/>
  <c r="T368" i="12"/>
  <c r="S368" i="12"/>
  <c r="V368" i="12"/>
  <c r="R368" i="15"/>
  <c r="P368" i="15"/>
  <c r="Q368" i="15"/>
  <c r="S367" i="11"/>
  <c r="R367" i="11"/>
  <c r="Q367" i="11"/>
  <c r="P367" i="12"/>
  <c r="R367" i="12"/>
  <c r="Q367" i="12"/>
  <c r="K369" i="11"/>
  <c r="L368" i="11"/>
  <c r="P368" i="11"/>
  <c r="R368" i="12" l="1"/>
  <c r="P368" i="12"/>
  <c r="Q368" i="12"/>
  <c r="S368" i="11"/>
  <c r="Q368" i="11"/>
  <c r="R368" i="11"/>
  <c r="P369" i="15"/>
  <c r="Q369" i="15"/>
  <c r="R369" i="15"/>
  <c r="M368" i="11"/>
  <c r="N368" i="11"/>
  <c r="O368" i="11"/>
  <c r="N370" i="12"/>
  <c r="T369" i="12"/>
  <c r="O369" i="12"/>
  <c r="V369" i="12"/>
  <c r="U369" i="12"/>
  <c r="S369" i="12"/>
  <c r="L369" i="11"/>
  <c r="P369" i="11"/>
  <c r="K370" i="11"/>
  <c r="N371" i="15"/>
  <c r="V370" i="15"/>
  <c r="O370" i="15"/>
  <c r="T370" i="15"/>
  <c r="S370" i="15"/>
  <c r="U370" i="15"/>
  <c r="R370" i="15" l="1"/>
  <c r="Q370" i="15"/>
  <c r="P370" i="15"/>
  <c r="S369" i="11"/>
  <c r="R369" i="11"/>
  <c r="Q369" i="11"/>
  <c r="O369" i="11"/>
  <c r="M369" i="11"/>
  <c r="N369" i="11"/>
  <c r="P369" i="12"/>
  <c r="Q369" i="12"/>
  <c r="R369" i="12"/>
  <c r="N372" i="15"/>
  <c r="V371" i="15"/>
  <c r="O371" i="15"/>
  <c r="T371" i="15"/>
  <c r="S371" i="15"/>
  <c r="U371" i="15"/>
  <c r="L370" i="11"/>
  <c r="P370" i="11"/>
  <c r="K371" i="11"/>
  <c r="N371" i="12"/>
  <c r="T370" i="12"/>
  <c r="O370" i="12"/>
  <c r="U370" i="12"/>
  <c r="V370" i="12"/>
  <c r="S370" i="12"/>
  <c r="P370" i="12" l="1"/>
  <c r="R370" i="12"/>
  <c r="Q370" i="12"/>
  <c r="Q370" i="11"/>
  <c r="S370" i="11"/>
  <c r="R370" i="11"/>
  <c r="N370" i="11"/>
  <c r="O370" i="11"/>
  <c r="M370" i="11"/>
  <c r="P371" i="15"/>
  <c r="Q371" i="15"/>
  <c r="R371" i="15"/>
  <c r="N372" i="12"/>
  <c r="U371" i="12"/>
  <c r="O371" i="12"/>
  <c r="S371" i="12"/>
  <c r="T371" i="12"/>
  <c r="V371" i="12"/>
  <c r="K372" i="11"/>
  <c r="L371" i="11"/>
  <c r="P371" i="11"/>
  <c r="N373" i="15"/>
  <c r="V372" i="15"/>
  <c r="O372" i="15"/>
  <c r="S372" i="15"/>
  <c r="T372" i="15"/>
  <c r="U372" i="15"/>
  <c r="N371" i="11" l="1"/>
  <c r="M371" i="11"/>
  <c r="O371" i="11"/>
  <c r="K373" i="11"/>
  <c r="P372" i="11"/>
  <c r="L372" i="11"/>
  <c r="R371" i="12"/>
  <c r="P371" i="12"/>
  <c r="Q371" i="12"/>
  <c r="N374" i="15"/>
  <c r="V373" i="15"/>
  <c r="O373" i="15"/>
  <c r="U373" i="15"/>
  <c r="T373" i="15"/>
  <c r="S373" i="15"/>
  <c r="Q372" i="15"/>
  <c r="R372" i="15"/>
  <c r="P372" i="15"/>
  <c r="R371" i="11"/>
  <c r="Q371" i="11"/>
  <c r="S371" i="11"/>
  <c r="N373" i="12"/>
  <c r="V372" i="12"/>
  <c r="O372" i="12"/>
  <c r="S372" i="12"/>
  <c r="U372" i="12"/>
  <c r="T372" i="12"/>
  <c r="P373" i="11" l="1"/>
  <c r="L373" i="11"/>
  <c r="K374" i="11"/>
  <c r="P372" i="12"/>
  <c r="Q372" i="12"/>
  <c r="R372" i="12"/>
  <c r="R373" i="15"/>
  <c r="P373" i="15"/>
  <c r="Q373" i="15"/>
  <c r="M372" i="11"/>
  <c r="O372" i="11"/>
  <c r="N372" i="11"/>
  <c r="N374" i="12"/>
  <c r="U373" i="12"/>
  <c r="O373" i="12"/>
  <c r="V373" i="12"/>
  <c r="T373" i="12"/>
  <c r="S373" i="12"/>
  <c r="N375" i="15"/>
  <c r="U374" i="15"/>
  <c r="O374" i="15"/>
  <c r="T374" i="15"/>
  <c r="V374" i="15"/>
  <c r="S374" i="15"/>
  <c r="Q372" i="11"/>
  <c r="S372" i="11"/>
  <c r="R372" i="11"/>
  <c r="P374" i="15" l="1"/>
  <c r="Q374" i="15"/>
  <c r="R374" i="15"/>
  <c r="R373" i="12"/>
  <c r="Q373" i="12"/>
  <c r="P373" i="12"/>
  <c r="L374" i="11"/>
  <c r="P374" i="11"/>
  <c r="K375" i="11"/>
  <c r="O373" i="11"/>
  <c r="N373" i="11"/>
  <c r="M373" i="11"/>
  <c r="N376" i="15"/>
  <c r="U375" i="15"/>
  <c r="O375" i="15"/>
  <c r="S375" i="15"/>
  <c r="V375" i="15"/>
  <c r="T375" i="15"/>
  <c r="N375" i="12"/>
  <c r="V374" i="12"/>
  <c r="O374" i="12"/>
  <c r="S374" i="12"/>
  <c r="U374" i="12"/>
  <c r="T374" i="12"/>
  <c r="Q373" i="11"/>
  <c r="S373" i="11"/>
  <c r="R373" i="11"/>
  <c r="N377" i="15" l="1"/>
  <c r="S376" i="15"/>
  <c r="O376" i="15"/>
  <c r="T376" i="15"/>
  <c r="U376" i="15"/>
  <c r="V376" i="15"/>
  <c r="S374" i="11"/>
  <c r="R374" i="11"/>
  <c r="Q374" i="11"/>
  <c r="N376" i="12"/>
  <c r="V375" i="12"/>
  <c r="O375" i="12"/>
  <c r="T375" i="12"/>
  <c r="U375" i="12"/>
  <c r="S375" i="12"/>
  <c r="O374" i="11"/>
  <c r="N374" i="11"/>
  <c r="M374" i="11"/>
  <c r="P375" i="15"/>
  <c r="R375" i="15"/>
  <c r="Q375" i="15"/>
  <c r="Q374" i="12"/>
  <c r="P374" i="12"/>
  <c r="R374" i="12"/>
  <c r="K376" i="11"/>
  <c r="L375" i="11"/>
  <c r="P375" i="11"/>
  <c r="Q375" i="12" l="1"/>
  <c r="R375" i="12"/>
  <c r="P375" i="12"/>
  <c r="Q375" i="11"/>
  <c r="R375" i="11"/>
  <c r="S375" i="11"/>
  <c r="P376" i="15"/>
  <c r="Q376" i="15"/>
  <c r="R376" i="15"/>
  <c r="M375" i="11"/>
  <c r="O375" i="11"/>
  <c r="N375" i="11"/>
  <c r="N377" i="12"/>
  <c r="T376" i="12"/>
  <c r="O376" i="12"/>
  <c r="U376" i="12"/>
  <c r="V376" i="12"/>
  <c r="S376" i="12"/>
  <c r="K377" i="11"/>
  <c r="P376" i="11"/>
  <c r="L376" i="11"/>
  <c r="N378" i="15"/>
  <c r="T377" i="15"/>
  <c r="O377" i="15"/>
  <c r="U377" i="15"/>
  <c r="V377" i="15"/>
  <c r="S377" i="15"/>
  <c r="Q377" i="15" l="1"/>
  <c r="R377" i="15"/>
  <c r="P377" i="15"/>
  <c r="R376" i="11"/>
  <c r="S376" i="11"/>
  <c r="Q376" i="11"/>
  <c r="P377" i="11"/>
  <c r="L377" i="11"/>
  <c r="K378" i="11"/>
  <c r="P376" i="12"/>
  <c r="R376" i="12"/>
  <c r="Q376" i="12"/>
  <c r="N379" i="15"/>
  <c r="S378" i="15"/>
  <c r="O378" i="15"/>
  <c r="V378" i="15"/>
  <c r="T378" i="15"/>
  <c r="U378" i="15"/>
  <c r="M376" i="11"/>
  <c r="N376" i="11"/>
  <c r="O376" i="11"/>
  <c r="N378" i="12"/>
  <c r="S377" i="12"/>
  <c r="O377" i="12"/>
  <c r="T377" i="12"/>
  <c r="V377" i="12"/>
  <c r="U377" i="12"/>
  <c r="P377" i="12" l="1"/>
  <c r="R377" i="12"/>
  <c r="Q377" i="12"/>
  <c r="N377" i="11"/>
  <c r="M377" i="11"/>
  <c r="O377" i="11"/>
  <c r="Q378" i="15"/>
  <c r="R378" i="15"/>
  <c r="P378" i="15"/>
  <c r="S377" i="11"/>
  <c r="R377" i="11"/>
  <c r="Q377" i="11"/>
  <c r="N379" i="12"/>
  <c r="S378" i="12"/>
  <c r="O378" i="12"/>
  <c r="U378" i="12"/>
  <c r="T378" i="12"/>
  <c r="V378" i="12"/>
  <c r="N380" i="15"/>
  <c r="S379" i="15"/>
  <c r="O379" i="15"/>
  <c r="T379" i="15"/>
  <c r="U379" i="15"/>
  <c r="V379" i="15"/>
  <c r="P378" i="11"/>
  <c r="L378" i="11"/>
  <c r="K379" i="11"/>
  <c r="R379" i="15" l="1"/>
  <c r="P379" i="15"/>
  <c r="Q379" i="15"/>
  <c r="K380" i="11"/>
  <c r="P379" i="11"/>
  <c r="L379" i="11"/>
  <c r="Q378" i="12"/>
  <c r="R378" i="12"/>
  <c r="P378" i="12"/>
  <c r="N378" i="11"/>
  <c r="O378" i="11"/>
  <c r="M378" i="11"/>
  <c r="N381" i="15"/>
  <c r="T380" i="15"/>
  <c r="O380" i="15"/>
  <c r="V380" i="15"/>
  <c r="S380" i="15"/>
  <c r="U380" i="15"/>
  <c r="S378" i="11"/>
  <c r="Q378" i="11"/>
  <c r="R378" i="11"/>
  <c r="N380" i="12"/>
  <c r="U379" i="12"/>
  <c r="O379" i="12"/>
  <c r="S379" i="12"/>
  <c r="T379" i="12"/>
  <c r="V379" i="12"/>
  <c r="Q379" i="12" l="1"/>
  <c r="P379" i="12"/>
  <c r="R379" i="12"/>
  <c r="K381" i="11"/>
  <c r="L380" i="11"/>
  <c r="P380" i="11"/>
  <c r="Q380" i="15"/>
  <c r="P380" i="15"/>
  <c r="R380" i="15"/>
  <c r="N381" i="12"/>
  <c r="T380" i="12"/>
  <c r="O380" i="12"/>
  <c r="V380" i="12"/>
  <c r="S380" i="12"/>
  <c r="U380" i="12"/>
  <c r="N379" i="11"/>
  <c r="M379" i="11"/>
  <c r="O379" i="11"/>
  <c r="N382" i="15"/>
  <c r="T381" i="15"/>
  <c r="O381" i="15"/>
  <c r="V381" i="15"/>
  <c r="S381" i="15"/>
  <c r="U381" i="15"/>
  <c r="Q379" i="11"/>
  <c r="S379" i="11"/>
  <c r="R379" i="11"/>
  <c r="P380" i="12" l="1"/>
  <c r="Q380" i="12"/>
  <c r="R380" i="12"/>
  <c r="P381" i="11"/>
  <c r="L381" i="11"/>
  <c r="K382" i="11"/>
  <c r="N383" i="15"/>
  <c r="T382" i="15"/>
  <c r="O382" i="15"/>
  <c r="V382" i="15"/>
  <c r="U382" i="15"/>
  <c r="S382" i="15"/>
  <c r="N382" i="12"/>
  <c r="S381" i="12"/>
  <c r="O381" i="12"/>
  <c r="T381" i="12"/>
  <c r="V381" i="12"/>
  <c r="U381" i="12"/>
  <c r="S380" i="11"/>
  <c r="R380" i="11"/>
  <c r="Q380" i="11"/>
  <c r="Q381" i="15"/>
  <c r="P381" i="15"/>
  <c r="R381" i="15"/>
  <c r="M380" i="11"/>
  <c r="N380" i="11"/>
  <c r="O380" i="11"/>
  <c r="R382" i="15" l="1"/>
  <c r="Q382" i="15"/>
  <c r="P382" i="15"/>
  <c r="S381" i="11"/>
  <c r="R381" i="11"/>
  <c r="Q381" i="11"/>
  <c r="N384" i="15"/>
  <c r="T383" i="15"/>
  <c r="O383" i="15"/>
  <c r="V383" i="15"/>
  <c r="S383" i="15"/>
  <c r="U383" i="15"/>
  <c r="P381" i="12"/>
  <c r="R381" i="12"/>
  <c r="Q381" i="12"/>
  <c r="L382" i="11"/>
  <c r="P382" i="11"/>
  <c r="K383" i="11"/>
  <c r="N383" i="12"/>
  <c r="V382" i="12"/>
  <c r="O382" i="12"/>
  <c r="U382" i="12"/>
  <c r="S382" i="12"/>
  <c r="T382" i="12"/>
  <c r="N381" i="11"/>
  <c r="M381" i="11"/>
  <c r="O381" i="11"/>
  <c r="M382" i="11" l="1"/>
  <c r="O382" i="11"/>
  <c r="N382" i="11"/>
  <c r="N384" i="12"/>
  <c r="V383" i="12"/>
  <c r="O383" i="12"/>
  <c r="U383" i="12"/>
  <c r="S383" i="12"/>
  <c r="T383" i="12"/>
  <c r="N385" i="15"/>
  <c r="S384" i="15"/>
  <c r="O384" i="15"/>
  <c r="V384" i="15"/>
  <c r="U384" i="15"/>
  <c r="T384" i="15"/>
  <c r="K384" i="11"/>
  <c r="P383" i="11"/>
  <c r="L383" i="11"/>
  <c r="R382" i="12"/>
  <c r="P382" i="12"/>
  <c r="Q382" i="12"/>
  <c r="Q382" i="11"/>
  <c r="R382" i="11"/>
  <c r="S382" i="11"/>
  <c r="Q383" i="15"/>
  <c r="P383" i="15"/>
  <c r="R383" i="15"/>
  <c r="K385" i="11" l="1"/>
  <c r="L384" i="11"/>
  <c r="P384" i="11"/>
  <c r="N385" i="12"/>
  <c r="V384" i="12"/>
  <c r="O384" i="12"/>
  <c r="T384" i="12"/>
  <c r="S384" i="12"/>
  <c r="U384" i="12"/>
  <c r="Q384" i="15"/>
  <c r="P384" i="15"/>
  <c r="R384" i="15"/>
  <c r="N383" i="11"/>
  <c r="O383" i="11"/>
  <c r="M383" i="11"/>
  <c r="Q383" i="12"/>
  <c r="P383" i="12"/>
  <c r="R383" i="12"/>
  <c r="N386" i="15"/>
  <c r="S385" i="15"/>
  <c r="O385" i="15"/>
  <c r="T385" i="15"/>
  <c r="V385" i="15"/>
  <c r="U385" i="15"/>
  <c r="Q383" i="11"/>
  <c r="S383" i="11"/>
  <c r="R383" i="11"/>
  <c r="N386" i="12" l="1"/>
  <c r="T385" i="12"/>
  <c r="O385" i="12"/>
  <c r="S385" i="12"/>
  <c r="V385" i="12"/>
  <c r="U385" i="12"/>
  <c r="N387" i="15"/>
  <c r="U386" i="15"/>
  <c r="O386" i="15"/>
  <c r="T386" i="15"/>
  <c r="S386" i="15"/>
  <c r="V386" i="15"/>
  <c r="Q384" i="11"/>
  <c r="R384" i="11"/>
  <c r="S384" i="11"/>
  <c r="P384" i="12"/>
  <c r="R384" i="12"/>
  <c r="Q384" i="12"/>
  <c r="O384" i="11"/>
  <c r="N384" i="11"/>
  <c r="M384" i="11"/>
  <c r="R385" i="15"/>
  <c r="Q385" i="15"/>
  <c r="P385" i="15"/>
  <c r="P385" i="11"/>
  <c r="L385" i="11"/>
  <c r="K386" i="11"/>
  <c r="P386" i="15" l="1"/>
  <c r="Q386" i="15"/>
  <c r="R386" i="15"/>
  <c r="N388" i="15"/>
  <c r="V387" i="15"/>
  <c r="O387" i="15"/>
  <c r="U387" i="15"/>
  <c r="S387" i="15"/>
  <c r="T387" i="15"/>
  <c r="R385" i="12"/>
  <c r="P385" i="12"/>
  <c r="Q385" i="12"/>
  <c r="L386" i="11"/>
  <c r="P386" i="11"/>
  <c r="K387" i="11"/>
  <c r="N385" i="11"/>
  <c r="M385" i="11"/>
  <c r="O385" i="11"/>
  <c r="Q385" i="11"/>
  <c r="S385" i="11"/>
  <c r="R385" i="11"/>
  <c r="N387" i="12"/>
  <c r="V386" i="12"/>
  <c r="O386" i="12"/>
  <c r="U386" i="12"/>
  <c r="S386" i="12"/>
  <c r="T386" i="12"/>
  <c r="N389" i="15" l="1"/>
  <c r="S388" i="15"/>
  <c r="O388" i="15"/>
  <c r="U388" i="15"/>
  <c r="T388" i="15"/>
  <c r="V388" i="15"/>
  <c r="P386" i="12"/>
  <c r="Q386" i="12"/>
  <c r="R386" i="12"/>
  <c r="K388" i="11"/>
  <c r="P387" i="11"/>
  <c r="L387" i="11"/>
  <c r="Q387" i="15"/>
  <c r="P387" i="15"/>
  <c r="R387" i="15"/>
  <c r="N388" i="12"/>
  <c r="S387" i="12"/>
  <c r="O387" i="12"/>
  <c r="U387" i="12"/>
  <c r="V387" i="12"/>
  <c r="T387" i="12"/>
  <c r="Q386" i="11"/>
  <c r="S386" i="11"/>
  <c r="R386" i="11"/>
  <c r="O386" i="11"/>
  <c r="M386" i="11"/>
  <c r="N386" i="11"/>
  <c r="N389" i="12" l="1"/>
  <c r="O388" i="12"/>
  <c r="T388" i="12"/>
  <c r="V388" i="12"/>
  <c r="U388" i="12"/>
  <c r="S388" i="12"/>
  <c r="M387" i="11"/>
  <c r="N387" i="11"/>
  <c r="O387" i="11"/>
  <c r="R388" i="15"/>
  <c r="P388" i="15"/>
  <c r="Q388" i="15"/>
  <c r="L388" i="11"/>
  <c r="P388" i="11"/>
  <c r="Q387" i="11"/>
  <c r="R387" i="11"/>
  <c r="S387" i="11"/>
  <c r="R387" i="12"/>
  <c r="P387" i="12"/>
  <c r="Q387" i="12"/>
  <c r="N390" i="15"/>
  <c r="U389" i="15"/>
  <c r="O389" i="15"/>
  <c r="S389" i="15"/>
  <c r="T389" i="15"/>
  <c r="V389" i="15"/>
  <c r="M388" i="11" l="1"/>
  <c r="N388" i="11"/>
  <c r="O388" i="11"/>
  <c r="Q389" i="15"/>
  <c r="R389" i="15"/>
  <c r="P389" i="15"/>
  <c r="Q388" i="11"/>
  <c r="R388" i="11"/>
  <c r="S388" i="11"/>
  <c r="R388" i="12"/>
  <c r="P388" i="12"/>
  <c r="Q388" i="12"/>
  <c r="N391" i="15"/>
  <c r="O390" i="15"/>
  <c r="V390" i="15"/>
  <c r="U390" i="15"/>
  <c r="S390" i="15"/>
  <c r="T390" i="15"/>
  <c r="N390" i="12"/>
  <c r="U389" i="12"/>
  <c r="S389" i="12"/>
  <c r="T389" i="12"/>
  <c r="O389" i="12"/>
  <c r="V389" i="12"/>
  <c r="R389" i="12" l="1"/>
  <c r="P389" i="12"/>
  <c r="Q389" i="12"/>
  <c r="N391" i="12"/>
  <c r="O390" i="12"/>
  <c r="S390" i="12"/>
  <c r="T390" i="12"/>
  <c r="U390" i="12"/>
  <c r="V390" i="12"/>
  <c r="P390" i="15"/>
  <c r="R390" i="15"/>
  <c r="Q390" i="15"/>
  <c r="O391" i="15"/>
  <c r="U391" i="15"/>
  <c r="N392" i="15"/>
  <c r="S391" i="15"/>
  <c r="T391" i="15"/>
  <c r="V391" i="15"/>
  <c r="N392" i="12" l="1"/>
  <c r="O391" i="12"/>
  <c r="T391" i="12"/>
  <c r="S391" i="12"/>
  <c r="V391" i="12"/>
  <c r="U391" i="12"/>
  <c r="R391" i="15"/>
  <c r="Q391" i="15"/>
  <c r="P391" i="15"/>
  <c r="N393" i="15"/>
  <c r="O392" i="15"/>
  <c r="T392" i="15"/>
  <c r="V392" i="15"/>
  <c r="U392" i="15"/>
  <c r="S392" i="15"/>
  <c r="Q390" i="12"/>
  <c r="R390" i="12"/>
  <c r="P390" i="12"/>
  <c r="N394" i="15" l="1"/>
  <c r="O393" i="15"/>
  <c r="V393" i="15"/>
  <c r="T393" i="15"/>
  <c r="U393" i="15"/>
  <c r="S393" i="15"/>
  <c r="Q392" i="15"/>
  <c r="P392" i="15"/>
  <c r="R392" i="15"/>
  <c r="Q391" i="12"/>
  <c r="P391" i="12"/>
  <c r="R391" i="12"/>
  <c r="N393" i="12"/>
  <c r="O392" i="12"/>
  <c r="S392" i="12"/>
  <c r="U392" i="12"/>
  <c r="T392" i="12"/>
  <c r="V392" i="12"/>
  <c r="N394" i="12" l="1"/>
  <c r="O393" i="12"/>
  <c r="U393" i="12"/>
  <c r="S393" i="12"/>
  <c r="T393" i="12"/>
  <c r="V393" i="12"/>
  <c r="R392" i="12"/>
  <c r="Q392" i="12"/>
  <c r="P392" i="12"/>
  <c r="P393" i="15"/>
  <c r="Q393" i="15"/>
  <c r="R393" i="15"/>
  <c r="N395" i="15"/>
  <c r="O394" i="15"/>
  <c r="S394" i="15"/>
  <c r="T394" i="15"/>
  <c r="V394" i="15"/>
  <c r="U394" i="15"/>
  <c r="P394" i="15" l="1"/>
  <c r="Q394" i="15"/>
  <c r="R394" i="15"/>
  <c r="N396" i="15"/>
  <c r="O395" i="15"/>
  <c r="U395" i="15"/>
  <c r="S395" i="15"/>
  <c r="T395" i="15"/>
  <c r="V395" i="15"/>
  <c r="R393" i="12"/>
  <c r="Q393" i="12"/>
  <c r="P393" i="12"/>
  <c r="N395" i="12"/>
  <c r="O394" i="12"/>
  <c r="T394" i="12"/>
  <c r="S394" i="12"/>
  <c r="U394" i="12"/>
  <c r="V394" i="12"/>
  <c r="N397" i="15" l="1"/>
  <c r="O396" i="15"/>
  <c r="S396" i="15"/>
  <c r="U396" i="15"/>
  <c r="V396" i="15"/>
  <c r="T396" i="15"/>
  <c r="P394" i="12"/>
  <c r="R394" i="12"/>
  <c r="Q394" i="12"/>
  <c r="N396" i="12"/>
  <c r="O395" i="12"/>
  <c r="T395" i="12"/>
  <c r="U395" i="12"/>
  <c r="S395" i="12"/>
  <c r="V395" i="12"/>
  <c r="Q395" i="15"/>
  <c r="R395" i="15"/>
  <c r="P395" i="15"/>
  <c r="N397" i="12" l="1"/>
  <c r="O396" i="12"/>
  <c r="U396" i="12"/>
  <c r="V396" i="12"/>
  <c r="T396" i="12"/>
  <c r="S396" i="12"/>
  <c r="Q395" i="12"/>
  <c r="P395" i="12"/>
  <c r="R395" i="12"/>
  <c r="Q396" i="15"/>
  <c r="P396" i="15"/>
  <c r="R396" i="15"/>
  <c r="N398" i="15"/>
  <c r="O397" i="15"/>
  <c r="S397" i="15"/>
  <c r="T397" i="15"/>
  <c r="V397" i="15"/>
  <c r="U397" i="15"/>
  <c r="N399" i="15" l="1"/>
  <c r="O398" i="15"/>
  <c r="U398" i="15"/>
  <c r="T398" i="15"/>
  <c r="V398" i="15"/>
  <c r="S398" i="15"/>
  <c r="P397" i="15"/>
  <c r="R397" i="15"/>
  <c r="Q397" i="15"/>
  <c r="Q396" i="12"/>
  <c r="R396" i="12"/>
  <c r="P396" i="12"/>
  <c r="N398" i="12"/>
  <c r="O397" i="12"/>
  <c r="S397" i="12"/>
  <c r="T397" i="12"/>
  <c r="U397" i="12"/>
  <c r="V397" i="12"/>
  <c r="N399" i="12" l="1"/>
  <c r="O398" i="12"/>
  <c r="S398" i="12"/>
  <c r="V398" i="12"/>
  <c r="T398" i="12"/>
  <c r="U398" i="12"/>
  <c r="N400" i="15"/>
  <c r="O399" i="15"/>
  <c r="T399" i="15"/>
  <c r="S399" i="15"/>
  <c r="U399" i="15"/>
  <c r="V399" i="15"/>
  <c r="R397" i="12"/>
  <c r="Q397" i="12"/>
  <c r="P397" i="12"/>
  <c r="Q398" i="15"/>
  <c r="P398" i="15"/>
  <c r="R398" i="15"/>
  <c r="O400" i="15" l="1"/>
  <c r="U400" i="15"/>
  <c r="N401" i="15"/>
  <c r="V400" i="15"/>
  <c r="T400" i="15"/>
  <c r="S400" i="15"/>
  <c r="R399" i="15"/>
  <c r="P399" i="15"/>
  <c r="Q399" i="15"/>
  <c r="P398" i="12"/>
  <c r="Q398" i="12"/>
  <c r="R398" i="12"/>
  <c r="N400" i="12"/>
  <c r="O399" i="12"/>
  <c r="S399" i="12"/>
  <c r="T399" i="12"/>
  <c r="V399" i="12"/>
  <c r="U399" i="12"/>
  <c r="N401" i="12" l="1"/>
  <c r="O400" i="12"/>
  <c r="T400" i="12"/>
  <c r="S400" i="12"/>
  <c r="V400" i="12"/>
  <c r="U400" i="12"/>
  <c r="N402" i="15"/>
  <c r="O401" i="15"/>
  <c r="U401" i="15"/>
  <c r="V401" i="15"/>
  <c r="T401" i="15"/>
  <c r="S401" i="15"/>
  <c r="R399" i="12"/>
  <c r="P399" i="12"/>
  <c r="Q399" i="12"/>
  <c r="Q400" i="15"/>
  <c r="P400" i="15"/>
  <c r="R400" i="15"/>
  <c r="P401" i="15" l="1"/>
  <c r="Q401" i="15"/>
  <c r="R401" i="15"/>
  <c r="O402" i="15"/>
  <c r="U402" i="15"/>
  <c r="N403" i="15"/>
  <c r="V402" i="15"/>
  <c r="T402" i="15"/>
  <c r="S402" i="15"/>
  <c r="R400" i="12"/>
  <c r="P400" i="12"/>
  <c r="Q400" i="12"/>
  <c r="N402" i="12"/>
  <c r="O401" i="12"/>
  <c r="T401" i="12"/>
  <c r="U401" i="12"/>
  <c r="S401" i="12"/>
  <c r="V401" i="12"/>
  <c r="P402" i="15" l="1"/>
  <c r="Q402" i="15"/>
  <c r="R402" i="15"/>
  <c r="P401" i="12"/>
  <c r="R401" i="12"/>
  <c r="Q401" i="12"/>
  <c r="N404" i="15"/>
  <c r="O403" i="15"/>
  <c r="U403" i="15"/>
  <c r="V403" i="15"/>
  <c r="S403" i="15"/>
  <c r="T403" i="15"/>
  <c r="N403" i="12"/>
  <c r="O402" i="12"/>
  <c r="V402" i="12"/>
  <c r="S402" i="12"/>
  <c r="U402" i="12"/>
  <c r="T402" i="12"/>
  <c r="Q403" i="15" l="1"/>
  <c r="P403" i="15"/>
  <c r="R403" i="15"/>
  <c r="N405" i="15"/>
  <c r="O404" i="15"/>
  <c r="T404" i="15"/>
  <c r="V404" i="15"/>
  <c r="S404" i="15"/>
  <c r="U404" i="15"/>
  <c r="Q402" i="12"/>
  <c r="P402" i="12"/>
  <c r="R402" i="12"/>
  <c r="N404" i="12"/>
  <c r="O403" i="12"/>
  <c r="V403" i="12"/>
  <c r="S403" i="12"/>
  <c r="U403" i="12"/>
  <c r="T403" i="12"/>
  <c r="N406" i="15" l="1"/>
  <c r="O405" i="15"/>
  <c r="V405" i="15"/>
  <c r="S405" i="15"/>
  <c r="T405" i="15"/>
  <c r="U405" i="15"/>
  <c r="N405" i="12"/>
  <c r="O404" i="12"/>
  <c r="U404" i="12"/>
  <c r="S404" i="12"/>
  <c r="T404" i="12"/>
  <c r="V404" i="12"/>
  <c r="Q403" i="12"/>
  <c r="P403" i="12"/>
  <c r="R403" i="12"/>
  <c r="P404" i="15"/>
  <c r="Q404" i="15"/>
  <c r="R404" i="15"/>
  <c r="Q404" i="12" l="1"/>
  <c r="R404" i="12"/>
  <c r="P404" i="12"/>
  <c r="N406" i="12"/>
  <c r="O405" i="12"/>
  <c r="V405" i="12"/>
  <c r="S405" i="12"/>
  <c r="U405" i="12"/>
  <c r="T405" i="12"/>
  <c r="Q405" i="15"/>
  <c r="P405" i="15"/>
  <c r="R405" i="15"/>
  <c r="O406" i="15"/>
  <c r="U406" i="15"/>
  <c r="T406" i="15"/>
  <c r="N407" i="15"/>
  <c r="S406" i="15"/>
  <c r="V406" i="15"/>
  <c r="N407" i="12" l="1"/>
  <c r="O406" i="12"/>
  <c r="T406" i="12"/>
  <c r="V406" i="12"/>
  <c r="S406" i="12"/>
  <c r="U406" i="12"/>
  <c r="R406" i="15"/>
  <c r="P406" i="15"/>
  <c r="Q406" i="15"/>
  <c r="N408" i="15"/>
  <c r="O407" i="15"/>
  <c r="S407" i="15"/>
  <c r="U407" i="15"/>
  <c r="V407" i="15"/>
  <c r="T407" i="15"/>
  <c r="P405" i="12"/>
  <c r="R405" i="12"/>
  <c r="Q405" i="12"/>
  <c r="Q407" i="15" l="1"/>
  <c r="P407" i="15"/>
  <c r="R407" i="15"/>
  <c r="P406" i="12"/>
  <c r="Q406" i="12"/>
  <c r="R406" i="12"/>
  <c r="N409" i="15"/>
  <c r="O408" i="15"/>
  <c r="V408" i="15"/>
  <c r="T408" i="15"/>
  <c r="S408" i="15"/>
  <c r="U408" i="15"/>
  <c r="N408" i="12"/>
  <c r="O407" i="12"/>
  <c r="V407" i="12"/>
  <c r="S407" i="12"/>
  <c r="U407" i="12"/>
  <c r="T407" i="12"/>
  <c r="P408" i="15" l="1"/>
  <c r="R408" i="15"/>
  <c r="Q408" i="15"/>
  <c r="N410" i="15"/>
  <c r="O409" i="15"/>
  <c r="U409" i="15"/>
  <c r="T409" i="15"/>
  <c r="S409" i="15"/>
  <c r="V409" i="15"/>
  <c r="P407" i="12"/>
  <c r="R407" i="12"/>
  <c r="Q407" i="12"/>
  <c r="N409" i="12"/>
  <c r="O408" i="12"/>
  <c r="U408" i="12"/>
  <c r="S408" i="12"/>
  <c r="T408" i="12"/>
  <c r="V408" i="12"/>
  <c r="N411" i="15" l="1"/>
  <c r="O410" i="15"/>
  <c r="U410" i="15"/>
  <c r="S410" i="15"/>
  <c r="V410" i="15"/>
  <c r="T410" i="15"/>
  <c r="N410" i="12"/>
  <c r="O409" i="12"/>
  <c r="S409" i="12"/>
  <c r="T409" i="12"/>
  <c r="U409" i="12"/>
  <c r="V409" i="12"/>
  <c r="R408" i="12"/>
  <c r="P408" i="12"/>
  <c r="Q408" i="12"/>
  <c r="Q409" i="15"/>
  <c r="P409" i="15"/>
  <c r="R409" i="15"/>
  <c r="P409" i="12" l="1"/>
  <c r="Q409" i="12"/>
  <c r="R409" i="12"/>
  <c r="N411" i="12"/>
  <c r="O410" i="12"/>
  <c r="V410" i="12"/>
  <c r="S410" i="12"/>
  <c r="U410" i="12"/>
  <c r="T410" i="12"/>
  <c r="P410" i="15"/>
  <c r="Q410" i="15"/>
  <c r="R410" i="15"/>
  <c r="N412" i="15"/>
  <c r="O411" i="15"/>
  <c r="V411" i="15"/>
  <c r="T411" i="15"/>
  <c r="U411" i="15"/>
  <c r="S411" i="15"/>
  <c r="N412" i="12" l="1"/>
  <c r="O411" i="12"/>
  <c r="S411" i="12"/>
  <c r="U411" i="12"/>
  <c r="V411" i="12"/>
  <c r="T411" i="12"/>
  <c r="O412" i="15"/>
  <c r="S412" i="15"/>
  <c r="N413" i="15"/>
  <c r="V412" i="15"/>
  <c r="T412" i="15"/>
  <c r="U412" i="15"/>
  <c r="R411" i="15"/>
  <c r="Q411" i="15"/>
  <c r="P411" i="15"/>
  <c r="P410" i="12"/>
  <c r="Q410" i="12"/>
  <c r="R410" i="12"/>
  <c r="N414" i="15" l="1"/>
  <c r="O413" i="15"/>
  <c r="V413" i="15"/>
  <c r="T413" i="15"/>
  <c r="U413" i="15"/>
  <c r="S413" i="15"/>
  <c r="R412" i="15"/>
  <c r="Q412" i="15"/>
  <c r="P412" i="15"/>
  <c r="P411" i="12"/>
  <c r="Q411" i="12"/>
  <c r="R411" i="12"/>
  <c r="N413" i="12"/>
  <c r="O412" i="12"/>
  <c r="T412" i="12"/>
  <c r="U412" i="12"/>
  <c r="V412" i="12"/>
  <c r="S412" i="12"/>
  <c r="P412" i="12" l="1"/>
  <c r="Q412" i="12"/>
  <c r="R412" i="12"/>
  <c r="N414" i="12"/>
  <c r="O413" i="12"/>
  <c r="T413" i="12"/>
  <c r="V413" i="12"/>
  <c r="U413" i="12"/>
  <c r="S413" i="12"/>
  <c r="Q413" i="15"/>
  <c r="R413" i="15"/>
  <c r="P413" i="15"/>
  <c r="N415" i="15"/>
  <c r="O414" i="15"/>
  <c r="V414" i="15"/>
  <c r="S414" i="15"/>
  <c r="U414" i="15"/>
  <c r="T414" i="15"/>
  <c r="N415" i="12" l="1"/>
  <c r="O414" i="12"/>
  <c r="T414" i="12"/>
  <c r="S414" i="12"/>
  <c r="V414" i="12"/>
  <c r="U414" i="12"/>
  <c r="N416" i="15"/>
  <c r="O415" i="15"/>
  <c r="V415" i="15"/>
  <c r="S415" i="15"/>
  <c r="U415" i="15"/>
  <c r="T415" i="15"/>
  <c r="Q414" i="15"/>
  <c r="P414" i="15"/>
  <c r="R414" i="15"/>
  <c r="P413" i="12"/>
  <c r="Q413" i="12"/>
  <c r="R413" i="12"/>
  <c r="P415" i="15" l="1"/>
  <c r="Q415" i="15"/>
  <c r="R415" i="15"/>
  <c r="O416" i="15"/>
  <c r="V416" i="15"/>
  <c r="N417" i="15"/>
  <c r="S416" i="15"/>
  <c r="T416" i="15"/>
  <c r="U416" i="15"/>
  <c r="Q414" i="12"/>
  <c r="R414" i="12"/>
  <c r="P414" i="12"/>
  <c r="N416" i="12"/>
  <c r="O415" i="12"/>
  <c r="S415" i="12"/>
  <c r="U415" i="12"/>
  <c r="V415" i="12"/>
  <c r="T415" i="12"/>
  <c r="R416" i="15" l="1"/>
  <c r="Q416" i="15"/>
  <c r="P416" i="15"/>
  <c r="R415" i="12"/>
  <c r="P415" i="12"/>
  <c r="Q415" i="12"/>
  <c r="N418" i="15"/>
  <c r="O417" i="15"/>
  <c r="U417" i="15"/>
  <c r="V417" i="15"/>
  <c r="T417" i="15"/>
  <c r="S417" i="15"/>
  <c r="N417" i="12"/>
  <c r="O416" i="12"/>
  <c r="S416" i="12"/>
  <c r="V416" i="12"/>
  <c r="T416" i="12"/>
  <c r="U416" i="12"/>
  <c r="P417" i="15" l="1"/>
  <c r="Q417" i="15"/>
  <c r="R417" i="15"/>
  <c r="N419" i="15"/>
  <c r="O418" i="15"/>
  <c r="U418" i="15"/>
  <c r="V418" i="15"/>
  <c r="T418" i="15"/>
  <c r="S418" i="15"/>
  <c r="P416" i="12"/>
  <c r="R416" i="12"/>
  <c r="Q416" i="12"/>
  <c r="N418" i="12"/>
  <c r="O417" i="12"/>
  <c r="U417" i="12"/>
  <c r="S417" i="12"/>
  <c r="V417" i="12"/>
  <c r="T417" i="12"/>
  <c r="N419" i="12" l="1"/>
  <c r="O418" i="12"/>
  <c r="U418" i="12"/>
  <c r="S418" i="12"/>
  <c r="V418" i="12"/>
  <c r="T418" i="12"/>
  <c r="N420" i="15"/>
  <c r="O419" i="15"/>
  <c r="U419" i="15"/>
  <c r="V419" i="15"/>
  <c r="S419" i="15"/>
  <c r="T419" i="15"/>
  <c r="R417" i="12"/>
  <c r="P417" i="12"/>
  <c r="Q417" i="12"/>
  <c r="P418" i="15"/>
  <c r="Q418" i="15"/>
  <c r="R418" i="15"/>
  <c r="Q419" i="15" l="1"/>
  <c r="R419" i="15"/>
  <c r="P419" i="15"/>
  <c r="N421" i="15"/>
  <c r="O420" i="15"/>
  <c r="T420" i="15"/>
  <c r="V420" i="15"/>
  <c r="U420" i="15"/>
  <c r="S420" i="15"/>
  <c r="P418" i="12"/>
  <c r="Q418" i="12"/>
  <c r="R418" i="12"/>
  <c r="N420" i="12"/>
  <c r="O419" i="12"/>
  <c r="U419" i="12"/>
  <c r="S419" i="12"/>
  <c r="V419" i="12"/>
  <c r="T419" i="12"/>
  <c r="N422" i="15" l="1"/>
  <c r="O421" i="15"/>
  <c r="S421" i="15"/>
  <c r="U421" i="15"/>
  <c r="T421" i="15"/>
  <c r="V421" i="15"/>
  <c r="N421" i="12"/>
  <c r="O420" i="12"/>
  <c r="U420" i="12"/>
  <c r="S420" i="12"/>
  <c r="T420" i="12"/>
  <c r="V420" i="12"/>
  <c r="R419" i="12"/>
  <c r="P419" i="12"/>
  <c r="Q419" i="12"/>
  <c r="R420" i="15"/>
  <c r="Q420" i="15"/>
  <c r="P420" i="15"/>
  <c r="P420" i="12" l="1"/>
  <c r="Q420" i="12"/>
  <c r="R420" i="12"/>
  <c r="N422" i="12"/>
  <c r="U421" i="12"/>
  <c r="V421" i="12"/>
  <c r="S421" i="12"/>
  <c r="O421" i="12"/>
  <c r="T421" i="12"/>
  <c r="P421" i="15"/>
  <c r="Q421" i="15"/>
  <c r="R421" i="15"/>
  <c r="S422" i="15"/>
  <c r="O422" i="15"/>
  <c r="V422" i="15"/>
  <c r="U422" i="15"/>
  <c r="N423" i="15"/>
  <c r="T422" i="15"/>
  <c r="N423" i="12" l="1"/>
  <c r="V422" i="12"/>
  <c r="O422" i="12"/>
  <c r="T422" i="12"/>
  <c r="S422" i="12"/>
  <c r="U422" i="12"/>
  <c r="P421" i="12"/>
  <c r="R421" i="12"/>
  <c r="Q421" i="12"/>
  <c r="P422" i="15"/>
  <c r="R422" i="15"/>
  <c r="Q422" i="15"/>
  <c r="V423" i="15"/>
  <c r="N424" i="15"/>
  <c r="O423" i="15"/>
  <c r="U423" i="15"/>
  <c r="S423" i="15"/>
  <c r="T423" i="15"/>
  <c r="R423" i="15" l="1"/>
  <c r="Q423" i="15"/>
  <c r="P423" i="15"/>
  <c r="Q422" i="12"/>
  <c r="P422" i="12"/>
  <c r="R422" i="12"/>
  <c r="N425" i="15"/>
  <c r="V424" i="15"/>
  <c r="O424" i="15"/>
  <c r="T424" i="15"/>
  <c r="U424" i="15"/>
  <c r="S424" i="15"/>
  <c r="N424" i="12"/>
  <c r="S423" i="12"/>
  <c r="V423" i="12"/>
  <c r="O423" i="12"/>
  <c r="T423" i="12"/>
  <c r="U423" i="12"/>
  <c r="Q423" i="12" l="1"/>
  <c r="R423" i="12"/>
  <c r="P423" i="12"/>
  <c r="N426" i="15"/>
  <c r="T425" i="15"/>
  <c r="O425" i="15"/>
  <c r="V425" i="15"/>
  <c r="S425" i="15"/>
  <c r="U425" i="15"/>
  <c r="N425" i="12"/>
  <c r="V424" i="12"/>
  <c r="S424" i="12"/>
  <c r="T424" i="12"/>
  <c r="O424" i="12"/>
  <c r="U424" i="12"/>
  <c r="R424" i="15"/>
  <c r="Q424" i="15"/>
  <c r="P424" i="15"/>
  <c r="N427" i="15" l="1"/>
  <c r="V426" i="15"/>
  <c r="T426" i="15"/>
  <c r="O426" i="15"/>
  <c r="S426" i="15"/>
  <c r="U426" i="15"/>
  <c r="N426" i="12"/>
  <c r="T425" i="12"/>
  <c r="V425" i="12"/>
  <c r="O425" i="12"/>
  <c r="U425" i="12"/>
  <c r="S425" i="12"/>
  <c r="P424" i="12"/>
  <c r="Q424" i="12"/>
  <c r="R424" i="12"/>
  <c r="P425" i="15"/>
  <c r="Q425" i="15"/>
  <c r="R425" i="15"/>
  <c r="R426" i="15" l="1"/>
  <c r="Q426" i="15"/>
  <c r="P426" i="15"/>
  <c r="N427" i="12"/>
  <c r="S426" i="12"/>
  <c r="V426" i="12"/>
  <c r="T426" i="12"/>
  <c r="O426" i="12"/>
  <c r="U426" i="12"/>
  <c r="P425" i="12"/>
  <c r="Q425" i="12"/>
  <c r="R425" i="12"/>
  <c r="T427" i="15"/>
  <c r="O427" i="15"/>
  <c r="S427" i="15"/>
  <c r="N428" i="15"/>
  <c r="U427" i="15"/>
  <c r="V427" i="15"/>
  <c r="N428" i="12" l="1"/>
  <c r="T427" i="12"/>
  <c r="U427" i="12"/>
  <c r="V427" i="12"/>
  <c r="O427" i="12"/>
  <c r="S427" i="12"/>
  <c r="N429" i="15"/>
  <c r="U428" i="15"/>
  <c r="T428" i="15"/>
  <c r="O428" i="15"/>
  <c r="S428" i="15"/>
  <c r="V428" i="15"/>
  <c r="R427" i="15"/>
  <c r="P427" i="15"/>
  <c r="Q427" i="15"/>
  <c r="R426" i="12"/>
  <c r="Q426" i="12"/>
  <c r="P426" i="12"/>
  <c r="R427" i="12" l="1"/>
  <c r="P427" i="12"/>
  <c r="Q427" i="12"/>
  <c r="N430" i="15"/>
  <c r="S429" i="15"/>
  <c r="T429" i="15"/>
  <c r="V429" i="15"/>
  <c r="U429" i="15"/>
  <c r="O429" i="15"/>
  <c r="R428" i="15"/>
  <c r="Q428" i="15"/>
  <c r="P428" i="15"/>
  <c r="N429" i="12"/>
  <c r="S428" i="12"/>
  <c r="U428" i="12"/>
  <c r="T428" i="12"/>
  <c r="O428" i="12"/>
  <c r="V428" i="12"/>
  <c r="N431" i="15" l="1"/>
  <c r="U430" i="15"/>
  <c r="O430" i="15"/>
  <c r="V430" i="15"/>
  <c r="T430" i="15"/>
  <c r="S430" i="15"/>
  <c r="P428" i="12"/>
  <c r="Q428" i="12"/>
  <c r="R428" i="12"/>
  <c r="N430" i="12"/>
  <c r="U429" i="12"/>
  <c r="O429" i="12"/>
  <c r="T429" i="12"/>
  <c r="V429" i="12"/>
  <c r="S429" i="12"/>
  <c r="Q429" i="15"/>
  <c r="R429" i="15"/>
  <c r="P429" i="15"/>
  <c r="P429" i="12" l="1"/>
  <c r="R429" i="12"/>
  <c r="Q429" i="12"/>
  <c r="Q430" i="15"/>
  <c r="R430" i="15"/>
  <c r="P430" i="15"/>
  <c r="N431" i="12"/>
  <c r="U430" i="12"/>
  <c r="O430" i="12"/>
  <c r="V430" i="12"/>
  <c r="S430" i="12"/>
  <c r="T430" i="12"/>
  <c r="N432" i="15"/>
  <c r="S431" i="15"/>
  <c r="T431" i="15"/>
  <c r="V431" i="15"/>
  <c r="O431" i="15"/>
  <c r="U431" i="15"/>
  <c r="U432" i="15" l="1"/>
  <c r="T432" i="15"/>
  <c r="O432" i="15"/>
  <c r="N433" i="15"/>
  <c r="V432" i="15"/>
  <c r="S432" i="15"/>
  <c r="N432" i="12"/>
  <c r="S431" i="12"/>
  <c r="V431" i="12"/>
  <c r="U431" i="12"/>
  <c r="O431" i="12"/>
  <c r="T431" i="12"/>
  <c r="R431" i="15"/>
  <c r="P431" i="15"/>
  <c r="Q431" i="15"/>
  <c r="R430" i="12"/>
  <c r="Q430" i="12"/>
  <c r="P430" i="12"/>
  <c r="N434" i="15" l="1"/>
  <c r="U433" i="15"/>
  <c r="O433" i="15"/>
  <c r="S433" i="15"/>
  <c r="T433" i="15"/>
  <c r="V433" i="15"/>
  <c r="P432" i="15"/>
  <c r="R432" i="15"/>
  <c r="Q432" i="15"/>
  <c r="N433" i="12"/>
  <c r="T432" i="12"/>
  <c r="U432" i="12"/>
  <c r="O432" i="12"/>
  <c r="V432" i="12"/>
  <c r="S432" i="12"/>
  <c r="P431" i="12"/>
  <c r="Q431" i="12"/>
  <c r="R431" i="12"/>
  <c r="Q432" i="12" l="1"/>
  <c r="R432" i="12"/>
  <c r="P432" i="12"/>
  <c r="P433" i="15"/>
  <c r="Q433" i="15"/>
  <c r="R433" i="15"/>
  <c r="N434" i="12"/>
  <c r="U433" i="12"/>
  <c r="V433" i="12"/>
  <c r="T433" i="12"/>
  <c r="S433" i="12"/>
  <c r="O433" i="12"/>
  <c r="T434" i="15"/>
  <c r="O434" i="15"/>
  <c r="S434" i="15"/>
  <c r="V434" i="15"/>
  <c r="N435" i="15"/>
  <c r="U434" i="15"/>
  <c r="P433" i="12" l="1"/>
  <c r="Q433" i="12"/>
  <c r="R433" i="12"/>
  <c r="N435" i="12"/>
  <c r="U434" i="12"/>
  <c r="T434" i="12"/>
  <c r="O434" i="12"/>
  <c r="V434" i="12"/>
  <c r="S434" i="12"/>
  <c r="P434" i="15"/>
  <c r="R434" i="15"/>
  <c r="Q434" i="15"/>
  <c r="N436" i="15"/>
  <c r="U435" i="15"/>
  <c r="O435" i="15"/>
  <c r="S435" i="15"/>
  <c r="V435" i="15"/>
  <c r="T435" i="15"/>
  <c r="N436" i="12" l="1"/>
  <c r="S435" i="12"/>
  <c r="O435" i="12"/>
  <c r="U435" i="12"/>
  <c r="V435" i="12"/>
  <c r="T435" i="12"/>
  <c r="R434" i="12"/>
  <c r="Q434" i="12"/>
  <c r="P434" i="12"/>
  <c r="R435" i="15"/>
  <c r="Q435" i="15"/>
  <c r="P435" i="15"/>
  <c r="N437" i="15"/>
  <c r="S436" i="15"/>
  <c r="O436" i="15"/>
  <c r="V436" i="15"/>
  <c r="U436" i="15"/>
  <c r="T436" i="15"/>
  <c r="P436" i="15" l="1"/>
  <c r="R436" i="15"/>
  <c r="Q436" i="15"/>
  <c r="P435" i="12"/>
  <c r="R435" i="12"/>
  <c r="Q435" i="12"/>
  <c r="N438" i="15"/>
  <c r="T437" i="15"/>
  <c r="V437" i="15"/>
  <c r="S437" i="15"/>
  <c r="O437" i="15"/>
  <c r="U437" i="15"/>
  <c r="N437" i="12"/>
  <c r="U436" i="12"/>
  <c r="S436" i="12"/>
  <c r="V436" i="12"/>
  <c r="O436" i="12"/>
  <c r="T436" i="12"/>
  <c r="N438" i="12" l="1"/>
  <c r="T437" i="12"/>
  <c r="O437" i="12"/>
  <c r="U437" i="12"/>
  <c r="S437" i="12"/>
  <c r="V437" i="12"/>
  <c r="R437" i="15"/>
  <c r="P437" i="15"/>
  <c r="Q437" i="15"/>
  <c r="T438" i="15"/>
  <c r="N439" i="15"/>
  <c r="O438" i="15"/>
  <c r="S438" i="15"/>
  <c r="V438" i="15"/>
  <c r="U438" i="15"/>
  <c r="R436" i="12"/>
  <c r="P436" i="12"/>
  <c r="Q436" i="12"/>
  <c r="Q438" i="15" l="1"/>
  <c r="R438" i="15"/>
  <c r="P438" i="15"/>
  <c r="R437" i="12"/>
  <c r="P437" i="12"/>
  <c r="Q437" i="12"/>
  <c r="N440" i="15"/>
  <c r="V439" i="15"/>
  <c r="T439" i="15"/>
  <c r="S439" i="15"/>
  <c r="U439" i="15"/>
  <c r="O439" i="15"/>
  <c r="N439" i="12"/>
  <c r="S438" i="12"/>
  <c r="T438" i="12"/>
  <c r="O438" i="12"/>
  <c r="V438" i="12"/>
  <c r="U438" i="12"/>
  <c r="Q439" i="15" l="1"/>
  <c r="R439" i="15"/>
  <c r="P439" i="15"/>
  <c r="N441" i="15"/>
  <c r="T440" i="15"/>
  <c r="O440" i="15"/>
  <c r="S440" i="15"/>
  <c r="V440" i="15"/>
  <c r="U440" i="15"/>
  <c r="R438" i="12"/>
  <c r="P438" i="12"/>
  <c r="Q438" i="12"/>
  <c r="N440" i="12"/>
  <c r="T439" i="12"/>
  <c r="O439" i="12"/>
  <c r="S439" i="12"/>
  <c r="U439" i="12"/>
  <c r="V439" i="12"/>
  <c r="N442" i="15" l="1"/>
  <c r="T441" i="15"/>
  <c r="S441" i="15"/>
  <c r="O441" i="15"/>
  <c r="V441" i="15"/>
  <c r="U441" i="15"/>
  <c r="Q439" i="12"/>
  <c r="P439" i="12"/>
  <c r="R439" i="12"/>
  <c r="P440" i="15"/>
  <c r="Q440" i="15"/>
  <c r="R440" i="15"/>
  <c r="N441" i="12"/>
  <c r="U440" i="12"/>
  <c r="O440" i="12"/>
  <c r="S440" i="12"/>
  <c r="T440" i="12"/>
  <c r="V440" i="12"/>
  <c r="P441" i="15" l="1"/>
  <c r="Q441" i="15"/>
  <c r="R441" i="15"/>
  <c r="N442" i="12"/>
  <c r="V441" i="12"/>
  <c r="O441" i="12"/>
  <c r="U441" i="12"/>
  <c r="S441" i="12"/>
  <c r="T441" i="12"/>
  <c r="Q440" i="12"/>
  <c r="P440" i="12"/>
  <c r="R440" i="12"/>
  <c r="N443" i="15"/>
  <c r="T442" i="15"/>
  <c r="V442" i="15"/>
  <c r="U442" i="15"/>
  <c r="O442" i="15"/>
  <c r="S442" i="15"/>
  <c r="N443" i="12" l="1"/>
  <c r="V442" i="12"/>
  <c r="U442" i="12"/>
  <c r="T442" i="12"/>
  <c r="O442" i="12"/>
  <c r="S442" i="12"/>
  <c r="P442" i="15"/>
  <c r="Q442" i="15"/>
  <c r="R442" i="15"/>
  <c r="R441" i="12"/>
  <c r="Q441" i="12"/>
  <c r="P441" i="12"/>
  <c r="T443" i="15"/>
  <c r="U443" i="15"/>
  <c r="N444" i="15"/>
  <c r="O443" i="15"/>
  <c r="V443" i="15"/>
  <c r="S443" i="15"/>
  <c r="P442" i="12" l="1"/>
  <c r="R442" i="12"/>
  <c r="Q442" i="12"/>
  <c r="U444" i="15"/>
  <c r="S444" i="15"/>
  <c r="O444" i="15"/>
  <c r="N445" i="15"/>
  <c r="V444" i="15"/>
  <c r="T444" i="15"/>
  <c r="R443" i="15"/>
  <c r="P443" i="15"/>
  <c r="Q443" i="15"/>
  <c r="N444" i="12"/>
  <c r="U443" i="12"/>
  <c r="V443" i="12"/>
  <c r="T443" i="12"/>
  <c r="O443" i="12"/>
  <c r="S443" i="12"/>
  <c r="P443" i="12" l="1"/>
  <c r="R443" i="12"/>
  <c r="Q443" i="12"/>
  <c r="N446" i="15"/>
  <c r="U445" i="15"/>
  <c r="O445" i="15"/>
  <c r="V445" i="15"/>
  <c r="S445" i="15"/>
  <c r="T445" i="15"/>
  <c r="R444" i="15"/>
  <c r="Q444" i="15"/>
  <c r="P444" i="15"/>
  <c r="N445" i="12"/>
  <c r="U444" i="12"/>
  <c r="O444" i="12"/>
  <c r="S444" i="12"/>
  <c r="V444" i="12"/>
  <c r="T444" i="12"/>
  <c r="N447" i="15" l="1"/>
  <c r="V446" i="15"/>
  <c r="O446" i="15"/>
  <c r="S446" i="15"/>
  <c r="U446" i="15"/>
  <c r="T446" i="15"/>
  <c r="R444" i="12"/>
  <c r="P444" i="12"/>
  <c r="Q444" i="12"/>
  <c r="Q445" i="15"/>
  <c r="P445" i="15"/>
  <c r="R445" i="15"/>
  <c r="N446" i="12"/>
  <c r="U445" i="12"/>
  <c r="S445" i="12"/>
  <c r="O445" i="12"/>
  <c r="V445" i="12"/>
  <c r="T445" i="12"/>
  <c r="Q445" i="12" l="1"/>
  <c r="P445" i="12"/>
  <c r="R445" i="12"/>
  <c r="Q446" i="15"/>
  <c r="R446" i="15"/>
  <c r="P446" i="15"/>
  <c r="N447" i="12"/>
  <c r="V446" i="12"/>
  <c r="S446" i="12"/>
  <c r="T446" i="12"/>
  <c r="U446" i="12"/>
  <c r="O446" i="12"/>
  <c r="N448" i="15"/>
  <c r="V447" i="15"/>
  <c r="T447" i="15"/>
  <c r="O447" i="15"/>
  <c r="S447" i="15"/>
  <c r="U447" i="15"/>
  <c r="P447" i="15" l="1"/>
  <c r="R447" i="15"/>
  <c r="Q447" i="15"/>
  <c r="N448" i="12"/>
  <c r="U447" i="12"/>
  <c r="O447" i="12"/>
  <c r="V447" i="12"/>
  <c r="S447" i="12"/>
  <c r="T447" i="12"/>
  <c r="R446" i="12"/>
  <c r="P446" i="12"/>
  <c r="Q446" i="12"/>
  <c r="S448" i="15"/>
  <c r="O448" i="15"/>
  <c r="V448" i="15"/>
  <c r="U448" i="15"/>
  <c r="T448" i="15"/>
  <c r="N449" i="15"/>
  <c r="N449" i="12" l="1"/>
  <c r="S448" i="12"/>
  <c r="U448" i="12"/>
  <c r="O448" i="12"/>
  <c r="T448" i="12"/>
  <c r="V448" i="12"/>
  <c r="R448" i="15"/>
  <c r="Q448" i="15"/>
  <c r="P448" i="15"/>
  <c r="N450" i="15"/>
  <c r="S449" i="15"/>
  <c r="U449" i="15"/>
  <c r="V449" i="15"/>
  <c r="O449" i="15"/>
  <c r="T449" i="15"/>
  <c r="Q447" i="12"/>
  <c r="R447" i="12"/>
  <c r="P447" i="12"/>
  <c r="Q448" i="12" l="1"/>
  <c r="R448" i="12"/>
  <c r="P448" i="12"/>
  <c r="R449" i="15"/>
  <c r="P449" i="15"/>
  <c r="Q449" i="15"/>
  <c r="N451" i="15"/>
  <c r="U450" i="15"/>
  <c r="O450" i="15"/>
  <c r="S450" i="15"/>
  <c r="T450" i="15"/>
  <c r="V450" i="15"/>
  <c r="N450" i="12"/>
  <c r="T449" i="12"/>
  <c r="V449" i="12"/>
  <c r="S449" i="12"/>
  <c r="O449" i="12"/>
  <c r="U449" i="12"/>
  <c r="N451" i="12" l="1"/>
  <c r="S450" i="12"/>
  <c r="O450" i="12"/>
  <c r="V450" i="12"/>
  <c r="T450" i="12"/>
  <c r="U450" i="12"/>
  <c r="N452" i="15"/>
  <c r="V451" i="15"/>
  <c r="U451" i="15"/>
  <c r="O451" i="15"/>
  <c r="T451" i="15"/>
  <c r="S451" i="15"/>
  <c r="P449" i="12"/>
  <c r="R449" i="12"/>
  <c r="Q449" i="12"/>
  <c r="Q450" i="15"/>
  <c r="R450" i="15"/>
  <c r="P450" i="15"/>
  <c r="N453" i="15" l="1"/>
  <c r="T452" i="15"/>
  <c r="V452" i="15"/>
  <c r="S452" i="15"/>
  <c r="O452" i="15"/>
  <c r="U452" i="15"/>
  <c r="R450" i="12"/>
  <c r="P450" i="12"/>
  <c r="Q450" i="12"/>
  <c r="R451" i="15"/>
  <c r="Q451" i="15"/>
  <c r="P451" i="15"/>
  <c r="N452" i="12"/>
  <c r="U451" i="12"/>
  <c r="O451" i="12"/>
  <c r="S451" i="12"/>
  <c r="T451" i="12"/>
  <c r="V451" i="12"/>
  <c r="N453" i="12" l="1"/>
  <c r="O452" i="12"/>
  <c r="T452" i="12"/>
  <c r="V452" i="12"/>
  <c r="U452" i="12"/>
  <c r="S452" i="12"/>
  <c r="R452" i="15"/>
  <c r="Q452" i="15"/>
  <c r="P452" i="15"/>
  <c r="Q451" i="12"/>
  <c r="R451" i="12"/>
  <c r="P451" i="12"/>
  <c r="N454" i="15"/>
  <c r="S453" i="15"/>
  <c r="T453" i="15"/>
  <c r="O453" i="15"/>
  <c r="U453" i="15"/>
  <c r="V453" i="15"/>
  <c r="Q453" i="15" l="1"/>
  <c r="P453" i="15"/>
  <c r="R453" i="15"/>
  <c r="Q452" i="12"/>
  <c r="P452" i="12"/>
  <c r="R452" i="12"/>
  <c r="V454" i="15"/>
  <c r="N455" i="15"/>
  <c r="S454" i="15"/>
  <c r="U454" i="15"/>
  <c r="O454" i="15"/>
  <c r="T454" i="15"/>
  <c r="U453" i="12"/>
  <c r="N454" i="12"/>
  <c r="O453" i="12"/>
  <c r="S453" i="12"/>
  <c r="V453" i="12"/>
  <c r="T453" i="12"/>
  <c r="Q453" i="12" l="1"/>
  <c r="R453" i="12"/>
  <c r="P453" i="12"/>
  <c r="V455" i="15"/>
  <c r="T455" i="15"/>
  <c r="N456" i="15"/>
  <c r="O455" i="15"/>
  <c r="S455" i="15"/>
  <c r="U455" i="15"/>
  <c r="N455" i="12"/>
  <c r="U454" i="12"/>
  <c r="S454" i="12"/>
  <c r="O454" i="12"/>
  <c r="T454" i="12"/>
  <c r="V454" i="12"/>
  <c r="P454" i="15"/>
  <c r="Q454" i="15"/>
  <c r="R454" i="15"/>
  <c r="N456" i="12" l="1"/>
  <c r="T455" i="12"/>
  <c r="S455" i="12"/>
  <c r="U455" i="12"/>
  <c r="O455" i="12"/>
  <c r="V455" i="12"/>
  <c r="R455" i="15"/>
  <c r="P455" i="15"/>
  <c r="Q455" i="15"/>
  <c r="U456" i="15"/>
  <c r="N457" i="15"/>
  <c r="T456" i="15"/>
  <c r="O456" i="15"/>
  <c r="S456" i="15"/>
  <c r="V456" i="15"/>
  <c r="Q454" i="12"/>
  <c r="R454" i="12"/>
  <c r="P454" i="12"/>
  <c r="Q455" i="12" l="1"/>
  <c r="P455" i="12"/>
  <c r="R455" i="12"/>
  <c r="N458" i="15"/>
  <c r="S457" i="15"/>
  <c r="T457" i="15"/>
  <c r="O457" i="15"/>
  <c r="U457" i="15"/>
  <c r="V457" i="15"/>
  <c r="R456" i="15"/>
  <c r="P456" i="15"/>
  <c r="Q456" i="15"/>
  <c r="N457" i="12"/>
  <c r="S456" i="12"/>
  <c r="U456" i="12"/>
  <c r="V456" i="12"/>
  <c r="T456" i="12"/>
  <c r="O456" i="12"/>
  <c r="S458" i="15" l="1"/>
  <c r="N459" i="15"/>
  <c r="T458" i="15"/>
  <c r="V458" i="15"/>
  <c r="O458" i="15"/>
  <c r="U458" i="15"/>
  <c r="Q457" i="15"/>
  <c r="P457" i="15"/>
  <c r="R457" i="15"/>
  <c r="P456" i="12"/>
  <c r="R456" i="12"/>
  <c r="Q456" i="12"/>
  <c r="S457" i="12"/>
  <c r="N458" i="12"/>
  <c r="V457" i="12"/>
  <c r="O457" i="12"/>
  <c r="U457" i="12"/>
  <c r="T457" i="12"/>
  <c r="R457" i="12" l="1"/>
  <c r="Q457" i="12"/>
  <c r="P457" i="12"/>
  <c r="N459" i="12"/>
  <c r="U458" i="12"/>
  <c r="V458" i="12"/>
  <c r="T458" i="12"/>
  <c r="S458" i="12"/>
  <c r="O458" i="12"/>
  <c r="U459" i="15"/>
  <c r="S459" i="15"/>
  <c r="T459" i="15"/>
  <c r="O459" i="15"/>
  <c r="V459" i="15"/>
  <c r="N460" i="15"/>
  <c r="Q458" i="15"/>
  <c r="R458" i="15"/>
  <c r="P458" i="15"/>
  <c r="U459" i="12" l="1"/>
  <c r="N460" i="12"/>
  <c r="T459" i="12"/>
  <c r="V459" i="12"/>
  <c r="S459" i="12"/>
  <c r="O459" i="12"/>
  <c r="V460" i="15"/>
  <c r="N461" i="15"/>
  <c r="S460" i="15"/>
  <c r="O460" i="15"/>
  <c r="U460" i="15"/>
  <c r="T460" i="15"/>
  <c r="P459" i="15"/>
  <c r="R459" i="15"/>
  <c r="Q459" i="15"/>
  <c r="Q458" i="12"/>
  <c r="P458" i="12"/>
  <c r="R458" i="12"/>
  <c r="N462" i="15" l="1"/>
  <c r="U461" i="15"/>
  <c r="V461" i="15"/>
  <c r="S461" i="15"/>
  <c r="O461" i="15"/>
  <c r="T461" i="15"/>
  <c r="Q460" i="15"/>
  <c r="P460" i="15"/>
  <c r="R460" i="15"/>
  <c r="N461" i="12"/>
  <c r="S460" i="12"/>
  <c r="T460" i="12"/>
  <c r="U460" i="12"/>
  <c r="O460" i="12"/>
  <c r="V460" i="12"/>
  <c r="R459" i="12"/>
  <c r="P459" i="12"/>
  <c r="Q459" i="12"/>
  <c r="R460" i="12" l="1"/>
  <c r="P460" i="12"/>
  <c r="Q460" i="12"/>
  <c r="R461" i="15"/>
  <c r="Q461" i="15"/>
  <c r="P461" i="15"/>
  <c r="N462" i="12"/>
  <c r="T461" i="12"/>
  <c r="S461" i="12"/>
  <c r="V461" i="12"/>
  <c r="O461" i="12"/>
  <c r="U461" i="12"/>
  <c r="U462" i="15"/>
  <c r="N463" i="15"/>
  <c r="S462" i="15"/>
  <c r="V462" i="15"/>
  <c r="T462" i="15"/>
  <c r="O462" i="15"/>
  <c r="Q461" i="12" l="1"/>
  <c r="R461" i="12"/>
  <c r="P461" i="12"/>
  <c r="N463" i="12"/>
  <c r="S462" i="12"/>
  <c r="U462" i="12"/>
  <c r="O462" i="12"/>
  <c r="T462" i="12"/>
  <c r="V462" i="12"/>
  <c r="Q462" i="15"/>
  <c r="P462" i="15"/>
  <c r="R462" i="15"/>
  <c r="T463" i="15"/>
  <c r="N464" i="15"/>
  <c r="S463" i="15"/>
  <c r="O463" i="15"/>
  <c r="V463" i="15"/>
  <c r="U463" i="15"/>
  <c r="V463" i="12" l="1"/>
  <c r="N464" i="12"/>
  <c r="U463" i="12"/>
  <c r="S463" i="12"/>
  <c r="O463" i="12"/>
  <c r="T463" i="12"/>
  <c r="P462" i="12"/>
  <c r="R462" i="12"/>
  <c r="Q462" i="12"/>
  <c r="U464" i="15"/>
  <c r="T464" i="15"/>
  <c r="V464" i="15"/>
  <c r="S464" i="15"/>
  <c r="N465" i="15"/>
  <c r="O464" i="15"/>
  <c r="Q463" i="15"/>
  <c r="R463" i="15"/>
  <c r="P463" i="15"/>
  <c r="P464" i="15" l="1"/>
  <c r="R464" i="15"/>
  <c r="Q464" i="15"/>
  <c r="P463" i="12"/>
  <c r="Q463" i="12"/>
  <c r="R463" i="12"/>
  <c r="N466" i="15"/>
  <c r="U465" i="15"/>
  <c r="T465" i="15"/>
  <c r="O465" i="15"/>
  <c r="S465" i="15"/>
  <c r="V465" i="15"/>
  <c r="S464" i="12"/>
  <c r="N465" i="12"/>
  <c r="U464" i="12"/>
  <c r="O464" i="12"/>
  <c r="V464" i="12"/>
  <c r="T464" i="12"/>
  <c r="R464" i="12" l="1"/>
  <c r="Q464" i="12"/>
  <c r="P464" i="12"/>
  <c r="U466" i="15"/>
  <c r="S466" i="15"/>
  <c r="N467" i="15"/>
  <c r="T466" i="15"/>
  <c r="O466" i="15"/>
  <c r="V466" i="15"/>
  <c r="N466" i="12"/>
  <c r="S465" i="12"/>
  <c r="O465" i="12"/>
  <c r="V465" i="12"/>
  <c r="T465" i="12"/>
  <c r="U465" i="12"/>
  <c r="R465" i="15"/>
  <c r="Q465" i="15"/>
  <c r="P465" i="15"/>
  <c r="P466" i="15" l="1"/>
  <c r="Q466" i="15"/>
  <c r="R466" i="15"/>
  <c r="R465" i="12"/>
  <c r="P465" i="12"/>
  <c r="Q465" i="12"/>
  <c r="V467" i="15"/>
  <c r="N468" i="15"/>
  <c r="T467" i="15"/>
  <c r="U467" i="15"/>
  <c r="O467" i="15"/>
  <c r="S467" i="15"/>
  <c r="N467" i="12"/>
  <c r="V466" i="12"/>
  <c r="T466" i="12"/>
  <c r="O466" i="12"/>
  <c r="S466" i="12"/>
  <c r="U466" i="12"/>
  <c r="U468" i="15" l="1"/>
  <c r="N469" i="15"/>
  <c r="O468" i="15"/>
  <c r="T468" i="15"/>
  <c r="S468" i="15"/>
  <c r="V468" i="15"/>
  <c r="R467" i="15"/>
  <c r="P467" i="15"/>
  <c r="Q467" i="15"/>
  <c r="Q466" i="12"/>
  <c r="P466" i="12"/>
  <c r="R466" i="12"/>
  <c r="N468" i="12"/>
  <c r="V467" i="12"/>
  <c r="S467" i="12"/>
  <c r="U467" i="12"/>
  <c r="O467" i="12"/>
  <c r="T467" i="12"/>
  <c r="R467" i="12" l="1"/>
  <c r="P467" i="12"/>
  <c r="Q467" i="12"/>
  <c r="Q468" i="15"/>
  <c r="R468" i="15"/>
  <c r="P468" i="15"/>
  <c r="N470" i="15"/>
  <c r="V469" i="15"/>
  <c r="S469" i="15"/>
  <c r="O469" i="15"/>
  <c r="T469" i="15"/>
  <c r="U469" i="15"/>
  <c r="T468" i="12"/>
  <c r="N469" i="12"/>
  <c r="U468" i="12"/>
  <c r="S468" i="12"/>
  <c r="V468" i="12"/>
  <c r="O468" i="12"/>
  <c r="R468" i="12" l="1"/>
  <c r="P468" i="12"/>
  <c r="Q468" i="12"/>
  <c r="S470" i="15"/>
  <c r="T470" i="15"/>
  <c r="N471" i="15"/>
  <c r="O470" i="15"/>
  <c r="U470" i="15"/>
  <c r="V470" i="15"/>
  <c r="P469" i="15"/>
  <c r="R469" i="15"/>
  <c r="Q469" i="15"/>
  <c r="U469" i="12"/>
  <c r="N470" i="12"/>
  <c r="T469" i="12"/>
  <c r="O469" i="12"/>
  <c r="S469" i="12"/>
  <c r="V469" i="12"/>
  <c r="Q469" i="12" l="1"/>
  <c r="P469" i="12"/>
  <c r="R469" i="12"/>
  <c r="R470" i="15"/>
  <c r="Q470" i="15"/>
  <c r="P470" i="15"/>
  <c r="T471" i="15"/>
  <c r="N472" i="15"/>
  <c r="O471" i="15"/>
  <c r="V471" i="15"/>
  <c r="S471" i="15"/>
  <c r="U471" i="15"/>
  <c r="N471" i="12"/>
  <c r="T470" i="12"/>
  <c r="O470" i="12"/>
  <c r="U470" i="12"/>
  <c r="S470" i="12"/>
  <c r="V470" i="12"/>
  <c r="V472" i="15" l="1"/>
  <c r="N473" i="15"/>
  <c r="U472" i="15"/>
  <c r="O472" i="15"/>
  <c r="S472" i="15"/>
  <c r="T472" i="15"/>
  <c r="P470" i="12"/>
  <c r="R470" i="12"/>
  <c r="Q470" i="12"/>
  <c r="N472" i="12"/>
  <c r="S471" i="12"/>
  <c r="T471" i="12"/>
  <c r="V471" i="12"/>
  <c r="U471" i="12"/>
  <c r="O471" i="12"/>
  <c r="R471" i="15"/>
  <c r="Q471" i="15"/>
  <c r="P471" i="15"/>
  <c r="P472" i="15" l="1"/>
  <c r="Q472" i="15"/>
  <c r="R472" i="15"/>
  <c r="P471" i="12"/>
  <c r="R471" i="12"/>
  <c r="Q471" i="12"/>
  <c r="N474" i="15"/>
  <c r="V473" i="15"/>
  <c r="O473" i="15"/>
  <c r="S473" i="15"/>
  <c r="U473" i="15"/>
  <c r="T473" i="15"/>
  <c r="N473" i="12"/>
  <c r="T472" i="12"/>
  <c r="V472" i="12"/>
  <c r="U472" i="12"/>
  <c r="S472" i="12"/>
  <c r="O472" i="12"/>
  <c r="R473" i="15" l="1"/>
  <c r="Q473" i="15"/>
  <c r="P473" i="15"/>
  <c r="U474" i="15"/>
  <c r="N475" i="15"/>
  <c r="O474" i="15"/>
  <c r="V474" i="15"/>
  <c r="T474" i="15"/>
  <c r="S474" i="15"/>
  <c r="P472" i="12"/>
  <c r="Q472" i="12"/>
  <c r="R472" i="12"/>
  <c r="U473" i="12"/>
  <c r="N474" i="12"/>
  <c r="S473" i="12"/>
  <c r="O473" i="12"/>
  <c r="T473" i="12"/>
  <c r="V473" i="12"/>
  <c r="P473" i="12" l="1"/>
  <c r="Q473" i="12"/>
  <c r="R473" i="12"/>
  <c r="N475" i="12"/>
  <c r="S474" i="12"/>
  <c r="T474" i="12"/>
  <c r="O474" i="12"/>
  <c r="U474" i="12"/>
  <c r="V474" i="12"/>
  <c r="P474" i="15"/>
  <c r="R474" i="15"/>
  <c r="Q474" i="15"/>
  <c r="T475" i="15"/>
  <c r="O475" i="15"/>
  <c r="V475" i="15"/>
  <c r="N476" i="15"/>
  <c r="U475" i="15"/>
  <c r="S475" i="15"/>
  <c r="T475" i="12" l="1"/>
  <c r="N476" i="12"/>
  <c r="O475" i="12"/>
  <c r="V475" i="12"/>
  <c r="U475" i="12"/>
  <c r="S475" i="12"/>
  <c r="P474" i="12"/>
  <c r="R474" i="12"/>
  <c r="Q474" i="12"/>
  <c r="R475" i="15"/>
  <c r="Q475" i="15"/>
  <c r="P475" i="15"/>
  <c r="U476" i="15"/>
  <c r="V476" i="15"/>
  <c r="O476" i="15"/>
  <c r="T476" i="15"/>
  <c r="S476" i="15"/>
  <c r="N477" i="15"/>
  <c r="P476" i="15" l="1"/>
  <c r="R476" i="15"/>
  <c r="Q476" i="15"/>
  <c r="R475" i="12"/>
  <c r="Q475" i="12"/>
  <c r="P475" i="12"/>
  <c r="N477" i="12"/>
  <c r="U476" i="12"/>
  <c r="V476" i="12"/>
  <c r="S476" i="12"/>
  <c r="O476" i="12"/>
  <c r="T476" i="12"/>
  <c r="N478" i="15"/>
  <c r="U477" i="15"/>
  <c r="V477" i="15"/>
  <c r="T477" i="15"/>
  <c r="S477" i="15"/>
  <c r="O477" i="15"/>
  <c r="P476" i="12" l="1"/>
  <c r="Q476" i="12"/>
  <c r="R476" i="12"/>
  <c r="N478" i="12"/>
  <c r="V477" i="12"/>
  <c r="O477" i="12"/>
  <c r="T477" i="12"/>
  <c r="U477" i="12"/>
  <c r="S477" i="12"/>
  <c r="Q477" i="15"/>
  <c r="P477" i="15"/>
  <c r="R477" i="15"/>
  <c r="T478" i="15"/>
  <c r="N479" i="15"/>
  <c r="U478" i="15"/>
  <c r="S478" i="15"/>
  <c r="V478" i="15"/>
  <c r="O478" i="15"/>
  <c r="P478" i="15" l="1"/>
  <c r="R478" i="15"/>
  <c r="Q478" i="15"/>
  <c r="N479" i="12"/>
  <c r="S478" i="12"/>
  <c r="O478" i="12"/>
  <c r="V478" i="12"/>
  <c r="T478" i="12"/>
  <c r="U478" i="12"/>
  <c r="S479" i="15"/>
  <c r="N480" i="15"/>
  <c r="V479" i="15"/>
  <c r="U479" i="15"/>
  <c r="O479" i="15"/>
  <c r="T479" i="15"/>
  <c r="Q477" i="12"/>
  <c r="P477" i="12"/>
  <c r="R477" i="12"/>
  <c r="U479" i="12" l="1"/>
  <c r="N480" i="12"/>
  <c r="V479" i="12"/>
  <c r="O479" i="12"/>
  <c r="T479" i="12"/>
  <c r="S479" i="12"/>
  <c r="U480" i="15"/>
  <c r="N481" i="15"/>
  <c r="T480" i="15"/>
  <c r="O480" i="15"/>
  <c r="V480" i="15"/>
  <c r="S480" i="15"/>
  <c r="Q479" i="15"/>
  <c r="P479" i="15"/>
  <c r="R479" i="15"/>
  <c r="Q478" i="12"/>
  <c r="R478" i="12"/>
  <c r="P478" i="12"/>
  <c r="R479" i="12" l="1"/>
  <c r="Q479" i="12"/>
  <c r="P479" i="12"/>
  <c r="N482" i="15"/>
  <c r="U481" i="15"/>
  <c r="S481" i="15"/>
  <c r="V481" i="15"/>
  <c r="O481" i="15"/>
  <c r="T481" i="15"/>
  <c r="V480" i="12"/>
  <c r="N481" i="12"/>
  <c r="U480" i="12"/>
  <c r="S480" i="12"/>
  <c r="T480" i="12"/>
  <c r="O480" i="12"/>
  <c r="R480" i="15"/>
  <c r="Q480" i="15"/>
  <c r="P480" i="15"/>
  <c r="V482" i="15" l="1"/>
  <c r="S482" i="15"/>
  <c r="N483" i="15"/>
  <c r="U482" i="15"/>
  <c r="O482" i="15"/>
  <c r="T482" i="15"/>
  <c r="N482" i="12"/>
  <c r="S481" i="12"/>
  <c r="O481" i="12"/>
  <c r="U481" i="12"/>
  <c r="V481" i="12"/>
  <c r="T481" i="12"/>
  <c r="Q481" i="15"/>
  <c r="P481" i="15"/>
  <c r="R481" i="15"/>
  <c r="P480" i="12"/>
  <c r="R480" i="12"/>
  <c r="Q480" i="12"/>
  <c r="V483" i="15" l="1"/>
  <c r="O483" i="15"/>
  <c r="U483" i="15"/>
  <c r="N484" i="15"/>
  <c r="T483" i="15"/>
  <c r="S483" i="15"/>
  <c r="Q481" i="12"/>
  <c r="R481" i="12"/>
  <c r="P481" i="12"/>
  <c r="N483" i="12"/>
  <c r="U482" i="12"/>
  <c r="V482" i="12"/>
  <c r="O482" i="12"/>
  <c r="T482" i="12"/>
  <c r="S482" i="12"/>
  <c r="Q482" i="15"/>
  <c r="P482" i="15"/>
  <c r="R482" i="15"/>
  <c r="Q482" i="12" l="1"/>
  <c r="R482" i="12"/>
  <c r="P482" i="12"/>
  <c r="T484" i="15"/>
  <c r="U484" i="15"/>
  <c r="O484" i="15"/>
  <c r="S484" i="15"/>
  <c r="V484" i="15"/>
  <c r="N485" i="15"/>
  <c r="N484" i="12"/>
  <c r="S483" i="12"/>
  <c r="U483" i="12"/>
  <c r="V483" i="12"/>
  <c r="O483" i="12"/>
  <c r="T483" i="12"/>
  <c r="Q483" i="15"/>
  <c r="R483" i="15"/>
  <c r="P483" i="15"/>
  <c r="Q483" i="12" l="1"/>
  <c r="P483" i="12"/>
  <c r="R483" i="12"/>
  <c r="S484" i="12"/>
  <c r="N485" i="12"/>
  <c r="O484" i="12"/>
  <c r="U484" i="12"/>
  <c r="V484" i="12"/>
  <c r="T484" i="12"/>
  <c r="R484" i="15"/>
  <c r="Q484" i="15"/>
  <c r="P484" i="15"/>
  <c r="N486" i="15"/>
  <c r="V485" i="15"/>
  <c r="O485" i="15"/>
  <c r="S485" i="15"/>
  <c r="T485" i="15"/>
  <c r="U485" i="15"/>
  <c r="S486" i="15" l="1"/>
  <c r="N487" i="15"/>
  <c r="T486" i="15"/>
  <c r="V486" i="15"/>
  <c r="U486" i="15"/>
  <c r="O486" i="15"/>
  <c r="R485" i="15"/>
  <c r="Q485" i="15"/>
  <c r="P485" i="15"/>
  <c r="Q484" i="12"/>
  <c r="P484" i="12"/>
  <c r="R484" i="12"/>
  <c r="V485" i="12"/>
  <c r="N486" i="12"/>
  <c r="T485" i="12"/>
  <c r="O485" i="12"/>
  <c r="U485" i="12"/>
  <c r="S485" i="12"/>
  <c r="R485" i="12" l="1"/>
  <c r="Q485" i="12"/>
  <c r="P485" i="12"/>
  <c r="N487" i="12"/>
  <c r="S486" i="12"/>
  <c r="O486" i="12"/>
  <c r="T486" i="12"/>
  <c r="U486" i="12"/>
  <c r="V486" i="12"/>
  <c r="T487" i="15"/>
  <c r="N488" i="15"/>
  <c r="O487" i="15"/>
  <c r="V487" i="15"/>
  <c r="U487" i="15"/>
  <c r="S487" i="15"/>
  <c r="Q486" i="15"/>
  <c r="R486" i="15"/>
  <c r="P486" i="15"/>
  <c r="N488" i="12" l="1"/>
  <c r="T487" i="12"/>
  <c r="S487" i="12"/>
  <c r="V487" i="12"/>
  <c r="O487" i="12"/>
  <c r="U487" i="12"/>
  <c r="U488" i="15"/>
  <c r="T488" i="15"/>
  <c r="O488" i="15"/>
  <c r="S488" i="15"/>
  <c r="N489" i="15"/>
  <c r="V488" i="15"/>
  <c r="P486" i="12"/>
  <c r="R486" i="12"/>
  <c r="Q486" i="12"/>
  <c r="P487" i="15"/>
  <c r="R487" i="15"/>
  <c r="Q487" i="15"/>
  <c r="R487" i="12" l="1"/>
  <c r="P487" i="12"/>
  <c r="Q487" i="12"/>
  <c r="R488" i="15"/>
  <c r="P488" i="15"/>
  <c r="Q488" i="15"/>
  <c r="N490" i="15"/>
  <c r="U489" i="15"/>
  <c r="V489" i="15"/>
  <c r="O489" i="15"/>
  <c r="S489" i="15"/>
  <c r="T489" i="15"/>
  <c r="N489" i="12"/>
  <c r="U488" i="12"/>
  <c r="T488" i="12"/>
  <c r="V488" i="12"/>
  <c r="O488" i="12"/>
  <c r="S488" i="12"/>
  <c r="U489" i="12" l="1"/>
  <c r="N490" i="12"/>
  <c r="O489" i="12"/>
  <c r="S489" i="12"/>
  <c r="V489" i="12"/>
  <c r="T489" i="12"/>
  <c r="U490" i="15"/>
  <c r="O490" i="15"/>
  <c r="S490" i="15"/>
  <c r="T490" i="15"/>
  <c r="N491" i="15"/>
  <c r="V490" i="15"/>
  <c r="P489" i="15"/>
  <c r="Q489" i="15"/>
  <c r="R489" i="15"/>
  <c r="P488" i="12"/>
  <c r="Q488" i="12"/>
  <c r="R488" i="12"/>
  <c r="Q490" i="15" l="1"/>
  <c r="P490" i="15"/>
  <c r="R490" i="15"/>
  <c r="Q489" i="12"/>
  <c r="P489" i="12"/>
  <c r="R489" i="12"/>
  <c r="N491" i="12"/>
  <c r="V490" i="12"/>
  <c r="U490" i="12"/>
  <c r="O490" i="12"/>
  <c r="T490" i="12"/>
  <c r="S490" i="12"/>
  <c r="U491" i="15"/>
  <c r="N492" i="15"/>
  <c r="V491" i="15"/>
  <c r="O491" i="15"/>
  <c r="S491" i="15"/>
  <c r="T491" i="15"/>
  <c r="S491" i="12" l="1"/>
  <c r="N492" i="12"/>
  <c r="U491" i="12"/>
  <c r="V491" i="12"/>
  <c r="O491" i="12"/>
  <c r="T491" i="12"/>
  <c r="V492" i="15"/>
  <c r="T492" i="15"/>
  <c r="O492" i="15"/>
  <c r="S492" i="15"/>
  <c r="U492" i="15"/>
  <c r="N493" i="15"/>
  <c r="P491" i="15"/>
  <c r="R491" i="15"/>
  <c r="Q491" i="15"/>
  <c r="P490" i="12"/>
  <c r="Q490" i="12"/>
  <c r="R490" i="12"/>
  <c r="N494" i="15" l="1"/>
  <c r="S493" i="15"/>
  <c r="O493" i="15"/>
  <c r="T493" i="15"/>
  <c r="V493" i="15"/>
  <c r="U493" i="15"/>
  <c r="P492" i="15"/>
  <c r="R492" i="15"/>
  <c r="Q492" i="15"/>
  <c r="N493" i="12"/>
  <c r="T492" i="12"/>
  <c r="S492" i="12"/>
  <c r="U492" i="12"/>
  <c r="V492" i="12"/>
  <c r="O492" i="12"/>
  <c r="Q491" i="12"/>
  <c r="R491" i="12"/>
  <c r="P491" i="12"/>
  <c r="P492" i="12" l="1"/>
  <c r="Q492" i="12"/>
  <c r="R492" i="12"/>
  <c r="P493" i="15"/>
  <c r="Q493" i="15"/>
  <c r="R493" i="15"/>
  <c r="N494" i="12"/>
  <c r="S493" i="12"/>
  <c r="O493" i="12"/>
  <c r="V493" i="12"/>
  <c r="T493" i="12"/>
  <c r="U493" i="12"/>
  <c r="V494" i="15"/>
  <c r="S494" i="15"/>
  <c r="N495" i="15"/>
  <c r="T494" i="15"/>
  <c r="U494" i="15"/>
  <c r="O494" i="15"/>
  <c r="T495" i="15" l="1"/>
  <c r="N496" i="15"/>
  <c r="S495" i="15"/>
  <c r="O495" i="15"/>
  <c r="V495" i="15"/>
  <c r="U495" i="15"/>
  <c r="N495" i="12"/>
  <c r="U494" i="12"/>
  <c r="O494" i="12"/>
  <c r="V494" i="12"/>
  <c r="S494" i="12"/>
  <c r="T494" i="12"/>
  <c r="Q494" i="15"/>
  <c r="P494" i="15"/>
  <c r="R494" i="15"/>
  <c r="P493" i="12"/>
  <c r="Q493" i="12"/>
  <c r="R493" i="12"/>
  <c r="Q495" i="15" l="1"/>
  <c r="R495" i="15"/>
  <c r="P495" i="15"/>
  <c r="U495" i="12"/>
  <c r="N496" i="12"/>
  <c r="O495" i="12"/>
  <c r="T495" i="12"/>
  <c r="S495" i="12"/>
  <c r="V495" i="12"/>
  <c r="T496" i="15"/>
  <c r="N497" i="15"/>
  <c r="S496" i="15"/>
  <c r="O496" i="15"/>
  <c r="V496" i="15"/>
  <c r="U496" i="15"/>
  <c r="P494" i="12"/>
  <c r="R494" i="12"/>
  <c r="Q494" i="12"/>
  <c r="S496" i="12" l="1"/>
  <c r="N497" i="12"/>
  <c r="U496" i="12"/>
  <c r="V496" i="12"/>
  <c r="O496" i="12"/>
  <c r="T496" i="12"/>
  <c r="N498" i="15"/>
  <c r="S497" i="15"/>
  <c r="V497" i="15"/>
  <c r="O497" i="15"/>
  <c r="T497" i="15"/>
  <c r="U497" i="15"/>
  <c r="P495" i="12"/>
  <c r="R495" i="12"/>
  <c r="Q495" i="12"/>
  <c r="P496" i="15"/>
  <c r="R496" i="15"/>
  <c r="Q496" i="15"/>
  <c r="P497" i="15" l="1"/>
  <c r="Q497" i="15"/>
  <c r="R497" i="15"/>
  <c r="V498" i="15"/>
  <c r="S498" i="15"/>
  <c r="O498" i="15"/>
  <c r="N499" i="15"/>
  <c r="U498" i="15"/>
  <c r="T498" i="15"/>
  <c r="N498" i="12"/>
  <c r="U497" i="12"/>
  <c r="V497" i="12"/>
  <c r="O497" i="12"/>
  <c r="T497" i="12"/>
  <c r="S497" i="12"/>
  <c r="R496" i="12"/>
  <c r="P496" i="12"/>
  <c r="Q496" i="12"/>
  <c r="N499" i="12" l="1"/>
  <c r="S498" i="12"/>
  <c r="O498" i="12"/>
  <c r="V498" i="12"/>
  <c r="U498" i="12"/>
  <c r="T498" i="12"/>
  <c r="S499" i="15"/>
  <c r="U499" i="15"/>
  <c r="O499" i="15"/>
  <c r="V499" i="15"/>
  <c r="N500" i="15"/>
  <c r="T499" i="15"/>
  <c r="R498" i="15"/>
  <c r="Q498" i="15"/>
  <c r="P498" i="15"/>
  <c r="Q497" i="12"/>
  <c r="P497" i="12"/>
  <c r="R497" i="12"/>
  <c r="R498" i="12" l="1"/>
  <c r="Q498" i="12"/>
  <c r="P498" i="12"/>
  <c r="U500" i="15"/>
  <c r="T500" i="15"/>
  <c r="O500" i="15"/>
  <c r="V500" i="15"/>
  <c r="S500" i="15"/>
  <c r="Q499" i="15"/>
  <c r="R499" i="15"/>
  <c r="P499" i="15"/>
  <c r="S499" i="12"/>
  <c r="T499" i="12"/>
  <c r="N500" i="12"/>
  <c r="O499" i="12"/>
  <c r="V499" i="12"/>
  <c r="U499" i="12"/>
  <c r="Q499" i="12" l="1"/>
  <c r="R499" i="12"/>
  <c r="P499" i="12"/>
  <c r="Q500" i="15"/>
  <c r="R500" i="15"/>
  <c r="P500" i="15"/>
  <c r="U500" i="12"/>
  <c r="S500" i="12"/>
  <c r="V500" i="12"/>
  <c r="O500" i="12"/>
  <c r="T500" i="12"/>
  <c r="Q500" i="12" l="1"/>
  <c r="R500" i="12"/>
  <c r="P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  <comment ref="AK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copy this and drag down:
IF(A3="","",INDEX(Tables!$A$375:$BE$407,MATCH('Program and Results'!$B3,Tables!$A$375:$A$407,0),MATCH('Program and Results'!$A3,Tables!$1:$1,0)))</t>
        </r>
      </text>
    </comment>
    <comment ref="AL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copy this and drag down:
IF(A3="","",INDEX(Tables!$A$375:$BE$407,MATCH('Program and Results'!$E3,Tables!$A$375:$A$407,0),MATCH('Program and Results'!$A3,Tables!$1:$1,0)))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<sst xmlns="http://schemas.openxmlformats.org/spreadsheetml/2006/main" count="2082" uniqueCount="210">
  <si>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</si>
  <si>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</si>
  <si>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</si>
  <si>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</si>
  <si>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</si>
  <si>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</si>
  <si>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</si>
  <si>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</si>
  <si>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</si>
  <si>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</si>
  <si>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</si>
  <si>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</si>
  <si>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</si>
  <si>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</si>
  <si>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</si>
  <si>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</si>
  <si>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</si>
  <si>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</si>
  <si>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</si>
  <si>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</si>
  <si>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</si>
  <si>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</si>
  <si>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</si>
  <si>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</si>
  <si>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</si>
  <si>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</si>
  <si>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</si>
  <si>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</si>
  <si>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</si>
  <si>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</si>
  <si>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</si>
  <si>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</si>
  <si>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</si>
  <si>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</si>
  <si>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</si>
  <si>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</si>
  <si>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</si>
  <si>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</si>
  <si>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</si>
  <si>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</si>
  <si>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</si>
  <si>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</si>
  <si>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</si>
  <si>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</si>
  <si>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</si>
  <si>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</si>
  <si>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</si>
  <si>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</si>
  <si>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</si>
  <si>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</si>
  <si>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</si>
  <si>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</si>
  <si>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</si>
  <si>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</si>
  <si>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</si>
  <si>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</si>
  <si>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</si>
  <si>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</si>
  <si>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</si>
  <si>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</si>
  <si>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</si>
  <si>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</si>
  <si>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</si>
  <si>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</si>
  <si>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</si>
  <si>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</si>
  <si>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</si>
  <si>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</si>
  <si>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</si>
  <si>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</si>
  <si>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</si>
  <si>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</si>
  <si>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</si>
  <si>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</si>
  <si>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</si>
  <si>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</si>
  <si>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</si>
  <si>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</si>
  <si>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</si>
  <si>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</si>
  <si>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</si>
  <si>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</si>
  <si>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</si>
  <si>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</si>
  <si>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</si>
  <si>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</si>
  <si>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</si>
  <si>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</si>
  <si>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</si>
  <si>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</si>
  <si>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</si>
  <si>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</si>
  <si>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</si>
  <si>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</si>
  <si>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</si>
  <si>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</si>
  <si>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</si>
  <si>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</si>
  <si>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</si>
  <si>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</si>
  <si>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</si>
  <si>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</si>
  <si>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</si>
  <si>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</si>
  <si>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</si>
  <si>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</si>
  <si>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</si>
  <si>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</si>
  <si>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</si>
  <si>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</si>
  <si>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</si>
  <si>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</si>
  <si>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</si>
  <si>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</si>
  <si>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</si>
  <si>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</si>
  <si>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</si>
  <si>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</si>
  <si>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</si>
  <si>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</si>
  <si>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</si>
  <si>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</si>
  <si>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</si>
  <si>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</si>
  <si>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</si>
  <si>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</si>
  <si>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</si>
  <si>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</si>
  <si>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</si>
  <si>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</si>
  <si>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</si>
  <si>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</si>
  <si>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</si>
  <si>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</si>
  <si>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</si>
  <si>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</si>
  <si>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</si>
  <si>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</si>
  <si>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</si>
  <si>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</si>
  <si>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</si>
  <si>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</si>
  <si>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</si>
  <si>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</si>
  <si>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</si>
  <si>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</si>
  <si>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</si>
  <si>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</si>
  <si>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</si>
  <si>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</si>
  <si>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</si>
  <si>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</si>
  <si>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</si>
  <si>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</si>
  <si>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</si>
  <si>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</si>
  <si>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</si>
  <si>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</si>
  <si>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</si>
  <si>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</si>
  <si>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</si>
  <si>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</si>
  <si>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</si>
  <si>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</si>
  <si>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</si>
  <si>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</si>
  <si>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</si>
  <si>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</si>
  <si>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</si>
  <si>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</si>
  <si>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</si>
  <si>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</si>
  <si>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</si>
  <si>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</si>
  <si>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</si>
  <si>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</si>
  <si>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</si>
  <si>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</si>
  <si>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</si>
  <si>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</si>
  <si>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</si>
  <si>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</si>
  <si>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</si>
  <si>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</si>
  <si>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</si>
  <si>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</si>
  <si>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</si>
  <si>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</si>
  <si>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</si>
  <si>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</si>
  <si>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</si>
  <si>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</si>
  <si>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</si>
  <si>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</si>
  <si>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</si>
  <si>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</si>
  <si>
    <t>M'gladbach</t>
  </si>
  <si>
    <t>Home (No.)</t>
  </si>
  <si>
    <t>Away (No.)</t>
  </si>
  <si>
    <t>Draw (No.)</t>
  </si>
  <si>
    <t>Strike Rate for League</t>
  </si>
  <si>
    <t>Total Strike Rt (%)</t>
  </si>
  <si>
    <t>Total Strike Rt (No.)</t>
  </si>
  <si>
    <t>** How to read the strike rate tables: It's pretty simple, for example Se-diff historical (for GW24) gave 5 home predictions out of which only 3 resulted in a home result. Similarly, it gave 2 away wins and both results came away which translates to a 100% percentage wise</t>
  </si>
  <si>
    <t>Count of Home Games</t>
  </si>
  <si>
    <t>Home games strike rate</t>
  </si>
  <si>
    <t>Home game results</t>
  </si>
  <si>
    <t>ELO HGA</t>
  </si>
  <si>
    <t/>
  </si>
  <si>
    <t>Braunschweig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</si>
</sst>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0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21" borderId="0" xfId="0" applyFont="1" applyFill="1" applyAlignment="1">
      <alignment horizontal="center" wrapText="1"/>
    </xf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</cellXfs>
  <cellStyles count="1">
    <cellStyle name="Normal" xfId="0" builtinId="0"/>
  </cellStyles>
  <dxfs count="20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9"/>
      <tableStyleElement type="headerRow" dxfId="18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6"/>
                <c:pt idx="0">
                  <c:v>-0.56000000000000005</c:v>
                </c:pt>
                <c:pt idx="1">
                  <c:v>-0.49000000000000005</c:v>
                </c:pt>
                <c:pt idx="2">
                  <c:v>-0.42000000000000004</c:v>
                </c:pt>
                <c:pt idx="3">
                  <c:v>-0.35000000000000003</c:v>
                </c:pt>
                <c:pt idx="4">
                  <c:v>-0.28000000000000003</c:v>
                </c:pt>
                <c:pt idx="5">
                  <c:v>-0.21000000000000002</c:v>
                </c:pt>
                <c:pt idx="6">
                  <c:v>-0.14000000000000001</c:v>
                </c:pt>
                <c:pt idx="7">
                  <c:v>-7.0000000000000007E-2</c:v>
                </c:pt>
                <c:pt idx="8">
                  <c:v>0</c:v>
                </c:pt>
                <c:pt idx="9">
                  <c:v>7.0000000000000007E-2</c:v>
                </c:pt>
                <c:pt idx="10">
                  <c:v>0.14000000000000001</c:v>
                </c:pt>
                <c:pt idx="11">
                  <c:v>0.21000000000000002</c:v>
                </c:pt>
                <c:pt idx="12">
                  <c:v>0.28000000000000003</c:v>
                </c:pt>
                <c:pt idx="13">
                  <c:v>0.35000000000000003</c:v>
                </c:pt>
                <c:pt idx="14">
                  <c:v>0.42000000000000004</c:v>
                </c:pt>
                <c:pt idx="15">
                  <c:v>0.49000000000000005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9</c:v>
                </c:pt>
                <c:pt idx="10">
                  <c:v>11</c:v>
                </c:pt>
                <c:pt idx="11">
                  <c:v>8</c:v>
                </c:pt>
                <c:pt idx="12">
                  <c:v>11</c:v>
                </c:pt>
                <c:pt idx="13">
                  <c:v>9</c:v>
                </c:pt>
                <c:pt idx="14">
                  <c:v>6</c:v>
                </c:pt>
                <c:pt idx="15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CB-46B8-A8AC-0CCDDB99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76880"/>
        <c:axId val="399871000"/>
      </c:barChart>
      <c:catAx>
        <c:axId val="39987688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1000"/>
        <c:crossesAt val="0"/>
        <c:auto val="1"/>
        <c:lblAlgn val="ctr"/>
        <c:lblOffset val="100"/>
        <c:noMultiLvlLbl val="0"/>
      </c:catAx>
      <c:valAx>
        <c:axId val="39987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6"/>
                <c:pt idx="0">
                  <c:v>-0.56000000000000005</c:v>
                </c:pt>
                <c:pt idx="1">
                  <c:v>-0.49000000000000005</c:v>
                </c:pt>
                <c:pt idx="2">
                  <c:v>-0.42000000000000004</c:v>
                </c:pt>
                <c:pt idx="3">
                  <c:v>-0.35000000000000003</c:v>
                </c:pt>
                <c:pt idx="4">
                  <c:v>-0.28000000000000003</c:v>
                </c:pt>
                <c:pt idx="5">
                  <c:v>-0.21000000000000002</c:v>
                </c:pt>
                <c:pt idx="6">
                  <c:v>-0.14000000000000001</c:v>
                </c:pt>
                <c:pt idx="7">
                  <c:v>-7.0000000000000007E-2</c:v>
                </c:pt>
                <c:pt idx="8">
                  <c:v>0</c:v>
                </c:pt>
                <c:pt idx="9">
                  <c:v>7.0000000000000007E-2</c:v>
                </c:pt>
                <c:pt idx="10">
                  <c:v>0.14000000000000001</c:v>
                </c:pt>
                <c:pt idx="11">
                  <c:v>0.21000000000000002</c:v>
                </c:pt>
                <c:pt idx="12">
                  <c:v>0.28000000000000003</c:v>
                </c:pt>
                <c:pt idx="13">
                  <c:v>0.35000000000000003</c:v>
                </c:pt>
                <c:pt idx="14">
                  <c:v>0.42000000000000004</c:v>
                </c:pt>
                <c:pt idx="15">
                  <c:v>0.49000000000000005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6</c:v>
                </c:pt>
                <c:pt idx="6">
                  <c:v>4</c:v>
                </c:pt>
                <c:pt idx="7">
                  <c:v>13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25-494D-9F88-3B5C1FECB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73352"/>
        <c:axId val="399872960"/>
      </c:barChart>
      <c:catAx>
        <c:axId val="39987335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2960"/>
        <c:crosses val="autoZero"/>
        <c:auto val="1"/>
        <c:lblAlgn val="ctr"/>
        <c:lblOffset val="100"/>
        <c:noMultiLvlLbl val="0"/>
      </c:catAx>
      <c:valAx>
        <c:axId val="39987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6"/>
                <c:pt idx="0">
                  <c:v>-0.56000000000000005</c:v>
                </c:pt>
                <c:pt idx="1">
                  <c:v>-0.49000000000000005</c:v>
                </c:pt>
                <c:pt idx="2">
                  <c:v>-0.42000000000000004</c:v>
                </c:pt>
                <c:pt idx="3">
                  <c:v>-0.35000000000000003</c:v>
                </c:pt>
                <c:pt idx="4">
                  <c:v>-0.28000000000000003</c:v>
                </c:pt>
                <c:pt idx="5">
                  <c:v>-0.21000000000000002</c:v>
                </c:pt>
                <c:pt idx="6">
                  <c:v>-0.14000000000000001</c:v>
                </c:pt>
                <c:pt idx="7">
                  <c:v>-7.0000000000000007E-2</c:v>
                </c:pt>
                <c:pt idx="8">
                  <c:v>0</c:v>
                </c:pt>
                <c:pt idx="9">
                  <c:v>7.0000000000000007E-2</c:v>
                </c:pt>
                <c:pt idx="10">
                  <c:v>0.14000000000000001</c:v>
                </c:pt>
                <c:pt idx="11">
                  <c:v>0.21000000000000002</c:v>
                </c:pt>
                <c:pt idx="12">
                  <c:v>0.28000000000000003</c:v>
                </c:pt>
                <c:pt idx="13">
                  <c:v>0.35000000000000003</c:v>
                </c:pt>
                <c:pt idx="14">
                  <c:v>0.42000000000000004</c:v>
                </c:pt>
                <c:pt idx="15">
                  <c:v>0.49000000000000005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7</c:v>
                </c:pt>
                <c:pt idx="8">
                  <c:v>5</c:v>
                </c:pt>
                <c:pt idx="9">
                  <c:v>12</c:v>
                </c:pt>
                <c:pt idx="10">
                  <c:v>8</c:v>
                </c:pt>
                <c:pt idx="11">
                  <c:v>1</c:v>
                </c:pt>
                <c:pt idx="12">
                  <c:v>5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DC-458D-A27D-C79E9E942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71392"/>
        <c:axId val="131319744"/>
      </c:barChart>
      <c:catAx>
        <c:axId val="39987139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19744"/>
        <c:crosses val="autoZero"/>
        <c:auto val="1"/>
        <c:lblAlgn val="ctr"/>
        <c:lblOffset val="100"/>
        <c:noMultiLvlLbl val="0"/>
      </c:catAx>
      <c:valAx>
        <c:axId val="1313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6"/>
                <c:pt idx="0">
                  <c:v>-0.56000000000000005</c:v>
                </c:pt>
                <c:pt idx="1">
                  <c:v>-0.49000000000000005</c:v>
                </c:pt>
                <c:pt idx="2">
                  <c:v>-0.42000000000000004</c:v>
                </c:pt>
                <c:pt idx="3">
                  <c:v>-0.35000000000000003</c:v>
                </c:pt>
                <c:pt idx="4">
                  <c:v>-0.28000000000000003</c:v>
                </c:pt>
                <c:pt idx="5">
                  <c:v>-0.21000000000000002</c:v>
                </c:pt>
                <c:pt idx="6">
                  <c:v>-0.14000000000000001</c:v>
                </c:pt>
                <c:pt idx="7">
                  <c:v>-7.0000000000000007E-2</c:v>
                </c:pt>
                <c:pt idx="8">
                  <c:v>0</c:v>
                </c:pt>
                <c:pt idx="9">
                  <c:v>7.0000000000000007E-2</c:v>
                </c:pt>
                <c:pt idx="10">
                  <c:v>0.14000000000000001</c:v>
                </c:pt>
                <c:pt idx="11">
                  <c:v>0.21000000000000002</c:v>
                </c:pt>
                <c:pt idx="12">
                  <c:v>0.28000000000000003</c:v>
                </c:pt>
                <c:pt idx="13">
                  <c:v>0.35000000000000003</c:v>
                </c:pt>
                <c:pt idx="14">
                  <c:v>0.42000000000000004</c:v>
                </c:pt>
                <c:pt idx="15">
                  <c:v>0.49000000000000005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7</c:v>
                </c:pt>
                <c:pt idx="7">
                  <c:v>22</c:v>
                </c:pt>
                <c:pt idx="8">
                  <c:v>17</c:v>
                </c:pt>
                <c:pt idx="9">
                  <c:v>25</c:v>
                </c:pt>
                <c:pt idx="10">
                  <c:v>24</c:v>
                </c:pt>
                <c:pt idx="11">
                  <c:v>11</c:v>
                </c:pt>
                <c:pt idx="12">
                  <c:v>16</c:v>
                </c:pt>
                <c:pt idx="13">
                  <c:v>11</c:v>
                </c:pt>
                <c:pt idx="14">
                  <c:v>6</c:v>
                </c:pt>
                <c:pt idx="15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264-4E52-AD7A-8063A9636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297472"/>
        <c:axId val="401295120"/>
      </c:barChart>
      <c:catAx>
        <c:axId val="401297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5120"/>
        <c:crossesAt val="0"/>
        <c:auto val="1"/>
        <c:lblAlgn val="ctr"/>
        <c:lblOffset val="100"/>
        <c:noMultiLvlLbl val="0"/>
      </c:catAx>
      <c:valAx>
        <c:axId val="40129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6"/>
                <c:pt idx="0">
                  <c:v>-0.56000000000000005</c:v>
                </c:pt>
                <c:pt idx="1">
                  <c:v>-0.49000000000000005</c:v>
                </c:pt>
                <c:pt idx="2">
                  <c:v>-0.42000000000000004</c:v>
                </c:pt>
                <c:pt idx="3">
                  <c:v>-0.35000000000000003</c:v>
                </c:pt>
                <c:pt idx="4">
                  <c:v>-0.28000000000000003</c:v>
                </c:pt>
                <c:pt idx="5">
                  <c:v>-0.21000000000000002</c:v>
                </c:pt>
                <c:pt idx="6">
                  <c:v>-0.14000000000000001</c:v>
                </c:pt>
                <c:pt idx="7">
                  <c:v>-7.0000000000000007E-2</c:v>
                </c:pt>
                <c:pt idx="8">
                  <c:v>0</c:v>
                </c:pt>
                <c:pt idx="9">
                  <c:v>7.0000000000000007E-2</c:v>
                </c:pt>
                <c:pt idx="10">
                  <c:v>0.14000000000000001</c:v>
                </c:pt>
                <c:pt idx="11">
                  <c:v>0.21000000000000002</c:v>
                </c:pt>
                <c:pt idx="12">
                  <c:v>0.28000000000000003</c:v>
                </c:pt>
                <c:pt idx="13">
                  <c:v>0.35000000000000003</c:v>
                </c:pt>
                <c:pt idx="14">
                  <c:v>0.42000000000000004</c:v>
                </c:pt>
                <c:pt idx="15">
                  <c:v>0.49000000000000005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</c:v>
                </c:pt>
                <c:pt idx="5">
                  <c:v>0.125</c:v>
                </c:pt>
                <c:pt idx="6">
                  <c:v>0.14285714285714285</c:v>
                </c:pt>
                <c:pt idx="7">
                  <c:v>9.0909090909090912E-2</c:v>
                </c:pt>
                <c:pt idx="8">
                  <c:v>0.35294117647058826</c:v>
                </c:pt>
                <c:pt idx="9">
                  <c:v>0.36</c:v>
                </c:pt>
                <c:pt idx="10">
                  <c:v>0.45833333333333331</c:v>
                </c:pt>
                <c:pt idx="11">
                  <c:v>0.72727272727272729</c:v>
                </c:pt>
                <c:pt idx="12">
                  <c:v>0.6875</c:v>
                </c:pt>
                <c:pt idx="13">
                  <c:v>0.81818181818181823</c:v>
                </c:pt>
                <c:pt idx="14">
                  <c:v>1</c:v>
                </c:pt>
                <c:pt idx="15">
                  <c:v>0.5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0D-4B43-9037-5E80052C3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297864"/>
        <c:axId val="401298648"/>
      </c:scatterChart>
      <c:valAx>
        <c:axId val="401297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8648"/>
        <c:crosses val="autoZero"/>
        <c:crossBetween val="midCat"/>
      </c:valAx>
      <c:valAx>
        <c:axId val="401298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6"/>
                <c:pt idx="0">
                  <c:v>-0.56000000000000005</c:v>
                </c:pt>
                <c:pt idx="1">
                  <c:v>-0.49000000000000005</c:v>
                </c:pt>
                <c:pt idx="2">
                  <c:v>-0.42000000000000004</c:v>
                </c:pt>
                <c:pt idx="3">
                  <c:v>-0.35000000000000003</c:v>
                </c:pt>
                <c:pt idx="4">
                  <c:v>-0.28000000000000003</c:v>
                </c:pt>
                <c:pt idx="5">
                  <c:v>-0.21000000000000002</c:v>
                </c:pt>
                <c:pt idx="6">
                  <c:v>-0.14000000000000001</c:v>
                </c:pt>
                <c:pt idx="7">
                  <c:v>-7.0000000000000007E-2</c:v>
                </c:pt>
                <c:pt idx="8">
                  <c:v>0</c:v>
                </c:pt>
                <c:pt idx="9">
                  <c:v>7.0000000000000007E-2</c:v>
                </c:pt>
                <c:pt idx="10">
                  <c:v>0.14000000000000001</c:v>
                </c:pt>
                <c:pt idx="11">
                  <c:v>0.21000000000000002</c:v>
                </c:pt>
                <c:pt idx="12">
                  <c:v>0.28000000000000003</c:v>
                </c:pt>
                <c:pt idx="13">
                  <c:v>0.35000000000000003</c:v>
                </c:pt>
                <c:pt idx="14">
                  <c:v>0.42000000000000004</c:v>
                </c:pt>
                <c:pt idx="15">
                  <c:v>0.49000000000000005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0.33333333333333331</c:v>
                </c:pt>
                <c:pt idx="4">
                  <c:v>0.6</c:v>
                </c:pt>
                <c:pt idx="5">
                  <c:v>0.75</c:v>
                </c:pt>
                <c:pt idx="6">
                  <c:v>0.5714285714285714</c:v>
                </c:pt>
                <c:pt idx="7">
                  <c:v>0.59090909090909094</c:v>
                </c:pt>
                <c:pt idx="8">
                  <c:v>0.35294117647058826</c:v>
                </c:pt>
                <c:pt idx="9">
                  <c:v>0.16</c:v>
                </c:pt>
                <c:pt idx="10">
                  <c:v>0.20833333333333334</c:v>
                </c:pt>
                <c:pt idx="11">
                  <c:v>0.18181818181818182</c:v>
                </c:pt>
                <c:pt idx="12">
                  <c:v>0</c:v>
                </c:pt>
                <c:pt idx="13">
                  <c:v>9.0909090909090912E-2</c:v>
                </c:pt>
                <c:pt idx="14">
                  <c:v>0</c:v>
                </c:pt>
                <c:pt idx="15">
                  <c:v>0.5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CC-4EA6-B050-0C8F1DD0E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295904"/>
        <c:axId val="401300216"/>
      </c:scatterChart>
      <c:valAx>
        <c:axId val="40129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00216"/>
        <c:crosses val="autoZero"/>
        <c:crossBetween val="midCat"/>
      </c:valAx>
      <c:valAx>
        <c:axId val="4013002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6"/>
                <c:pt idx="0">
                  <c:v>-0.56000000000000005</c:v>
                </c:pt>
                <c:pt idx="1">
                  <c:v>-0.49000000000000005</c:v>
                </c:pt>
                <c:pt idx="2">
                  <c:v>-0.42000000000000004</c:v>
                </c:pt>
                <c:pt idx="3">
                  <c:v>-0.35000000000000003</c:v>
                </c:pt>
                <c:pt idx="4">
                  <c:v>-0.28000000000000003</c:v>
                </c:pt>
                <c:pt idx="5">
                  <c:v>-0.21000000000000002</c:v>
                </c:pt>
                <c:pt idx="6">
                  <c:v>-0.14000000000000001</c:v>
                </c:pt>
                <c:pt idx="7">
                  <c:v>-7.0000000000000007E-2</c:v>
                </c:pt>
                <c:pt idx="8">
                  <c:v>0</c:v>
                </c:pt>
                <c:pt idx="9">
                  <c:v>7.0000000000000007E-2</c:v>
                </c:pt>
                <c:pt idx="10">
                  <c:v>0.14000000000000001</c:v>
                </c:pt>
                <c:pt idx="11">
                  <c:v>0.21000000000000002</c:v>
                </c:pt>
                <c:pt idx="12">
                  <c:v>0.28000000000000003</c:v>
                </c:pt>
                <c:pt idx="13">
                  <c:v>0.35000000000000003</c:v>
                </c:pt>
                <c:pt idx="14">
                  <c:v>0.42000000000000004</c:v>
                </c:pt>
                <c:pt idx="15">
                  <c:v>0.49000000000000005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</c:v>
                </c:pt>
                <c:pt idx="5">
                  <c:v>0.125</c:v>
                </c:pt>
                <c:pt idx="6">
                  <c:v>0.2857142857142857</c:v>
                </c:pt>
                <c:pt idx="7">
                  <c:v>0.31818181818181818</c:v>
                </c:pt>
                <c:pt idx="8">
                  <c:v>0.29411764705882354</c:v>
                </c:pt>
                <c:pt idx="9">
                  <c:v>0.48</c:v>
                </c:pt>
                <c:pt idx="10">
                  <c:v>0.33333333333333331</c:v>
                </c:pt>
                <c:pt idx="11">
                  <c:v>9.0909090909090912E-2</c:v>
                </c:pt>
                <c:pt idx="12">
                  <c:v>0.3125</c:v>
                </c:pt>
                <c:pt idx="13">
                  <c:v>9.0909090909090912E-2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43D-443E-8C7F-0DE68F003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299432"/>
        <c:axId val="401296296"/>
      </c:scatterChart>
      <c:valAx>
        <c:axId val="401299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6296"/>
        <c:crosses val="autoZero"/>
        <c:crossBetween val="midCat"/>
      </c:valAx>
      <c:valAx>
        <c:axId val="401296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9"/>
                <c:pt idx="0">
                  <c:v>-222</c:v>
                </c:pt>
                <c:pt idx="1">
                  <c:v>-182</c:v>
                </c:pt>
                <c:pt idx="2">
                  <c:v>-162</c:v>
                </c:pt>
                <c:pt idx="3">
                  <c:v>-142</c:v>
                </c:pt>
                <c:pt idx="4">
                  <c:v>-122</c:v>
                </c:pt>
                <c:pt idx="5">
                  <c:v>-102</c:v>
                </c:pt>
                <c:pt idx="6">
                  <c:v>-82</c:v>
                </c:pt>
                <c:pt idx="7">
                  <c:v>-62</c:v>
                </c:pt>
                <c:pt idx="8">
                  <c:v>-42</c:v>
                </c:pt>
                <c:pt idx="9">
                  <c:v>-22</c:v>
                </c:pt>
                <c:pt idx="10">
                  <c:v>-2</c:v>
                </c:pt>
                <c:pt idx="11">
                  <c:v>18</c:v>
                </c:pt>
                <c:pt idx="12">
                  <c:v>38</c:v>
                </c:pt>
                <c:pt idx="13">
                  <c:v>58</c:v>
                </c:pt>
                <c:pt idx="14">
                  <c:v>78</c:v>
                </c:pt>
                <c:pt idx="15">
                  <c:v>98</c:v>
                </c:pt>
                <c:pt idx="16">
                  <c:v>118</c:v>
                </c:pt>
                <c:pt idx="17">
                  <c:v>138</c:v>
                </c:pt>
                <c:pt idx="18">
                  <c:v>158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  <c:pt idx="5">
                  <c:v>4</c:v>
                </c:pt>
                <c:pt idx="6">
                  <c:v>6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16</c:v>
                </c:pt>
                <c:pt idx="11">
                  <c:v>13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A89-4019-BA90-FEC718A37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301000"/>
        <c:axId val="401302568"/>
      </c:barChart>
      <c:catAx>
        <c:axId val="401301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02568"/>
        <c:crossesAt val="0"/>
        <c:auto val="1"/>
        <c:lblAlgn val="ctr"/>
        <c:lblOffset val="100"/>
        <c:noMultiLvlLbl val="0"/>
      </c:catAx>
      <c:valAx>
        <c:axId val="40130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0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9"/>
                <c:pt idx="0">
                  <c:v>-222</c:v>
                </c:pt>
                <c:pt idx="1">
                  <c:v>-182</c:v>
                </c:pt>
                <c:pt idx="2">
                  <c:v>-162</c:v>
                </c:pt>
                <c:pt idx="3">
                  <c:v>-142</c:v>
                </c:pt>
                <c:pt idx="4">
                  <c:v>-122</c:v>
                </c:pt>
                <c:pt idx="5">
                  <c:v>-102</c:v>
                </c:pt>
                <c:pt idx="6">
                  <c:v>-82</c:v>
                </c:pt>
                <c:pt idx="7">
                  <c:v>-62</c:v>
                </c:pt>
                <c:pt idx="8">
                  <c:v>-42</c:v>
                </c:pt>
                <c:pt idx="9">
                  <c:v>-22</c:v>
                </c:pt>
                <c:pt idx="10">
                  <c:v>-2</c:v>
                </c:pt>
                <c:pt idx="11">
                  <c:v>18</c:v>
                </c:pt>
                <c:pt idx="12">
                  <c:v>38</c:v>
                </c:pt>
                <c:pt idx="13">
                  <c:v>58</c:v>
                </c:pt>
                <c:pt idx="14">
                  <c:v>78</c:v>
                </c:pt>
                <c:pt idx="15">
                  <c:v>98</c:v>
                </c:pt>
                <c:pt idx="16">
                  <c:v>118</c:v>
                </c:pt>
                <c:pt idx="17">
                  <c:v>138</c:v>
                </c:pt>
                <c:pt idx="18">
                  <c:v>158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0.33333333333333331</c:v>
                </c:pt>
                <c:pt idx="5">
                  <c:v>0</c:v>
                </c:pt>
                <c:pt idx="6">
                  <c:v>0.16666666666666666</c:v>
                </c:pt>
                <c:pt idx="7">
                  <c:v>7.6923076923076927E-2</c:v>
                </c:pt>
                <c:pt idx="8">
                  <c:v>0.23076923076923078</c:v>
                </c:pt>
                <c:pt idx="9">
                  <c:v>0.27272727272727271</c:v>
                </c:pt>
                <c:pt idx="10">
                  <c:v>0.4375</c:v>
                </c:pt>
                <c:pt idx="11">
                  <c:v>0.38461538461538464</c:v>
                </c:pt>
                <c:pt idx="12">
                  <c:v>0.44444444444444442</c:v>
                </c:pt>
                <c:pt idx="13">
                  <c:v>0.8</c:v>
                </c:pt>
                <c:pt idx="14">
                  <c:v>0.72727272727272729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E8-4E7D-BA5E-EBD0D263F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301392"/>
        <c:axId val="401297080"/>
      </c:scatterChart>
      <c:valAx>
        <c:axId val="401301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7080"/>
        <c:crosses val="autoZero"/>
        <c:crossBetween val="midCat"/>
      </c:valAx>
      <c:valAx>
        <c:axId val="401297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0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9"/>
                <c:pt idx="0">
                  <c:v>-222</c:v>
                </c:pt>
                <c:pt idx="1">
                  <c:v>-182</c:v>
                </c:pt>
                <c:pt idx="2">
                  <c:v>-162</c:v>
                </c:pt>
                <c:pt idx="3">
                  <c:v>-142</c:v>
                </c:pt>
                <c:pt idx="4">
                  <c:v>-122</c:v>
                </c:pt>
                <c:pt idx="5">
                  <c:v>-102</c:v>
                </c:pt>
                <c:pt idx="6">
                  <c:v>-82</c:v>
                </c:pt>
                <c:pt idx="7">
                  <c:v>-62</c:v>
                </c:pt>
                <c:pt idx="8">
                  <c:v>-42</c:v>
                </c:pt>
                <c:pt idx="9">
                  <c:v>-22</c:v>
                </c:pt>
                <c:pt idx="10">
                  <c:v>-2</c:v>
                </c:pt>
                <c:pt idx="11">
                  <c:v>18</c:v>
                </c:pt>
                <c:pt idx="12">
                  <c:v>38</c:v>
                </c:pt>
                <c:pt idx="13">
                  <c:v>58</c:v>
                </c:pt>
                <c:pt idx="14">
                  <c:v>78</c:v>
                </c:pt>
                <c:pt idx="15">
                  <c:v>98</c:v>
                </c:pt>
                <c:pt idx="16">
                  <c:v>118</c:v>
                </c:pt>
                <c:pt idx="17">
                  <c:v>138</c:v>
                </c:pt>
                <c:pt idx="18">
                  <c:v>158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0.5</c:v>
                </c:pt>
                <c:pt idx="5">
                  <c:v>0.75</c:v>
                </c:pt>
                <c:pt idx="6">
                  <c:v>0.5</c:v>
                </c:pt>
                <c:pt idx="7">
                  <c:v>0.61538461538461542</c:v>
                </c:pt>
                <c:pt idx="8">
                  <c:v>0.38461538461538464</c:v>
                </c:pt>
                <c:pt idx="9">
                  <c:v>0.45454545454545453</c:v>
                </c:pt>
                <c:pt idx="10">
                  <c:v>0.125</c:v>
                </c:pt>
                <c:pt idx="11">
                  <c:v>0.30769230769230771</c:v>
                </c:pt>
                <c:pt idx="12">
                  <c:v>0.33333333333333331</c:v>
                </c:pt>
                <c:pt idx="13">
                  <c:v>0</c:v>
                </c:pt>
                <c:pt idx="14">
                  <c:v>9.0909090909090912E-2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7D-4D62-B21F-E5F01AA7E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302176"/>
        <c:axId val="399874920"/>
      </c:scatterChart>
      <c:valAx>
        <c:axId val="401302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4920"/>
        <c:crosses val="autoZero"/>
        <c:crossBetween val="midCat"/>
      </c:valAx>
      <c:valAx>
        <c:axId val="399874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0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19"/>
                <c:pt idx="0">
                  <c:v>-222</c:v>
                </c:pt>
                <c:pt idx="1">
                  <c:v>-182</c:v>
                </c:pt>
                <c:pt idx="2">
                  <c:v>-162</c:v>
                </c:pt>
                <c:pt idx="3">
                  <c:v>-142</c:v>
                </c:pt>
                <c:pt idx="4">
                  <c:v>-122</c:v>
                </c:pt>
                <c:pt idx="5">
                  <c:v>-102</c:v>
                </c:pt>
                <c:pt idx="6">
                  <c:v>-82</c:v>
                </c:pt>
                <c:pt idx="7">
                  <c:v>-62</c:v>
                </c:pt>
                <c:pt idx="8">
                  <c:v>-42</c:v>
                </c:pt>
                <c:pt idx="9">
                  <c:v>-22</c:v>
                </c:pt>
                <c:pt idx="10">
                  <c:v>-2</c:v>
                </c:pt>
                <c:pt idx="11">
                  <c:v>18</c:v>
                </c:pt>
                <c:pt idx="12">
                  <c:v>38</c:v>
                </c:pt>
                <c:pt idx="13">
                  <c:v>58</c:v>
                </c:pt>
                <c:pt idx="14">
                  <c:v>78</c:v>
                </c:pt>
                <c:pt idx="15">
                  <c:v>98</c:v>
                </c:pt>
                <c:pt idx="16">
                  <c:v>118</c:v>
                </c:pt>
                <c:pt idx="17">
                  <c:v>138</c:v>
                </c:pt>
                <c:pt idx="18">
                  <c:v>158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0.16666666666666666</c:v>
                </c:pt>
                <c:pt idx="5">
                  <c:v>0.25</c:v>
                </c:pt>
                <c:pt idx="6">
                  <c:v>0.33333333333333331</c:v>
                </c:pt>
                <c:pt idx="7">
                  <c:v>0.30769230769230771</c:v>
                </c:pt>
                <c:pt idx="8">
                  <c:v>0.38461538461538464</c:v>
                </c:pt>
                <c:pt idx="9">
                  <c:v>0.27272727272727271</c:v>
                </c:pt>
                <c:pt idx="10">
                  <c:v>0.4375</c:v>
                </c:pt>
                <c:pt idx="11">
                  <c:v>0.30769230769230771</c:v>
                </c:pt>
                <c:pt idx="12">
                  <c:v>0.22222222222222221</c:v>
                </c:pt>
                <c:pt idx="13">
                  <c:v>0.2</c:v>
                </c:pt>
                <c:pt idx="14">
                  <c:v>0.18181818181818182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8-474B-803A-24C78370C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74136"/>
        <c:axId val="399875704"/>
      </c:scatterChart>
      <c:valAx>
        <c:axId val="399874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5704"/>
        <c:crosses val="autoZero"/>
        <c:crossBetween val="midCat"/>
      </c:valAx>
      <c:valAx>
        <c:axId val="399875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74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9"/>
                <c:pt idx="0">
                  <c:v>-222</c:v>
                </c:pt>
                <c:pt idx="1">
                  <c:v>-182</c:v>
                </c:pt>
                <c:pt idx="2">
                  <c:v>-162</c:v>
                </c:pt>
                <c:pt idx="3">
                  <c:v>-142</c:v>
                </c:pt>
                <c:pt idx="4">
                  <c:v>-122</c:v>
                </c:pt>
                <c:pt idx="5">
                  <c:v>-102</c:v>
                </c:pt>
                <c:pt idx="6">
                  <c:v>-82</c:v>
                </c:pt>
                <c:pt idx="7">
                  <c:v>-62</c:v>
                </c:pt>
                <c:pt idx="8">
                  <c:v>-42</c:v>
                </c:pt>
                <c:pt idx="9">
                  <c:v>-22</c:v>
                </c:pt>
                <c:pt idx="10">
                  <c:v>-2</c:v>
                </c:pt>
                <c:pt idx="11">
                  <c:v>18</c:v>
                </c:pt>
                <c:pt idx="12">
                  <c:v>38</c:v>
                </c:pt>
                <c:pt idx="13">
                  <c:v>58</c:v>
                </c:pt>
                <c:pt idx="14">
                  <c:v>78</c:v>
                </c:pt>
                <c:pt idx="15">
                  <c:v>98</c:v>
                </c:pt>
                <c:pt idx="16">
                  <c:v>118</c:v>
                </c:pt>
                <c:pt idx="17">
                  <c:v>138</c:v>
                </c:pt>
                <c:pt idx="18">
                  <c:v>158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5</c:v>
                </c:pt>
                <c:pt idx="12">
                  <c:v>4</c:v>
                </c:pt>
                <c:pt idx="13">
                  <c:v>8</c:v>
                </c:pt>
                <c:pt idx="14">
                  <c:v>8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EC0-43E5-A14B-1A478C3CE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5932560"/>
        <c:axId val="465929424"/>
      </c:barChart>
      <c:catAx>
        <c:axId val="46593256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29424"/>
        <c:crossesAt val="0"/>
        <c:auto val="1"/>
        <c:lblAlgn val="ctr"/>
        <c:lblOffset val="100"/>
        <c:noMultiLvlLbl val="0"/>
      </c:catAx>
      <c:valAx>
        <c:axId val="4659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9"/>
                <c:pt idx="0">
                  <c:v>-222</c:v>
                </c:pt>
                <c:pt idx="1">
                  <c:v>-182</c:v>
                </c:pt>
                <c:pt idx="2">
                  <c:v>-162</c:v>
                </c:pt>
                <c:pt idx="3">
                  <c:v>-142</c:v>
                </c:pt>
                <c:pt idx="4">
                  <c:v>-122</c:v>
                </c:pt>
                <c:pt idx="5">
                  <c:v>-102</c:v>
                </c:pt>
                <c:pt idx="6">
                  <c:v>-82</c:v>
                </c:pt>
                <c:pt idx="7">
                  <c:v>-62</c:v>
                </c:pt>
                <c:pt idx="8">
                  <c:v>-42</c:v>
                </c:pt>
                <c:pt idx="9">
                  <c:v>-22</c:v>
                </c:pt>
                <c:pt idx="10">
                  <c:v>-2</c:v>
                </c:pt>
                <c:pt idx="11">
                  <c:v>18</c:v>
                </c:pt>
                <c:pt idx="12">
                  <c:v>38</c:v>
                </c:pt>
                <c:pt idx="13">
                  <c:v>58</c:v>
                </c:pt>
                <c:pt idx="14">
                  <c:v>78</c:v>
                </c:pt>
                <c:pt idx="15">
                  <c:v>98</c:v>
                </c:pt>
                <c:pt idx="16">
                  <c:v>118</c:v>
                </c:pt>
                <c:pt idx="17">
                  <c:v>138</c:v>
                </c:pt>
                <c:pt idx="18">
                  <c:v>158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FFF-4966-B14A-53BB0548B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5932952"/>
        <c:axId val="465934520"/>
      </c:barChart>
      <c:catAx>
        <c:axId val="46593295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4520"/>
        <c:crosses val="autoZero"/>
        <c:auto val="1"/>
        <c:lblAlgn val="ctr"/>
        <c:lblOffset val="100"/>
        <c:noMultiLvlLbl val="0"/>
      </c:catAx>
      <c:valAx>
        <c:axId val="46593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19"/>
                <c:pt idx="0">
                  <c:v>-222</c:v>
                </c:pt>
                <c:pt idx="1">
                  <c:v>-182</c:v>
                </c:pt>
                <c:pt idx="2">
                  <c:v>-162</c:v>
                </c:pt>
                <c:pt idx="3">
                  <c:v>-142</c:v>
                </c:pt>
                <c:pt idx="4">
                  <c:v>-122</c:v>
                </c:pt>
                <c:pt idx="5">
                  <c:v>-102</c:v>
                </c:pt>
                <c:pt idx="6">
                  <c:v>-82</c:v>
                </c:pt>
                <c:pt idx="7">
                  <c:v>-62</c:v>
                </c:pt>
                <c:pt idx="8">
                  <c:v>-42</c:v>
                </c:pt>
                <c:pt idx="9">
                  <c:v>-22</c:v>
                </c:pt>
                <c:pt idx="10">
                  <c:v>-2</c:v>
                </c:pt>
                <c:pt idx="11">
                  <c:v>18</c:v>
                </c:pt>
                <c:pt idx="12">
                  <c:v>38</c:v>
                </c:pt>
                <c:pt idx="13">
                  <c:v>58</c:v>
                </c:pt>
                <c:pt idx="14">
                  <c:v>78</c:v>
                </c:pt>
                <c:pt idx="15">
                  <c:v>98</c:v>
                </c:pt>
                <c:pt idx="16">
                  <c:v>118</c:v>
                </c:pt>
                <c:pt idx="17">
                  <c:v>138</c:v>
                </c:pt>
                <c:pt idx="18">
                  <c:v>158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7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FC-4334-8D90-604F7929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5934128"/>
        <c:axId val="465933344"/>
      </c:barChart>
      <c:catAx>
        <c:axId val="46593412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3344"/>
        <c:crosses val="autoZero"/>
        <c:auto val="1"/>
        <c:lblAlgn val="ctr"/>
        <c:lblOffset val="100"/>
        <c:noMultiLvlLbl val="0"/>
      </c:catAx>
      <c:valAx>
        <c:axId val="46593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13"/>
                <c:pt idx="0">
                  <c:v>-65</c:v>
                </c:pt>
                <c:pt idx="1">
                  <c:v>-55</c:v>
                </c:pt>
                <c:pt idx="2">
                  <c:v>-45</c:v>
                </c:pt>
                <c:pt idx="3">
                  <c:v>-35</c:v>
                </c:pt>
                <c:pt idx="4">
                  <c:v>-25</c:v>
                </c:pt>
                <c:pt idx="5">
                  <c:v>-15</c:v>
                </c:pt>
                <c:pt idx="6">
                  <c:v>-5</c:v>
                </c:pt>
                <c:pt idx="7">
                  <c:v>5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  <c:pt idx="11">
                  <c:v>45</c:v>
                </c:pt>
                <c:pt idx="12">
                  <c:v>65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12</c:v>
                </c:pt>
                <c:pt idx="4">
                  <c:v>17</c:v>
                </c:pt>
                <c:pt idx="5">
                  <c:v>12</c:v>
                </c:pt>
                <c:pt idx="6">
                  <c:v>26</c:v>
                </c:pt>
                <c:pt idx="7">
                  <c:v>7</c:v>
                </c:pt>
                <c:pt idx="8">
                  <c:v>12</c:v>
                </c:pt>
                <c:pt idx="9">
                  <c:v>15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3B-4525-8F5C-12B577233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5928248"/>
        <c:axId val="465928640"/>
      </c:barChart>
      <c:catAx>
        <c:axId val="465928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28640"/>
        <c:crosses val="autoZero"/>
        <c:auto val="1"/>
        <c:lblAlgn val="ctr"/>
        <c:lblOffset val="100"/>
        <c:noMultiLvlLbl val="0"/>
      </c:catAx>
      <c:valAx>
        <c:axId val="4659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2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3"/>
                <c:pt idx="0">
                  <c:v>-65</c:v>
                </c:pt>
                <c:pt idx="1">
                  <c:v>-55</c:v>
                </c:pt>
                <c:pt idx="2">
                  <c:v>-45</c:v>
                </c:pt>
                <c:pt idx="3">
                  <c:v>-35</c:v>
                </c:pt>
                <c:pt idx="4">
                  <c:v>-25</c:v>
                </c:pt>
                <c:pt idx="5">
                  <c:v>-15</c:v>
                </c:pt>
                <c:pt idx="6">
                  <c:v>-5</c:v>
                </c:pt>
                <c:pt idx="7">
                  <c:v>5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  <c:pt idx="11">
                  <c:v>45</c:v>
                </c:pt>
                <c:pt idx="12">
                  <c:v>65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0.35294117647058826</c:v>
                </c:pt>
                <c:pt idx="5">
                  <c:v>0.16666666666666666</c:v>
                </c:pt>
                <c:pt idx="6">
                  <c:v>0.5</c:v>
                </c:pt>
                <c:pt idx="7">
                  <c:v>0.14285714285714285</c:v>
                </c:pt>
                <c:pt idx="8">
                  <c:v>0.58333333333333337</c:v>
                </c:pt>
                <c:pt idx="9">
                  <c:v>0.6</c:v>
                </c:pt>
                <c:pt idx="10">
                  <c:v>0.77777777777777779</c:v>
                </c:pt>
                <c:pt idx="11">
                  <c:v>0</c:v>
                </c:pt>
                <c:pt idx="12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BB-4905-A19D-ECE22FCE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930992"/>
        <c:axId val="465929816"/>
      </c:scatterChart>
      <c:valAx>
        <c:axId val="465930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29816"/>
        <c:crosses val="autoZero"/>
        <c:crossBetween val="midCat"/>
      </c:valAx>
      <c:valAx>
        <c:axId val="46592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3"/>
                <c:pt idx="0">
                  <c:v>-65</c:v>
                </c:pt>
                <c:pt idx="1">
                  <c:v>-55</c:v>
                </c:pt>
                <c:pt idx="2">
                  <c:v>-45</c:v>
                </c:pt>
                <c:pt idx="3">
                  <c:v>-35</c:v>
                </c:pt>
                <c:pt idx="4">
                  <c:v>-25</c:v>
                </c:pt>
                <c:pt idx="5">
                  <c:v>-15</c:v>
                </c:pt>
                <c:pt idx="6">
                  <c:v>-5</c:v>
                </c:pt>
                <c:pt idx="7">
                  <c:v>5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  <c:pt idx="11">
                  <c:v>45</c:v>
                </c:pt>
                <c:pt idx="12">
                  <c:v>65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13"/>
                <c:pt idx="0">
                  <c:v>0.5</c:v>
                </c:pt>
                <c:pt idx="1">
                  <c:v>1</c:v>
                </c:pt>
                <c:pt idx="2">
                  <c:v>0.75</c:v>
                </c:pt>
                <c:pt idx="3">
                  <c:v>0.5</c:v>
                </c:pt>
                <c:pt idx="4">
                  <c:v>0.29411764705882354</c:v>
                </c:pt>
                <c:pt idx="5">
                  <c:v>8.3333333333333329E-2</c:v>
                </c:pt>
                <c:pt idx="6">
                  <c:v>0.30769230769230771</c:v>
                </c:pt>
                <c:pt idx="7">
                  <c:v>0.5714285714285714</c:v>
                </c:pt>
                <c:pt idx="8">
                  <c:v>0.16666666666666666</c:v>
                </c:pt>
                <c:pt idx="9">
                  <c:v>0.33333333333333331</c:v>
                </c:pt>
                <c:pt idx="10">
                  <c:v>0.1111111111111111</c:v>
                </c:pt>
                <c:pt idx="11">
                  <c:v>0.25</c:v>
                </c:pt>
                <c:pt idx="1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61-44B1-9CB6-34859057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931776"/>
        <c:axId val="465930600"/>
      </c:scatterChart>
      <c:valAx>
        <c:axId val="465931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0600"/>
        <c:crosses val="autoZero"/>
        <c:crossBetween val="midCat"/>
      </c:valAx>
      <c:valAx>
        <c:axId val="46593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93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13"/>
                <c:pt idx="0">
                  <c:v>-65</c:v>
                </c:pt>
                <c:pt idx="1">
                  <c:v>-55</c:v>
                </c:pt>
                <c:pt idx="2">
                  <c:v>-45</c:v>
                </c:pt>
                <c:pt idx="3">
                  <c:v>-35</c:v>
                </c:pt>
                <c:pt idx="4">
                  <c:v>-25</c:v>
                </c:pt>
                <c:pt idx="5">
                  <c:v>-15</c:v>
                </c:pt>
                <c:pt idx="6">
                  <c:v>-5</c:v>
                </c:pt>
                <c:pt idx="7">
                  <c:v>5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  <c:pt idx="11">
                  <c:v>45</c:v>
                </c:pt>
                <c:pt idx="12">
                  <c:v>65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13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0.35294117647058826</c:v>
                </c:pt>
                <c:pt idx="5">
                  <c:v>0.75</c:v>
                </c:pt>
                <c:pt idx="6">
                  <c:v>0.19230769230769232</c:v>
                </c:pt>
                <c:pt idx="7">
                  <c:v>0.2857142857142857</c:v>
                </c:pt>
                <c:pt idx="8">
                  <c:v>0.25</c:v>
                </c:pt>
                <c:pt idx="9">
                  <c:v>6.6666666666666666E-2</c:v>
                </c:pt>
                <c:pt idx="10">
                  <c:v>0.1111111111111111</c:v>
                </c:pt>
                <c:pt idx="11">
                  <c:v>0.75</c:v>
                </c:pt>
                <c:pt idx="1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8BA-4C62-963E-7BE1D7A9B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49424"/>
        <c:axId val="466750208"/>
      </c:scatterChart>
      <c:valAx>
        <c:axId val="466749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50208"/>
        <c:crosses val="autoZero"/>
        <c:crossBetween val="midCat"/>
      </c:valAx>
      <c:valAx>
        <c:axId val="46675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4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34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10</c:v>
                </c:pt>
                <c:pt idx="6">
                  <c:v>15</c:v>
                </c:pt>
                <c:pt idx="7">
                  <c:v>18</c:v>
                </c:pt>
                <c:pt idx="8">
                  <c:v>17</c:v>
                </c:pt>
                <c:pt idx="9">
                  <c:v>11</c:v>
                </c:pt>
                <c:pt idx="10">
                  <c:v>20</c:v>
                </c:pt>
                <c:pt idx="11">
                  <c:v>13</c:v>
                </c:pt>
                <c:pt idx="12">
                  <c:v>4</c:v>
                </c:pt>
                <c:pt idx="13">
                  <c:v>5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5D-483D-AE05-90610CC33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752560"/>
        <c:axId val="466753344"/>
      </c:barChart>
      <c:catAx>
        <c:axId val="46675256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53344"/>
        <c:crosses val="autoZero"/>
        <c:auto val="1"/>
        <c:lblAlgn val="ctr"/>
        <c:lblOffset val="100"/>
        <c:noMultiLvlLbl val="0"/>
      </c:catAx>
      <c:valAx>
        <c:axId val="46675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5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34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0.3</c:v>
                </c:pt>
                <c:pt idx="6">
                  <c:v>0.13333333333333333</c:v>
                </c:pt>
                <c:pt idx="7">
                  <c:v>0.27777777777777779</c:v>
                </c:pt>
                <c:pt idx="8">
                  <c:v>0.35294117647058826</c:v>
                </c:pt>
                <c:pt idx="9">
                  <c:v>0.36363636363636365</c:v>
                </c:pt>
                <c:pt idx="10">
                  <c:v>0.7</c:v>
                </c:pt>
                <c:pt idx="11">
                  <c:v>0.61538461538461542</c:v>
                </c:pt>
                <c:pt idx="12">
                  <c:v>0.5</c:v>
                </c:pt>
                <c:pt idx="13">
                  <c:v>0.6</c:v>
                </c:pt>
                <c:pt idx="14">
                  <c:v>1</c:v>
                </c:pt>
                <c:pt idx="15">
                  <c:v>0.5</c:v>
                </c:pt>
                <c:pt idx="16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1B-4CD0-BC0C-13EE91A7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49816"/>
        <c:axId val="466747464"/>
      </c:scatterChart>
      <c:valAx>
        <c:axId val="466749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47464"/>
        <c:crosses val="autoZero"/>
        <c:crossBetween val="midCat"/>
      </c:valAx>
      <c:valAx>
        <c:axId val="4667474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4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34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1</c:v>
                </c:pt>
                <c:pt idx="5">
                  <c:v>0.4</c:v>
                </c:pt>
                <c:pt idx="6">
                  <c:v>0.66666666666666663</c:v>
                </c:pt>
                <c:pt idx="7">
                  <c:v>0.3888888888888889</c:v>
                </c:pt>
                <c:pt idx="8">
                  <c:v>0.29411764705882354</c:v>
                </c:pt>
                <c:pt idx="9">
                  <c:v>9.0909090909090912E-2</c:v>
                </c:pt>
                <c:pt idx="10">
                  <c:v>0.1</c:v>
                </c:pt>
                <c:pt idx="11">
                  <c:v>0.15384615384615385</c:v>
                </c:pt>
                <c:pt idx="12">
                  <c:v>0.25</c:v>
                </c:pt>
                <c:pt idx="13">
                  <c:v>0.2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52-42F7-8328-41534116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1776"/>
        <c:axId val="466750992"/>
      </c:scatterChart>
      <c:valAx>
        <c:axId val="466751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50992"/>
        <c:crosses val="autoZero"/>
        <c:crossBetween val="midCat"/>
      </c:valAx>
      <c:valAx>
        <c:axId val="466750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5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7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34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  <c:pt idx="6">
                  <c:v>0.2</c:v>
                </c:pt>
                <c:pt idx="7">
                  <c:v>0.33333333333333331</c:v>
                </c:pt>
                <c:pt idx="8">
                  <c:v>0.35294117647058826</c:v>
                </c:pt>
                <c:pt idx="9">
                  <c:v>0.54545454545454541</c:v>
                </c:pt>
                <c:pt idx="10">
                  <c:v>0.2</c:v>
                </c:pt>
                <c:pt idx="11">
                  <c:v>0.23076923076923078</c:v>
                </c:pt>
                <c:pt idx="12">
                  <c:v>0.25</c:v>
                </c:pt>
                <c:pt idx="13">
                  <c:v>0.2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22-4A3C-9AF7-6DA1D524C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4520"/>
        <c:axId val="466752952"/>
      </c:scatterChart>
      <c:valAx>
        <c:axId val="466754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52952"/>
        <c:crosses val="autoZero"/>
        <c:crossBetween val="midCat"/>
      </c:valAx>
      <c:valAx>
        <c:axId val="4667529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5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M'gladbach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61-481E-A63E-EAA0B6B586CB}"/>
            </c:ext>
          </c:extLst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Braunschweig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261-481E-A63E-EAA0B6B58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418288"/>
        <c:axId val="481418680"/>
      </c:lineChart>
      <c:catAx>
        <c:axId val="4814182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18680"/>
        <c:crosses val="autoZero"/>
        <c:auto val="1"/>
        <c:lblAlgn val="ctr"/>
        <c:lblOffset val="100"/>
        <c:noMultiLvlLbl val="0"/>
      </c:catAx>
      <c:valAx>
        <c:axId val="4814186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1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59-4502-9847-8B3F689E0B03}"/>
            </c:ext>
          </c:extLst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B59-4502-9847-8B3F689E0B03}"/>
            </c:ext>
          </c:extLst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B59-4502-9847-8B3F689E0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411624"/>
        <c:axId val="481412016"/>
      </c:barChart>
      <c:catAx>
        <c:axId val="481411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1412016"/>
        <c:crosses val="autoZero"/>
        <c:auto val="1"/>
        <c:lblAlgn val="ctr"/>
        <c:lblOffset val="100"/>
        <c:noMultiLvlLbl val="0"/>
      </c:catAx>
      <c:valAx>
        <c:axId val="48141201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8141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5F-4F86-B147-05B48F24C000}"/>
            </c:ext>
          </c:extLst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5F-4F86-B147-05B48F24C000}"/>
            </c:ext>
          </c:extLst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B5F-4F86-B147-05B48F24C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3742752"/>
        <c:axId val="483741576"/>
      </c:barChart>
      <c:catAx>
        <c:axId val="483742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3741576"/>
        <c:crosses val="autoZero"/>
        <c:auto val="1"/>
        <c:lblAlgn val="ctr"/>
        <c:lblOffset val="100"/>
        <c:noMultiLvlLbl val="0"/>
      </c:catAx>
      <c:valAx>
        <c:axId val="48374157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8374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31" t="s">
        <v>71</v>
      </c>
      <c r="C1" s="131"/>
      <c r="D1" s="131"/>
      <c r="E1" s="131"/>
      <c r="F1" s="131"/>
      <c r="G1" s="131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31" t="s">
        <v>73</v>
      </c>
      <c r="C11" s="131"/>
      <c r="D11" s="131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G8" sqref="G8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185</v>
      </c>
      <c r="B2" s="24" t="s">
        <v>0</v>
      </c>
      <c r="C2" s="49">
        <f ca="1">ROUNDUP('Distribution of data (Se Diff)'!$C$2,2)</f>
        <v>-0.56000000000000005</v>
      </c>
      <c r="D2" s="35"/>
    </row>
    <row r="3" spans="1:4">
      <c r="A3" t="s">
        <v>194</v>
      </c>
      <c r="B3" s="24" t="s">
        <v>1</v>
      </c>
      <c r="C3" s="35">
        <f ca="1">IFERROR(IF(C2+1%&gt;MAX('Distribution of data (Se Diff)'!$C$2:$C$500),"",C2+1%),"")</f>
        <v>-0.55000000000000004</v>
      </c>
    </row>
    <row r="4" spans="1:4">
      <c r="A4" t="s">
        <v>193</v>
      </c>
      <c r="B4" s="24" t="s">
        <v>2</v>
      </c>
      <c r="C4" s="35">
        <f ca="1">IFERROR(IF(C3+1%&gt;MAX('Distribution of data (Se Diff)'!$C$2:$C$500),"",C3+1%),"")</f>
        <v>-0.54</v>
      </c>
    </row>
    <row r="5" spans="1:4">
      <c r="A5" t="s">
        <v>192</v>
      </c>
      <c r="B5" s="24" t="s">
        <v>3</v>
      </c>
      <c r="C5" s="35">
        <f ca="1">IFERROR(IF(C4+1%&gt;MAX('Distribution of data (Se Diff)'!$C$2:$C$500),"",C4+1%),"")</f>
        <v>-0.53</v>
      </c>
    </row>
    <row r="6" spans="1:4">
      <c r="A6" t="s">
        <v>187</v>
      </c>
      <c r="B6" s="24" t="s">
        <v>4</v>
      </c>
      <c r="C6" s="35">
        <f ca="1">IFERROR(IF(C5+1%&gt;MAX('Distribution of data (Se Diff)'!$C$2:$C$500),"",C5+1%),"")</f>
        <v>-0.52</v>
      </c>
    </row>
    <row r="7" spans="1:4">
      <c r="A7" t="s">
        <v>190</v>
      </c>
      <c r="B7" s="24" t="s">
        <v>5</v>
      </c>
      <c r="C7" s="35">
        <f ca="1">IFERROR(IF(C6+1%&gt;MAX('Distribution of data (Se Diff)'!$C$2:$C$500),"",C6+1%),"")</f>
        <v>-0.51</v>
      </c>
    </row>
    <row r="8" spans="1:4">
      <c r="A8" t="s">
        <v>191</v>
      </c>
      <c r="B8" s="24" t="s">
        <v>6</v>
      </c>
      <c r="C8" s="35">
        <f ca="1">IFERROR(IF(C7+1%&gt;MAX('Distribution of data (Se Diff)'!$C$2:$C$500),"",C7+1%),"")</f>
        <v>-0.5</v>
      </c>
    </row>
    <row r="9" spans="1:4">
      <c r="A9" t="s">
        <v>189</v>
      </c>
      <c r="B9" s="24" t="s">
        <v>7</v>
      </c>
      <c r="C9" s="35">
        <f ca="1">IFERROR(IF(C8+1%&gt;MAX('Distribution of data (Se Diff)'!$C$2:$C$500),"",C8+1%),"")</f>
        <v>-0.49</v>
      </c>
    </row>
    <row r="10" spans="1:4">
      <c r="A10" t="s">
        <v>188</v>
      </c>
      <c r="B10" s="24" t="s">
        <v>8</v>
      </c>
      <c r="C10" s="35">
        <f ca="1">IFERROR(IF(C9+1%&gt;MAX('Distribution of data (Se Diff)'!$C$2:$C$500),"",C9+1%),"")</f>
        <v>-0.48</v>
      </c>
    </row>
    <row r="11" spans="1:4">
      <c r="A11" t="s">
        <v>195</v>
      </c>
      <c r="B11" s="24" t="s">
        <v>9</v>
      </c>
      <c r="C11" s="35">
        <f ca="1">IFERROR(IF(C10+1%&gt;MAX('Distribution of data (Se Diff)'!$C$2:$C$500),"",C10+1%),"")</f>
        <v>-0.47</v>
      </c>
    </row>
    <row r="12" spans="1:4">
      <c r="A12" t="s">
        <v>186</v>
      </c>
      <c r="B12" s="24" t="s">
        <v>10</v>
      </c>
      <c r="C12" s="35">
        <f ca="1">IFERROR(IF(C11+1%&gt;MAX('Distribution of data (Se Diff)'!$C$2:$C$500),"",C11+1%),"")</f>
        <v>-0.45999999999999996</v>
      </c>
    </row>
    <row r="13" spans="1:4">
      <c r="A13" t="s">
        <v>183</v>
      </c>
      <c r="B13" s="24" t="s">
        <v>11</v>
      </c>
      <c r="C13" s="35">
        <f ca="1">IFERROR(IF(C12+1%&gt;MAX('Distribution of data (Se Diff)'!$C$2:$C$500),"",C12+1%),"")</f>
        <v>-0.44999999999999996</v>
      </c>
    </row>
    <row r="14" spans="1:4">
      <c r="A14" t="s">
        <v>182</v>
      </c>
      <c r="B14" s="24" t="s">
        <v>12</v>
      </c>
      <c r="C14" s="35">
        <f ca="1">IFERROR(IF(C13+1%&gt;MAX('Distribution of data (Se Diff)'!$C$2:$C$500),"",C13+1%),"")</f>
        <v>-0.43999999999999995</v>
      </c>
    </row>
    <row r="15" spans="1:4">
      <c r="A15" t="s">
        <v>184</v>
      </c>
      <c r="B15" s="24" t="s">
        <v>13</v>
      </c>
      <c r="C15" s="35">
        <f ca="1">IFERROR(IF(C14+1%&gt;MAX('Distribution of data (Se Diff)'!$C$2:$C$500),"",C14+1%),"")</f>
        <v>-0.42999999999999994</v>
      </c>
    </row>
    <row r="16" spans="1:4">
      <c r="B16" t="s">
        <v>14</v>
      </c>
      <c r="C16" s="35">
        <f ca="1">IFERROR(IF(C15+1%&gt;MAX('Distribution of data (Se Diff)'!$C$2:$C$500),"",C15+1%),"")</f>
        <v>-0.41999999999999993</v>
      </c>
    </row>
    <row r="17" spans="2:3">
      <c r="B17" t="s">
        <v>15</v>
      </c>
      <c r="C17" s="35">
        <f ca="1">IFERROR(IF(C16+1%&gt;MAX('Distribution of data (Se Diff)'!$C$2:$C$500),"",C16+1%),"")</f>
        <v>-0.40999999999999992</v>
      </c>
    </row>
    <row r="18" spans="2:3">
      <c r="B18" t="s">
        <v>16</v>
      </c>
      <c r="C18" s="35">
        <f ca="1">IFERROR(IF(C17+1%&gt;MAX('Distribution of data (Se Diff)'!$C$2:$C$500),"",C17+1%),"")</f>
        <v>-0.39999999999999991</v>
      </c>
    </row>
    <row r="19" spans="2:3">
      <c r="B19" t="s">
        <v>17</v>
      </c>
      <c r="C19" s="35">
        <f ca="1">IFERROR(IF(C18+1%&gt;MAX('Distribution of data (Se Diff)'!$C$2:$C$500),"",C18+1%),"")</f>
        <v>-0.3899999999999999</v>
      </c>
    </row>
    <row r="20" spans="2:3">
      <c r="B20" t="s">
        <v>18</v>
      </c>
      <c r="C20" s="35">
        <f ca="1">IFERROR(IF(C19+1%&gt;MAX('Distribution of data (Se Diff)'!$C$2:$C$500),"",C19+1%),"")</f>
        <v>-0.37999999999999989</v>
      </c>
    </row>
    <row r="21" spans="2:3">
      <c r="B21" t="s">
        <v>19</v>
      </c>
      <c r="C21" s="35">
        <f ca="1">IFERROR(IF(C20+1%&gt;MAX('Distribution of data (Se Diff)'!$C$2:$C$500),"",C20+1%),"")</f>
        <v>-0.36999999999999988</v>
      </c>
    </row>
    <row r="22" spans="2:3">
      <c r="B22" t="s">
        <v>20</v>
      </c>
      <c r="C22" s="35">
        <f ca="1">IFERROR(IF(C21+1%&gt;MAX('Distribution of data (Se Diff)'!$C$2:$C$500),"",C21+1%),"")</f>
        <v>-0.35999999999999988</v>
      </c>
    </row>
    <row r="23" spans="2:3">
      <c r="B23" t="s">
        <v>21</v>
      </c>
      <c r="C23" s="35">
        <f ca="1">IFERROR(IF(C22+1%&gt;MAX('Distribution of data (Se Diff)'!$C$2:$C$500),"",C22+1%),"")</f>
        <v>-0.34999999999999987</v>
      </c>
    </row>
    <row r="24" spans="2:3">
      <c r="B24" t="s">
        <v>22</v>
      </c>
      <c r="C24" s="35">
        <f ca="1">IFERROR(IF(C23+1%&gt;MAX('Distribution of data (Se Diff)'!$C$2:$C$500),"",C23+1%),"")</f>
        <v>-0.33999999999999986</v>
      </c>
    </row>
    <row r="25" spans="2:3">
      <c r="B25" t="s">
        <v>23</v>
      </c>
      <c r="C25" s="35">
        <f ca="1">IFERROR(IF(C24+1%&gt;MAX('Distribution of data (Se Diff)'!$C$2:$C$500),"",C24+1%),"")</f>
        <v>-0.32999999999999985</v>
      </c>
    </row>
    <row r="26" spans="2:3">
      <c r="B26" t="s">
        <v>24</v>
      </c>
      <c r="C26" s="35">
        <f ca="1">IFERROR(IF(C25+1%&gt;MAX('Distribution of data (Se Diff)'!$C$2:$C$500),"",C25+1%),"")</f>
        <v>-0.31999999999999984</v>
      </c>
    </row>
    <row r="27" spans="2:3">
      <c r="B27" t="s">
        <v>25</v>
      </c>
      <c r="C27" s="35">
        <f ca="1">IFERROR(IF(C26+1%&gt;MAX('Distribution of data (Se Diff)'!$C$2:$C$500),"",C26+1%),"")</f>
        <v>-0.30999999999999983</v>
      </c>
    </row>
    <row r="28" spans="2:3">
      <c r="C28" s="35">
        <f ca="1">IFERROR(IF(C27+1%&gt;MAX('Distribution of data (Se Diff)'!$C$2:$C$500),"",C27+1%),"")</f>
        <v>-0.29999999999999982</v>
      </c>
    </row>
    <row r="29" spans="2:3">
      <c r="C29" s="35">
        <f ca="1">IFERROR(IF(C28+1%&gt;MAX('Distribution of data (Se Diff)'!$C$2:$C$500),"",C28+1%),"")</f>
        <v>-0.28999999999999981</v>
      </c>
    </row>
    <row r="30" spans="2:3">
      <c r="C30" s="35">
        <f ca="1">IFERROR(IF(C29+1%&gt;MAX('Distribution of data (Se Diff)'!$C$2:$C$500),"",C29+1%),"")</f>
        <v>-0.2799999999999998</v>
      </c>
    </row>
    <row r="31" spans="2:3">
      <c r="C31" s="35">
        <f ca="1">IFERROR(IF(C30+1%&gt;MAX('Distribution of data (Se Diff)'!$C$2:$C$500),"",C30+1%),"")</f>
        <v>-0.2699999999999998</v>
      </c>
    </row>
    <row r="32" spans="2:3">
      <c r="C32" s="35">
        <f ca="1">IFERROR(IF(C31+1%&gt;MAX('Distribution of data (Se Diff)'!$C$2:$C$500),"",C31+1%),"")</f>
        <v>-0.25999999999999979</v>
      </c>
    </row>
    <row r="33" spans="3:3">
      <c r="C33" s="35">
        <f ca="1">IFERROR(IF(C32+1%&gt;MAX('Distribution of data (Se Diff)'!$C$2:$C$500),"",C32+1%),"")</f>
        <v>-0.24999999999999978</v>
      </c>
    </row>
    <row r="34" spans="3:3">
      <c r="C34" s="35">
        <f ca="1">IFERROR(IF(C33+1%&gt;MAX('Distribution of data (Se Diff)'!$C$2:$C$500),"",C33+1%),"")</f>
        <v>-0.23999999999999977</v>
      </c>
    </row>
    <row r="35" spans="3:3">
      <c r="C35" s="35">
        <f ca="1">IFERROR(IF(C34+1%&gt;MAX('Distribution of data (Se Diff)'!$C$2:$C$500),"",C34+1%),"")</f>
        <v>-0.22999999999999976</v>
      </c>
    </row>
    <row r="36" spans="3:3">
      <c r="C36" s="35">
        <f ca="1">IFERROR(IF(C35+1%&gt;MAX('Distribution of data (Se Diff)'!$C$2:$C$500),"",C35+1%),"")</f>
        <v>-0.21999999999999975</v>
      </c>
    </row>
    <row r="37" spans="3:3">
      <c r="C37" s="35">
        <f ca="1">IFERROR(IF(C36+1%&gt;MAX('Distribution of data (Se Diff)'!$C$2:$C$500),"",C36+1%),"")</f>
        <v>-0.20999999999999974</v>
      </c>
    </row>
    <row r="38" spans="3:3">
      <c r="C38" s="35">
        <f ca="1">IFERROR(IF(C37+1%&gt;MAX('Distribution of data (Se Diff)'!$C$2:$C$500),"",C37+1%),"")</f>
        <v>-0.19999999999999973</v>
      </c>
    </row>
    <row r="39" spans="3:3">
      <c r="C39" s="35">
        <f ca="1">IFERROR(IF(C38+1%&gt;MAX('Distribution of data (Se Diff)'!$C$2:$C$500),"",C38+1%),"")</f>
        <v>-0.18999999999999972</v>
      </c>
    </row>
    <row r="40" spans="3:3">
      <c r="C40" s="35">
        <f ca="1">IFERROR(IF(C39+1%&gt;MAX('Distribution of data (Se Diff)'!$C$2:$C$500),"",C39+1%),"")</f>
        <v>-0.17999999999999972</v>
      </c>
    </row>
    <row r="41" spans="3:3">
      <c r="C41" s="35">
        <f ca="1">IFERROR(IF(C40+1%&gt;MAX('Distribution of data (Se Diff)'!$C$2:$C$500),"",C40+1%),"")</f>
        <v>-0.16999999999999971</v>
      </c>
    </row>
    <row r="42" spans="3:3">
      <c r="C42" s="35">
        <f ca="1">IFERROR(IF(C41+1%&gt;MAX('Distribution of data (Se Diff)'!$C$2:$C$500),"",C41+1%),"")</f>
        <v>-0.1599999999999997</v>
      </c>
    </row>
    <row r="43" spans="3:3">
      <c r="C43" s="35">
        <f ca="1">IFERROR(IF(C42+1%&gt;MAX('Distribution of data (Se Diff)'!$C$2:$C$500),"",C42+1%),"")</f>
        <v>-0.14999999999999969</v>
      </c>
    </row>
    <row r="44" spans="3:3">
      <c r="C44" s="35">
        <f ca="1">IFERROR(IF(C43+1%&gt;MAX('Distribution of data (Se Diff)'!$C$2:$C$500),"",C43+1%),"")</f>
        <v>-0.13999999999999968</v>
      </c>
    </row>
    <row r="45" spans="3:3">
      <c r="C45" s="35">
        <f ca="1">IFERROR(IF(C44+1%&gt;MAX('Distribution of data (Se Diff)'!$C$2:$C$500),"",C44+1%),"")</f>
        <v>-0.12999999999999967</v>
      </c>
    </row>
    <row r="46" spans="3:3">
      <c r="C46" s="35">
        <f ca="1">IFERROR(IF(C45+1%&gt;MAX('Distribution of data (Se Diff)'!$C$2:$C$500),"",C45+1%),"")</f>
        <v>-0.11999999999999968</v>
      </c>
    </row>
    <row r="47" spans="3:3">
      <c r="C47" s="35">
        <f ca="1">IFERROR(IF(C46+1%&gt;MAX('Distribution of data (Se Diff)'!$C$2:$C$500),"",C46+1%),"")</f>
        <v>-0.10999999999999968</v>
      </c>
    </row>
    <row r="48" spans="3:3">
      <c r="C48" s="35">
        <f ca="1">IFERROR(IF(C47+1%&gt;MAX('Distribution of data (Se Diff)'!$C$2:$C$500),"",C47+1%),"")</f>
        <v>-9.9999999999999686E-2</v>
      </c>
    </row>
    <row r="49" spans="3:3">
      <c r="C49" s="35">
        <f ca="1">IFERROR(IF(C48+1%&gt;MAX('Distribution of data (Se Diff)'!$C$2:$C$500),"",C48+1%),"")</f>
        <v>-8.9999999999999691E-2</v>
      </c>
    </row>
    <row r="50" spans="3:3">
      <c r="C50" s="35">
        <f ca="1">IFERROR(IF(C49+1%&gt;MAX('Distribution of data (Se Diff)'!$C$2:$C$500),"",C49+1%),"")</f>
        <v>-7.9999999999999696E-2</v>
      </c>
    </row>
    <row r="51" spans="3:3">
      <c r="C51" s="35">
        <f ca="1">IFERROR(IF(C50+1%&gt;MAX('Distribution of data (Se Diff)'!$C$2:$C$500),"",C50+1%),"")</f>
        <v>-6.9999999999999701E-2</v>
      </c>
    </row>
    <row r="52" spans="3:3">
      <c r="C52" s="35">
        <f ca="1">IFERROR(IF(C51+1%&gt;MAX('Distribution of data (Se Diff)'!$C$2:$C$500),"",C51+1%),"")</f>
        <v>-5.9999999999999699E-2</v>
      </c>
    </row>
    <row r="53" spans="3:3">
      <c r="C53" s="35">
        <f ca="1">IFERROR(IF(C52+1%&gt;MAX('Distribution of data (Se Diff)'!$C$2:$C$500),"",C52+1%),"")</f>
        <v>-4.9999999999999697E-2</v>
      </c>
    </row>
    <row r="54" spans="3:3">
      <c r="C54" s="35">
        <f ca="1">IFERROR(IF(C53+1%&gt;MAX('Distribution of data (Se Diff)'!$C$2:$C$500),"",C53+1%),"")</f>
        <v>-3.9999999999999696E-2</v>
      </c>
    </row>
    <row r="55" spans="3:3">
      <c r="C55" s="35">
        <f ca="1">IFERROR(IF(C54+1%&gt;MAX('Distribution of data (Se Diff)'!$C$2:$C$500),"",C54+1%),"")</f>
        <v>-2.9999999999999694E-2</v>
      </c>
    </row>
    <row r="56" spans="3:3">
      <c r="C56" s="35">
        <f ca="1">IFERROR(IF(C55+1%&gt;MAX('Distribution of data (Se Diff)'!$C$2:$C$500),"",C55+1%),"")</f>
        <v>-1.9999999999999692E-2</v>
      </c>
    </row>
    <row r="57" spans="3:3">
      <c r="C57" s="35">
        <f ca="1">IFERROR(IF(C56+1%&gt;MAX('Distribution of data (Se Diff)'!$C$2:$C$500),"",C56+1%),"")</f>
        <v>-9.9999999999996914E-3</v>
      </c>
    </row>
    <row r="58" spans="3:3">
      <c r="C58" s="35">
        <f ca="1">IFERROR(IF(C57+1%&gt;MAX('Distribution of data (Se Diff)'!$C$2:$C$500),"",C57+1%),"")</f>
        <v>3.0878077872387166E-16</v>
      </c>
    </row>
    <row r="59" spans="3:3">
      <c r="C59" s="35">
        <f ca="1">IFERROR(IF(C58+1%&gt;MAX('Distribution of data (Se Diff)'!$C$2:$C$500),"",C58+1%),"")</f>
        <v>1.0000000000000309E-2</v>
      </c>
    </row>
    <row r="60" spans="3:3">
      <c r="C60" s="35">
        <f ca="1">IFERROR(IF(C59+1%&gt;MAX('Distribution of data (Se Diff)'!$C$2:$C$500),"",C59+1%),"")</f>
        <v>2.0000000000000309E-2</v>
      </c>
    </row>
    <row r="61" spans="3:3">
      <c r="C61" s="35">
        <f ca="1">IFERROR(IF(C60+1%&gt;MAX('Distribution of data (Se Diff)'!$C$2:$C$500),"",C60+1%),"")</f>
        <v>3.0000000000000311E-2</v>
      </c>
    </row>
    <row r="62" spans="3:3">
      <c r="C62" s="35">
        <f ca="1">IFERROR(IF(C61+1%&gt;MAX('Distribution of data (Se Diff)'!$C$2:$C$500),"",C61+1%),"")</f>
        <v>4.0000000000000313E-2</v>
      </c>
    </row>
    <row r="63" spans="3:3">
      <c r="C63" s="35">
        <f ca="1">IFERROR(IF(C62+1%&gt;MAX('Distribution of data (Se Diff)'!$C$2:$C$500),"",C62+1%),"")</f>
        <v>5.0000000000000315E-2</v>
      </c>
    </row>
    <row r="64" spans="3:3">
      <c r="C64" s="35">
        <f ca="1">IFERROR(IF(C63+1%&gt;MAX('Distribution of data (Se Diff)'!$C$2:$C$500),"",C63+1%),"")</f>
        <v>6.0000000000000317E-2</v>
      </c>
    </row>
    <row r="65" spans="3:3">
      <c r="C65" s="35">
        <f ca="1">IFERROR(IF(C64+1%&gt;MAX('Distribution of data (Se Diff)'!$C$2:$C$500),"",C64+1%),"")</f>
        <v>7.0000000000000312E-2</v>
      </c>
    </row>
    <row r="66" spans="3:3">
      <c r="C66" s="35">
        <f ca="1">IFERROR(IF(C65+1%&gt;MAX('Distribution of data (Se Diff)'!$C$2:$C$500),"",C65+1%),"")</f>
        <v>8.0000000000000307E-2</v>
      </c>
    </row>
    <row r="67" spans="3:3">
      <c r="C67" s="35">
        <f ca="1">IFERROR(IF(C66+1%&gt;MAX('Distribution of data (Se Diff)'!$C$2:$C$500),"",C66+1%),"")</f>
        <v>9.0000000000000302E-2</v>
      </c>
    </row>
    <row r="68" spans="3:3">
      <c r="C68" s="35">
        <f ca="1">IFERROR(IF(C67+1%&gt;MAX('Distribution of data (Se Diff)'!$C$2:$C$500),"",C67+1%),"")</f>
        <v>0.1000000000000003</v>
      </c>
    </row>
    <row r="69" spans="3:3">
      <c r="C69" s="35">
        <f ca="1">IFERROR(IF(C68+1%&gt;MAX('Distribution of data (Se Diff)'!$C$2:$C$500),"",C68+1%),"")</f>
        <v>0.11000000000000029</v>
      </c>
    </row>
    <row r="70" spans="3:3">
      <c r="C70" s="35">
        <f ca="1">IFERROR(IF(C69+1%&gt;MAX('Distribution of data (Se Diff)'!$C$2:$C$500),"",C69+1%),"")</f>
        <v>0.12000000000000029</v>
      </c>
    </row>
    <row r="71" spans="3:3">
      <c r="C71" s="35">
        <f ca="1">IFERROR(IF(C70+1%&gt;MAX('Distribution of data (Se Diff)'!$C$2:$C$500),"",C70+1%),"")</f>
        <v>0.13000000000000028</v>
      </c>
    </row>
    <row r="72" spans="3:3">
      <c r="C72" s="35">
        <f ca="1">IFERROR(IF(C71+1%&gt;MAX('Distribution of data (Se Diff)'!$C$2:$C$500),"",C71+1%),"")</f>
        <v>0.14000000000000029</v>
      </c>
    </row>
    <row r="73" spans="3:3">
      <c r="C73" s="35">
        <f ca="1">IFERROR(IF(C72+1%&gt;MAX('Distribution of data (Se Diff)'!$C$2:$C$500),"",C72+1%),"")</f>
        <v>0.1500000000000003</v>
      </c>
    </row>
    <row r="74" spans="3:3">
      <c r="C74" s="35">
        <f ca="1">IFERROR(IF(C73+1%&gt;MAX('Distribution of data (Se Diff)'!$C$2:$C$500),"",C73+1%),"")</f>
        <v>0.16000000000000031</v>
      </c>
    </row>
    <row r="75" spans="3:3">
      <c r="C75" s="35">
        <f ca="1">IFERROR(IF(C74+1%&gt;MAX('Distribution of data (Se Diff)'!$C$2:$C$500),"",C74+1%),"")</f>
        <v>0.17000000000000032</v>
      </c>
    </row>
    <row r="76" spans="3:3">
      <c r="C76" s="35">
        <f ca="1">IFERROR(IF(C75+1%&gt;MAX('Distribution of data (Se Diff)'!$C$2:$C$500),"",C75+1%),"")</f>
        <v>0.18000000000000033</v>
      </c>
    </row>
    <row r="77" spans="3:3">
      <c r="C77" s="35">
        <f ca="1">IFERROR(IF(C76+1%&gt;MAX('Distribution of data (Se Diff)'!$C$2:$C$500),"",C76+1%),"")</f>
        <v>0.19000000000000034</v>
      </c>
    </row>
    <row r="78" spans="3:3">
      <c r="C78" s="35">
        <f ca="1">IFERROR(IF(C77+1%&gt;MAX('Distribution of data (Se Diff)'!$C$2:$C$500),"",C77+1%),"")</f>
        <v>0.20000000000000034</v>
      </c>
    </row>
    <row r="79" spans="3:3">
      <c r="C79" s="35">
        <f ca="1">IFERROR(IF(C78+1%&gt;MAX('Distribution of data (Se Diff)'!$C$2:$C$500),"",C78+1%),"")</f>
        <v>0.21000000000000035</v>
      </c>
    </row>
    <row r="80" spans="3:3">
      <c r="C80" s="35">
        <f ca="1">IFERROR(IF(C79+1%&gt;MAX('Distribution of data (Se Diff)'!$C$2:$C$500),"",C79+1%),"")</f>
        <v>0.22000000000000036</v>
      </c>
    </row>
    <row r="81" spans="3:3">
      <c r="C81" s="35">
        <f ca="1">IFERROR(IF(C80+1%&gt;MAX('Distribution of data (Se Diff)'!$C$2:$C$500),"",C80+1%),"")</f>
        <v>0.23000000000000037</v>
      </c>
    </row>
    <row r="82" spans="3:3">
      <c r="C82" s="35">
        <f ca="1">IFERROR(IF(C81+1%&gt;MAX('Distribution of data (Se Diff)'!$C$2:$C$500),"",C81+1%),"")</f>
        <v>0.24000000000000038</v>
      </c>
    </row>
    <row r="83" spans="3:3">
      <c r="C83" s="35">
        <f ca="1">IFERROR(IF(C82+1%&gt;MAX('Distribution of data (Se Diff)'!$C$2:$C$500),"",C82+1%),"")</f>
        <v>0.25000000000000039</v>
      </c>
    </row>
    <row r="84" spans="3:3">
      <c r="C84" s="35">
        <f ca="1">IFERROR(IF(C83+1%&gt;MAX('Distribution of data (Se Diff)'!$C$2:$C$500),"",C83+1%),"")</f>
        <v>0.2600000000000004</v>
      </c>
    </row>
    <row r="85" spans="3:3">
      <c r="C85" s="35">
        <f ca="1">IFERROR(IF(C84+1%&gt;MAX('Distribution of data (Se Diff)'!$C$2:$C$500),"",C84+1%),"")</f>
        <v>0.27000000000000041</v>
      </c>
    </row>
    <row r="86" spans="3:3">
      <c r="C86" s="35">
        <f ca="1">IFERROR(IF(C85+1%&gt;MAX('Distribution of data (Se Diff)'!$C$2:$C$500),"",C85+1%),"")</f>
        <v>0.28000000000000042</v>
      </c>
    </row>
    <row r="87" spans="3:3">
      <c r="C87" s="35">
        <f ca="1">IFERROR(IF(C86+1%&gt;MAX('Distribution of data (Se Diff)'!$C$2:$C$500),"",C86+1%),"")</f>
        <v>0.29000000000000042</v>
      </c>
    </row>
    <row r="88" spans="3:3">
      <c r="C88" s="35">
        <f ca="1">IFERROR(IF(C87+1%&gt;MAX('Distribution of data (Se Diff)'!$C$2:$C$500),"",C87+1%),"")</f>
        <v>0.30000000000000043</v>
      </c>
    </row>
    <row r="89" spans="3:3">
      <c r="C89" s="35">
        <f ca="1">IFERROR(IF(C88+1%&gt;MAX('Distribution of data (Se Diff)'!$C$2:$C$500),"",C88+1%),"")</f>
        <v>0.31000000000000044</v>
      </c>
    </row>
    <row r="90" spans="3:3">
      <c r="C90" s="35">
        <f ca="1">IFERROR(IF(C89+1%&gt;MAX('Distribution of data (Se Diff)'!$C$2:$C$500),"",C89+1%),"")</f>
        <v>0.32000000000000045</v>
      </c>
    </row>
    <row r="91" spans="3:3">
      <c r="C91" s="35">
        <f ca="1">IFERROR(IF(C90+1%&gt;MAX('Distribution of data (Se Diff)'!$C$2:$C$500),"",C90+1%),"")</f>
        <v>0.33000000000000046</v>
      </c>
    </row>
    <row r="92" spans="3:3">
      <c r="C92" s="35">
        <f ca="1">IFERROR(IF(C91+1%&gt;MAX('Distribution of data (Se Diff)'!$C$2:$C$500),"",C91+1%),"")</f>
        <v>0.34000000000000047</v>
      </c>
    </row>
    <row r="93" spans="3:3">
      <c r="C93" s="35">
        <f ca="1">IFERROR(IF(C92+1%&gt;MAX('Distribution of data (Se Diff)'!$C$2:$C$500),"",C92+1%),"")</f>
        <v>0.35000000000000048</v>
      </c>
    </row>
    <row r="94" spans="3:3">
      <c r="C94" s="35">
        <f ca="1">IFERROR(IF(C93+1%&gt;MAX('Distribution of data (Se Diff)'!$C$2:$C$500),"",C93+1%),"")</f>
        <v>0.36000000000000049</v>
      </c>
    </row>
    <row r="95" spans="3:3">
      <c r="C95" s="35">
        <f ca="1">IFERROR(IF(C94+1%&gt;MAX('Distribution of data (Se Diff)'!$C$2:$C$500),"",C94+1%),"")</f>
        <v>0.3700000000000005</v>
      </c>
    </row>
    <row r="96" spans="3:3">
      <c r="C96" s="35">
        <f ca="1">IFERROR(IF(C95+1%&gt;MAX('Distribution of data (Se Diff)'!$C$2:$C$500),"",C95+1%),"")</f>
        <v>0.3800000000000005</v>
      </c>
    </row>
    <row r="97" spans="3:3">
      <c r="C97" s="35">
        <f ca="1">IFERROR(IF(C96+1%&gt;MAX('Distribution of data (Se Diff)'!$C$2:$C$500),"",C96+1%),"")</f>
        <v>0.39000000000000051</v>
      </c>
    </row>
    <row r="98" spans="3:3">
      <c r="C98" s="35">
        <f ca="1">IFERROR(IF(C97+1%&gt;MAX('Distribution of data (Se Diff)'!$C$2:$C$500),"",C97+1%),"")</f>
        <v>0.40000000000000052</v>
      </c>
    </row>
    <row r="99" spans="3:3">
      <c r="C99" s="35">
        <f ca="1">IFERROR(IF(C98+1%&gt;MAX('Distribution of data (Se Diff)'!$C$2:$C$500),"",C98+1%),"")</f>
        <v>0.41000000000000053</v>
      </c>
    </row>
    <row r="100" spans="3:3">
      <c r="C100" s="35">
        <f ca="1">IFERROR(IF(C99+1%&gt;MAX('Distribution of data (Se Diff)'!$C$2:$C$500),"",C99+1%),"")</f>
        <v>0.42000000000000054</v>
      </c>
    </row>
    <row r="101" spans="3:3">
      <c r="C101" s="35">
        <f ca="1">IFERROR(IF(C100+1%&gt;MAX('Distribution of data (Se Diff)'!$C$2:$C$500),"",C100+1%),"")</f>
        <v>0.43000000000000055</v>
      </c>
    </row>
    <row r="102" spans="3:3">
      <c r="C102" s="35">
        <f ca="1">IFERROR(IF(C101+1%&gt;MAX('Distribution of data (Se Diff)'!$C$2:$C$500),"",C101+1%),"")</f>
        <v>0.44000000000000056</v>
      </c>
    </row>
    <row r="103" spans="3:3">
      <c r="C103" s="35">
        <f ca="1">IFERROR(IF(C102+1%&gt;MAX('Distribution of data (Se Diff)'!$C$2:$C$500),"",C102+1%),"")</f>
        <v>0.45000000000000057</v>
      </c>
    </row>
    <row r="104" spans="3:3">
      <c r="C104" s="35">
        <f ca="1">IFERROR(IF(C103+1%&gt;MAX('Distribution of data (Se Diff)'!$C$2:$C$500),"",C103+1%),"")</f>
        <v>0.46000000000000058</v>
      </c>
    </row>
    <row r="105" spans="3:3">
      <c r="C105" s="35">
        <f ca="1">IFERROR(IF(C104+1%&gt;MAX('Distribution of data (Se Diff)'!$C$2:$C$500),"",C104+1%),"")</f>
        <v>0.47000000000000058</v>
      </c>
    </row>
    <row r="106" spans="3:3">
      <c r="C106" s="35">
        <f ca="1">IFERROR(IF(C105+1%&gt;MAX('Distribution of data (Se Diff)'!$C$2:$C$500),"",C105+1%),"")</f>
        <v>0.48000000000000059</v>
      </c>
    </row>
    <row r="107" spans="3:3">
      <c r="C107" s="35">
        <f ca="1">IFERROR(IF(C106+1%&gt;MAX('Distribution of data (Se Diff)'!$C$2:$C$500),"",C106+1%),"")</f>
        <v>0.4900000000000006</v>
      </c>
    </row>
    <row r="108" spans="3:3">
      <c r="C108" s="35">
        <f ca="1">IFERROR(IF(C107+1%&gt;MAX('Distribution of data (Se Diff)'!$C$2:$C$500),"",C107+1%),"")</f>
        <v>0.50000000000000056</v>
      </c>
    </row>
    <row r="109" spans="3:3">
      <c r="C109" s="35">
        <f ca="1">IFERROR(IF(C108+1%&gt;MAX('Distribution of data (Se Diff)'!$C$2:$C$500),"",C108+1%),"")</f>
        <v>0.51000000000000056</v>
      </c>
    </row>
    <row r="110" spans="3:3">
      <c r="C110" s="35">
        <f ca="1">IFERROR(IF(C109+1%&gt;MAX('Distribution of data (Se Diff)'!$C$2:$C$500),"",C109+1%),"")</f>
        <v>0.52000000000000057</v>
      </c>
    </row>
    <row r="111" spans="3:3">
      <c r="C111" s="35">
        <f ca="1">IFERROR(IF(C110+1%&gt;MAX('Distribution of data (Se Diff)'!$C$2:$C$500),"",C110+1%),"")</f>
        <v>0.53000000000000058</v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D4" sqref="D4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26</v>
      </c>
    </row>
    <row r="2" spans="1:3">
      <c r="A2" t="s">
        <v>110</v>
      </c>
      <c r="B2" s="4">
        <v>14</v>
      </c>
    </row>
    <row r="3" spans="1:3">
      <c r="A3" t="s">
        <v>140</v>
      </c>
      <c r="B3" s="102" t="s">
        <v>6</v>
      </c>
      <c r="C3" t="s"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topLeftCell="A7" workbookViewId="0">
      <selection activeCell="I35" sqref="I35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6" t="s">
        <v>30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7"/>
    </row>
    <row r="7" spans="1:21">
      <c r="A7" s="14" t="s">
        <v>31</v>
      </c>
      <c r="B7" s="134" t="s">
        <v>32</v>
      </c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5"/>
    </row>
    <row r="8" spans="1:21">
      <c r="A8" s="13" t="s">
        <v>52</v>
      </c>
      <c r="B8" s="136" t="s">
        <v>33</v>
      </c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7"/>
    </row>
    <row r="9" spans="1:21">
      <c r="A9" s="14" t="s">
        <v>34</v>
      </c>
      <c r="B9" s="134" t="s">
        <v>35</v>
      </c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5"/>
    </row>
    <row r="10" spans="1:21">
      <c r="A10" s="13" t="s">
        <v>36</v>
      </c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7"/>
    </row>
    <row r="11" spans="1:21">
      <c r="A11" s="14" t="s">
        <v>53</v>
      </c>
      <c r="B11" s="134" t="s">
        <v>54</v>
      </c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5"/>
    </row>
    <row r="12" spans="1:21" ht="15" customHeight="1">
      <c r="A12" s="13" t="s">
        <v>55</v>
      </c>
      <c r="B12" s="138" t="s">
        <v>56</v>
      </c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9"/>
    </row>
    <row r="13" spans="1:21" ht="15.75" thickBot="1">
      <c r="A13" s="15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1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65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32" t="s">
        <v>59</v>
      </c>
      <c r="D24" s="133"/>
      <c r="E24" s="133"/>
    </row>
    <row r="25" spans="1:17">
      <c r="A25" s="18">
        <v>10</v>
      </c>
      <c r="B25" s="19">
        <v>2.99</v>
      </c>
      <c r="C25" s="132"/>
      <c r="D25" s="133"/>
      <c r="E25" s="133"/>
    </row>
    <row r="26" spans="1:17">
      <c r="A26" s="18">
        <v>9</v>
      </c>
      <c r="B26" s="19">
        <v>2.88</v>
      </c>
      <c r="C26" s="132"/>
      <c r="D26" s="133"/>
      <c r="E26" s="133"/>
    </row>
    <row r="27" spans="1:17">
      <c r="A27" s="18">
        <v>8</v>
      </c>
      <c r="B27" s="19">
        <v>2.77</v>
      </c>
      <c r="C27" s="132"/>
      <c r="D27" s="133"/>
      <c r="E27" s="133"/>
    </row>
    <row r="28" spans="1:17">
      <c r="A28" s="18">
        <v>7</v>
      </c>
      <c r="B28" s="19">
        <v>2.64</v>
      </c>
      <c r="C28" s="132"/>
      <c r="D28" s="133"/>
      <c r="E28" s="133"/>
    </row>
    <row r="29" spans="1:17">
      <c r="A29" s="18">
        <v>6</v>
      </c>
      <c r="B29" s="19">
        <v>2.4900000000000002</v>
      </c>
      <c r="C29" s="132"/>
      <c r="D29" s="133"/>
      <c r="E29" s="133"/>
    </row>
    <row r="30" spans="1:17">
      <c r="A30" s="18">
        <v>5</v>
      </c>
      <c r="B30" s="19">
        <v>2.3199999999999998</v>
      </c>
      <c r="C30" s="132"/>
      <c r="D30" s="133"/>
      <c r="E30" s="133"/>
    </row>
    <row r="31" spans="1:17">
      <c r="A31" s="18">
        <v>4</v>
      </c>
      <c r="B31" s="19">
        <v>2.11</v>
      </c>
      <c r="C31" s="132"/>
      <c r="D31" s="133"/>
      <c r="E31" s="133"/>
    </row>
    <row r="32" spans="1:17">
      <c r="A32" s="18">
        <v>3</v>
      </c>
      <c r="B32" s="19">
        <v>1.85</v>
      </c>
      <c r="C32" s="132"/>
      <c r="D32" s="133"/>
      <c r="E32" s="133"/>
    </row>
    <row r="33" spans="1:5">
      <c r="A33" s="18">
        <v>2</v>
      </c>
      <c r="B33" s="19">
        <v>1.51</v>
      </c>
      <c r="C33" s="132"/>
      <c r="D33" s="133"/>
      <c r="E33" s="133"/>
    </row>
    <row r="34" spans="1:5" ht="15.75" thickBot="1">
      <c r="A34" s="20">
        <v>1</v>
      </c>
      <c r="B34" s="21">
        <v>1</v>
      </c>
      <c r="C34" s="132"/>
      <c r="D34" s="133"/>
      <c r="E34" s="133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F5"/>
  <sheetViews>
    <sheetView workbookViewId="0">
      <selection activeCell="B39" sqref="B39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6">
      <c r="A1" t="s">
        <v>178</v>
      </c>
      <c r="B1" t="s">
        <v>177</v>
      </c>
    </row>
    <row r="2" spans="1:6">
      <c r="A2" t="s">
        <v>181</v>
      </c>
      <c r="B2" s="124">
        <v>0</v>
      </c>
      <c r="E2" s="124">
        <v>0</v>
      </c>
    </row>
    <row r="3" spans="1:6">
      <c r="A3" t="s">
        <v>175</v>
      </c>
      <c r="B3">
        <v>-40</v>
      </c>
      <c r="C3">
        <v>-20</v>
      </c>
      <c r="E3">
        <v>0</v>
      </c>
      <c r="F3">
        <v>0</v>
      </c>
    </row>
    <row r="4" spans="1:6">
      <c r="A4" t="s">
        <v>176</v>
      </c>
      <c r="B4">
        <v>-38</v>
      </c>
      <c r="C4">
        <v>-13</v>
      </c>
      <c r="E4">
        <v>-38</v>
      </c>
      <c r="F4">
        <v>-13</v>
      </c>
    </row>
    <row r="5" spans="1:6">
      <c r="A5" t="s">
        <v>138</v>
      </c>
      <c r="B5">
        <v>5</v>
      </c>
      <c r="E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L1000"/>
  <sheetViews>
    <sheetView zoomScale="80" zoomScaleNormal="80" workbookViewId="0">
      <pane xSplit="5" ySplit="2" topLeftCell="P39" activePane="bottomRight" state="frozen"/>
      <selection pane="topRight" activeCell="F1" sqref="F1"/>
      <selection pane="bottomLeft" activeCell="A3" sqref="A3"/>
      <selection pane="bottomRight" activeCell="A74" sqref="A74:XFD74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8" ht="30" customHeight="1">
      <c r="A1" s="32"/>
      <c r="B1" s="145" t="s">
        <v>39</v>
      </c>
      <c r="C1" s="145"/>
      <c r="D1" s="145"/>
      <c r="E1" s="145"/>
      <c r="F1" s="147" t="s">
        <v>44</v>
      </c>
      <c r="G1" s="147"/>
      <c r="H1" s="147"/>
      <c r="I1" s="147"/>
      <c r="J1" s="147"/>
      <c r="K1" s="148"/>
      <c r="L1" s="146" t="s">
        <v>45</v>
      </c>
      <c r="M1" s="147"/>
      <c r="N1" s="147"/>
      <c r="O1" s="147"/>
      <c r="P1" s="147"/>
      <c r="Q1" s="148"/>
      <c r="R1" s="39"/>
      <c r="S1" s="146" t="s">
        <v>124</v>
      </c>
      <c r="T1" s="149"/>
      <c r="U1" s="149"/>
      <c r="V1" s="149"/>
      <c r="W1" s="149"/>
      <c r="X1" s="149"/>
      <c r="Y1" s="149"/>
      <c r="Z1" s="148"/>
      <c r="AA1" s="150" t="s">
        <v>113</v>
      </c>
      <c r="AB1" s="151"/>
      <c r="AC1" s="151"/>
      <c r="AD1" s="151"/>
      <c r="AE1" s="151"/>
      <c r="AF1" s="142" t="s">
        <v>169</v>
      </c>
      <c r="AG1" s="143"/>
      <c r="AH1" s="144" t="s">
        <v>172</v>
      </c>
      <c r="AI1" s="144"/>
      <c r="AK1" t="s">
        <v>79</v>
      </c>
      <c r="AL1" t="s">
        <v>80</v>
      </c>
    </row>
    <row r="2" spans="1:38" ht="86.25" customHeight="1" thickBot="1">
      <c r="A2" s="80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3" t="s">
        <v>125</v>
      </c>
      <c r="V2" s="43" t="s">
        <v>69</v>
      </c>
      <c r="W2" s="82" t="s">
        <v>132</v>
      </c>
      <c r="X2" s="81" t="s">
        <v>133</v>
      </c>
      <c r="Y2" s="84" t="s">
        <v>128</v>
      </c>
      <c r="Z2" s="84" t="s">
        <v>129</v>
      </c>
      <c r="AA2" s="78" t="s">
        <v>167</v>
      </c>
      <c r="AB2" s="79" t="s">
        <v>168</v>
      </c>
      <c r="AC2" s="79" t="s">
        <v>117</v>
      </c>
      <c r="AD2" s="79" t="s">
        <v>130</v>
      </c>
      <c r="AE2" s="79" t="s">
        <v>131</v>
      </c>
      <c r="AF2" s="122" t="s">
        <v>170</v>
      </c>
      <c r="AG2" s="123" t="s">
        <v>171</v>
      </c>
      <c r="AH2" s="122" t="s">
        <v>170</v>
      </c>
      <c r="AI2" s="122" t="s">
        <v>171</v>
      </c>
      <c r="AK2" s="82" t="s">
        <v>207</v>
      </c>
      <c r="AL2" s="81" t="s">
        <v>207</v>
      </c>
    </row>
    <row r="3" spans="1:38">
      <c r="A3" t="s">
        <v>0</v>
      </c>
      <c r="B3" t="s">
        <v>182</v>
      </c>
      <c r="C3">
        <v>5</v>
      </c>
      <c r="D3">
        <v>3</v>
      </c>
      <c r="E3" t="s">
        <v>183</v>
      </c>
      <c r="F3" s="73">
        <f>IFERROR(IF(G3+H3*(I3-J3)=0,"",G3+H3*(I3-J3)),"")</f>
        <v>1508.7660513801311</v>
      </c>
      <c r="G3" s="73">
        <f>IF(A3="GW 1",ELO_Initial,IFERROR(INDEX(Tables!$1:$1048576,MATCH('Program and Results'!$B3,Tables!$A:$A,0),MATCH('Program and Results'!$A3,Tables!$1:$1,0)-1),""))</f>
        <v>1500</v>
      </c>
      <c r="H3" s="74">
        <f t="shared" ref="H3:H34" si="0">IF(K3="","",ELO_K+K3)</f>
        <v>21.51</v>
      </c>
      <c r="I3" s="74">
        <f>IF(D3="","",IF(C3="","",IF(C3-D3&gt;0,1,IF(C3-D3=0,0.5,0))))</f>
        <v>1</v>
      </c>
      <c r="J3" s="75">
        <f t="shared" ref="J3:J66" si="1">IFERROR(IF(G3="","",1/(1+10^((M3-G3-AK3)/ELO_s))),"")</f>
        <v>0.59246623058433179</v>
      </c>
      <c r="K3" s="76">
        <f>IF(E3="","",IF(ABS(C3-D3)=0,0,IF(ABS(C3-D3)&gt;10,2.99,INDEX('ELO settings '!$B$25:$B$34,MATCH(ABS(C3-D3),'ELO settings '!$A$25:$A$34,0)))))</f>
        <v>1.51</v>
      </c>
      <c r="L3" s="73">
        <f>IFERROR(M3+N3*(O3-P3),"")</f>
        <v>1491.2339486198689</v>
      </c>
      <c r="M3" s="73">
        <f>IF(A3="GW 1",ELO_Initial,IFERROR(INDEX(Tables!$1:$1048576,MATCH('Program and Results'!$E3,Tables!$A:$A,0),MATCH('Program and Results'!$A3,Tables!$1:$1,0)-1),""))</f>
        <v>1500</v>
      </c>
      <c r="N3" s="74">
        <f t="shared" ref="N3:N34" si="2">IFERROR(ELO_K+Q3,"")</f>
        <v>21.51</v>
      </c>
      <c r="O3" s="74">
        <f>IF(D3="","",IF(D3="","",IF(D3-C3&gt;0,1,IF(D3-C3=0,0.5,0))))</f>
        <v>0</v>
      </c>
      <c r="P3" s="75">
        <f>IFERROR(1-J3,"")</f>
        <v>0.40753376941566821</v>
      </c>
      <c r="Q3" s="76">
        <f>K3</f>
        <v>1.51</v>
      </c>
      <c r="R3" s="77" t="str">
        <f>IFERROR(IF(I3+O3&lt;&gt;1,"check","ok"),"")</f>
        <v>ok</v>
      </c>
      <c r="S3" s="87" t="str">
        <f>IF(D3="","",IF(I3=1,"HOME",IF(I3=0.5,"DRAW","AWAY")))</f>
        <v>HOME</v>
      </c>
      <c r="T3" s="74">
        <f>IFERROR(IF(G3="","",ROUND(G3-M3,0)),"")</f>
        <v>0</v>
      </c>
      <c r="U3" s="74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8">
        <f t="shared" ref="V3:V11" si="3">IF(D3="","",J3-P3)</f>
        <v>0.18493246116866358</v>
      </c>
      <c r="W3" s="88" t="str">
        <f>IF(OR($A3="GW 1",$A3="GW 2",$A3="GW 3",$A3="GW 4",$A3="GW 5",$A3="GW 6"),"N/A",IF(T3="","",IF(AND(T3&gt;='Prediction Systems settings'!$B$3,'Program and Results'!T3&lt;='Prediction Systems settings'!$C$3),"DRAW",IF(T3&gt;0,"HOME","AWAY"))))</f>
        <v>N/A</v>
      </c>
      <c r="X3" s="89" t="str">
        <f t="shared" ref="X3:X66" si="4">IF(OR($A3="GW 1",$A3="GW 2",$A3="GW 3",$A3="GW 4",$A3="GW 5",$A3="GW 6"),"N/A",IF(D3="","",IF(W3=S3,"Succeeded","Failed")))</f>
        <v>N/A</v>
      </c>
      <c r="Y3" s="74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4" t="str">
        <f t="shared" ref="Z3:Z66" si="5">IF(OR($A3="GW 1",$A3="GW 2",$A3="GW 3",$A3="GW 4",$A3="GW 5",$A3="GW 6"),"N/A",IF(D3="","",IF(Y3=S3,"Succeeded","Failed")))</f>
        <v>N/A</v>
      </c>
      <c r="AA3" s="85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6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6" t="str">
        <f t="shared" ref="AC3:AC66" si="6">IF(OR($A3="GW 1",$A3="GW 2",$A3="GW 3",$A3="GW 4",$A3="GW 5",$A3="GW 6"),"N/A",IFERROR(IF(G3="","",AA3-AB3),""))</f>
        <v>N/A</v>
      </c>
      <c r="AD3" s="86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6" t="str">
        <f t="shared" ref="AE3:AE66" si="7">IF(OR($A3="GW 1",$A3="GW 2",$A3="GW 3",$A3="GW 4",$A3="GW 5",$A3="GW 6"),"N/A",IF(C3="","",IF(AD3=S3,"Succeeded","Failed")))</f>
        <v>N/A</v>
      </c>
      <c r="AF3" s="22"/>
      <c r="AK3">
        <v>65</v>
      </c>
      <c r="AL3" t="s">
        <v>208</v>
      </c>
    </row>
    <row r="4" spans="1:38">
      <c r="A4" t="s">
        <v>0</v>
      </c>
      <c r="B4" t="s">
        <v>184</v>
      </c>
      <c r="C4">
        <v>0</v>
      </c>
      <c r="D4">
        <v>2</v>
      </c>
      <c r="E4" t="s">
        <v>185</v>
      </c>
      <c r="F4" s="73">
        <f t="shared" ref="F4:F11" si="8">IFERROR(IF(G4+H4*(I4-J4)=0,"",G4+H4*(I4-J4)),"")</f>
        <v>1489.2449999999999</v>
      </c>
      <c r="G4" s="73">
        <f>IF(A4="GW 1",ELO_Initial,IFERROR(INDEX(Tables!$1:$1048576,MATCH('Program and Results'!$B4,Tables!$A:$A,0),MATCH('Program and Results'!$A4,Tables!$1:$1,0)-1),""))</f>
        <v>1500</v>
      </c>
      <c r="H4" s="74">
        <f t="shared" si="0"/>
        <v>21.51</v>
      </c>
      <c r="I4" s="74">
        <f t="shared" ref="I4:I12" si="9">IF(D4="","",IF(C4="","",IF(C4-D4&gt;0,1,IF(C4-D4=0,0.5,0))))</f>
        <v>0</v>
      </c>
      <c r="J4" s="75">
        <f t="shared" si="1"/>
        <v>0.5</v>
      </c>
      <c r="K4" s="76">
        <f>IF(E4="","",IF(ABS(C4-D4)=0,0,IF(ABS(C4-D4)&gt;10,2.99,INDEX('ELO settings '!$B$25:$B$34,MATCH(ABS(C4-D4),'ELO settings '!$A$25:$A$34,0)))))</f>
        <v>1.51</v>
      </c>
      <c r="L4" s="73">
        <f t="shared" ref="L4:L9" si="10">IFERROR(M4+N4*(O4-P4),"")</f>
        <v>1510.7550000000001</v>
      </c>
      <c r="M4" s="73">
        <f>IF(A4="GW 1",ELO_Initial,IFERROR(INDEX(Tables!$1:$1048576,MATCH('Program and Results'!$E4,Tables!$A:$A,0),MATCH('Program and Results'!$A4,Tables!$1:$1,0)-1),""))</f>
        <v>1500</v>
      </c>
      <c r="N4" s="74">
        <f t="shared" si="2"/>
        <v>21.51</v>
      </c>
      <c r="O4" s="74">
        <f t="shared" ref="O4:O36" si="11">IF(D4="","",IF(D4="","",IF(D4-C4&gt;0,1,IF(D4-C4=0,0.5,0))))</f>
        <v>1</v>
      </c>
      <c r="P4" s="75">
        <f t="shared" ref="P4:P11" si="12">IFERROR(1-J4,"")</f>
        <v>0.5</v>
      </c>
      <c r="Q4" s="76">
        <f t="shared" ref="Q4:Q36" si="13">K4</f>
        <v>1.51</v>
      </c>
      <c r="R4" s="77" t="str">
        <f t="shared" ref="R4:R36" si="14">IFERROR(IF(I4+O4&lt;&gt;1,"check","ok"),"")</f>
        <v>ok</v>
      </c>
      <c r="S4" s="87" t="str">
        <f t="shared" ref="S4:S67" si="15">IF(D4="","",IF(I4=1,"HOME",IF(I4=0.5,"DRAW","AWAY")))</f>
        <v>AWAY</v>
      </c>
      <c r="T4" s="74">
        <f t="shared" ref="T4:T67" si="16">IFERROR(IF(G4="","",ROUND(G4-M4,0)),"")</f>
        <v>0</v>
      </c>
      <c r="U4" s="74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8">
        <f t="shared" si="3"/>
        <v>0</v>
      </c>
      <c r="W4" s="88" t="str">
        <f>IF(OR($A4="GW 1",$A4="GW 2",$A4="GW 3",$A4="GW 4",$A4="GW 5",$A4="GW 6"),"N/A",IF(T4="","",IF(AND(T4&gt;='Prediction Systems settings'!$B$3,'Program and Results'!T4&lt;='Prediction Systems settings'!$C$3),"DRAW",IF(T4&gt;0,"HOME","AWAY"))))</f>
        <v>N/A</v>
      </c>
      <c r="X4" s="89" t="str">
        <f t="shared" si="4"/>
        <v>N/A</v>
      </c>
      <c r="Y4" s="74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4" t="str">
        <f t="shared" si="5"/>
        <v>N/A</v>
      </c>
      <c r="AA4" s="85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6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6" t="str">
        <f t="shared" si="6"/>
        <v>N/A</v>
      </c>
      <c r="AD4" s="86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6" t="str">
        <f t="shared" si="7"/>
        <v>N/A</v>
      </c>
      <c r="AF4" s="22"/>
      <c r="AK4">
        <v>0</v>
      </c>
      <c r="AL4" t="s">
        <v>208</v>
      </c>
    </row>
    <row r="5" spans="1:38">
      <c r="A5" t="s">
        <v>0</v>
      </c>
      <c r="B5" t="s">
        <v>186</v>
      </c>
      <c r="C5">
        <v>1</v>
      </c>
      <c r="D5">
        <v>5</v>
      </c>
      <c r="E5" t="s">
        <v>187</v>
      </c>
      <c r="F5" s="73">
        <f t="shared" si="8"/>
        <v>1488.9449999999999</v>
      </c>
      <c r="G5" s="73">
        <f>IF(A5="GW 1",ELO_Initial,IFERROR(INDEX(Tables!$1:$1048576,MATCH('Program and Results'!$B5,Tables!$A:$A,0),MATCH('Program and Results'!$A5,Tables!$1:$1,0)-1),""))</f>
        <v>1500</v>
      </c>
      <c r="H5" s="74">
        <f t="shared" si="0"/>
        <v>22.11</v>
      </c>
      <c r="I5" s="74">
        <f t="shared" si="9"/>
        <v>0</v>
      </c>
      <c r="J5" s="75">
        <f t="shared" si="1"/>
        <v>0.5</v>
      </c>
      <c r="K5" s="76">
        <f>IF(E5="","",IF(ABS(C5-D5)=0,0,IF(ABS(C5-D5)&gt;10,2.99,INDEX('ELO settings '!$B$25:$B$34,MATCH(ABS(C5-D5),'ELO settings '!$A$25:$A$34,0)))))</f>
        <v>2.11</v>
      </c>
      <c r="L5" s="73">
        <f t="shared" si="10"/>
        <v>1511.0550000000001</v>
      </c>
      <c r="M5" s="73">
        <f>IF(A5="GW 1",ELO_Initial,IFERROR(INDEX(Tables!$1:$1048576,MATCH('Program and Results'!$E5,Tables!$A:$A,0),MATCH('Program and Results'!$A5,Tables!$1:$1,0)-1),""))</f>
        <v>1500</v>
      </c>
      <c r="N5" s="74">
        <f t="shared" si="2"/>
        <v>22.11</v>
      </c>
      <c r="O5" s="74">
        <f t="shared" si="11"/>
        <v>1</v>
      </c>
      <c r="P5" s="75">
        <f t="shared" si="12"/>
        <v>0.5</v>
      </c>
      <c r="Q5" s="76">
        <f t="shared" si="13"/>
        <v>2.11</v>
      </c>
      <c r="R5" s="77" t="str">
        <f t="shared" si="14"/>
        <v>ok</v>
      </c>
      <c r="S5" s="87" t="str">
        <f t="shared" si="15"/>
        <v>AWAY</v>
      </c>
      <c r="T5" s="74">
        <f t="shared" si="16"/>
        <v>0</v>
      </c>
      <c r="U5" s="74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8">
        <f t="shared" si="3"/>
        <v>0</v>
      </c>
      <c r="W5" s="88" t="str">
        <f>IF(OR($A5="GW 1",$A5="GW 2",$A5="GW 3",$A5="GW 4",$A5="GW 5",$A5="GW 6"),"N/A",IF(T5="","",IF(AND(T5&gt;='Prediction Systems settings'!$B$3,'Program and Results'!T5&lt;='Prediction Systems settings'!$C$3),"DRAW",IF(T5&gt;0,"HOME","AWAY"))))</f>
        <v>N/A</v>
      </c>
      <c r="X5" s="89" t="str">
        <f t="shared" si="4"/>
        <v>N/A</v>
      </c>
      <c r="Y5" s="74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4" t="str">
        <f t="shared" si="5"/>
        <v>N/A</v>
      </c>
      <c r="AA5" s="85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6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6" t="str">
        <f t="shared" si="6"/>
        <v>N/A</v>
      </c>
      <c r="AD5" s="86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6" t="str">
        <f t="shared" si="7"/>
        <v>N/A</v>
      </c>
      <c r="AF5" s="22"/>
      <c r="AK5">
        <v>0</v>
      </c>
      <c r="AL5" t="s">
        <v>208</v>
      </c>
    </row>
    <row r="6" spans="1:38">
      <c r="A6" t="s">
        <v>0</v>
      </c>
      <c r="B6" t="s">
        <v>188</v>
      </c>
      <c r="C6">
        <v>2</v>
      </c>
      <c r="D6">
        <v>2</v>
      </c>
      <c r="E6" t="s">
        <v>189</v>
      </c>
      <c r="F6" s="73">
        <f t="shared" si="8"/>
        <v>1499.0672936768585</v>
      </c>
      <c r="G6" s="73">
        <f>IF(A6="GW 1",ELO_Initial,IFERROR(INDEX(Tables!$1:$1048576,MATCH('Program and Results'!$B6,Tables!$A:$A,0),MATCH('Program and Results'!$A6,Tables!$1:$1,0)-1),""))</f>
        <v>1500</v>
      </c>
      <c r="H6" s="74">
        <f t="shared" si="0"/>
        <v>20</v>
      </c>
      <c r="I6" s="74">
        <f t="shared" si="9"/>
        <v>0.5</v>
      </c>
      <c r="J6" s="75">
        <f t="shared" si="1"/>
        <v>0.54663531615707339</v>
      </c>
      <c r="K6" s="76">
        <f>IF(E6="","",IF(ABS(C6-D6)=0,0,IF(ABS(C6-D6)&gt;10,2.99,INDEX('ELO settings '!$B$25:$B$34,MATCH(ABS(C6-D6),'ELO settings '!$A$25:$A$34,0)))))</f>
        <v>0</v>
      </c>
      <c r="L6" s="73">
        <f t="shared" si="10"/>
        <v>1500.9327063231415</v>
      </c>
      <c r="M6" s="73">
        <f>IF(A6="GW 1",ELO_Initial,IFERROR(INDEX(Tables!$1:$1048576,MATCH('Program and Results'!$E6,Tables!$A:$A,0),MATCH('Program and Results'!$A6,Tables!$1:$1,0)-1),""))</f>
        <v>1500</v>
      </c>
      <c r="N6" s="74">
        <f t="shared" si="2"/>
        <v>20</v>
      </c>
      <c r="O6" s="74">
        <f t="shared" si="11"/>
        <v>0.5</v>
      </c>
      <c r="P6" s="75">
        <f t="shared" si="12"/>
        <v>0.45336468384292661</v>
      </c>
      <c r="Q6" s="76">
        <f t="shared" si="13"/>
        <v>0</v>
      </c>
      <c r="R6" s="77" t="str">
        <f t="shared" si="14"/>
        <v>ok</v>
      </c>
      <c r="S6" s="87" t="str">
        <f t="shared" si="15"/>
        <v>DRAW</v>
      </c>
      <c r="T6" s="74">
        <f t="shared" si="16"/>
        <v>0</v>
      </c>
      <c r="U6" s="74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8">
        <f t="shared" si="3"/>
        <v>9.3270632314146784E-2</v>
      </c>
      <c r="W6" s="88" t="str">
        <f>IF(OR($A6="GW 1",$A6="GW 2",$A6="GW 3",$A6="GW 4",$A6="GW 5",$A6="GW 6"),"N/A",IF(T6="","",IF(AND(T6&gt;='Prediction Systems settings'!$B$3,'Program and Results'!T6&lt;='Prediction Systems settings'!$C$3),"DRAW",IF(T6&gt;0,"HOME","AWAY"))))</f>
        <v>N/A</v>
      </c>
      <c r="X6" s="89" t="str">
        <f t="shared" si="4"/>
        <v>N/A</v>
      </c>
      <c r="Y6" s="74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4" t="str">
        <f t="shared" si="5"/>
        <v>N/A</v>
      </c>
      <c r="AA6" s="85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6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6" t="str">
        <f t="shared" si="6"/>
        <v>N/A</v>
      </c>
      <c r="AD6" s="86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6" t="str">
        <f t="shared" si="7"/>
        <v>N/A</v>
      </c>
      <c r="AF6" s="22"/>
      <c r="AK6">
        <v>32.5</v>
      </c>
      <c r="AL6" t="s">
        <v>208</v>
      </c>
    </row>
    <row r="7" spans="1:38">
      <c r="A7" t="s">
        <v>0</v>
      </c>
      <c r="B7" t="s">
        <v>190</v>
      </c>
      <c r="C7">
        <v>2</v>
      </c>
      <c r="D7">
        <v>1</v>
      </c>
      <c r="E7" t="s">
        <v>191</v>
      </c>
      <c r="F7" s="73">
        <f t="shared" si="8"/>
        <v>1508.5582091577289</v>
      </c>
      <c r="G7" s="73">
        <f>IF(A7="GW 1",ELO_Initial,IFERROR(INDEX(Tables!$1:$1048576,MATCH('Program and Results'!$B7,Tables!$A:$A,0),MATCH('Program and Results'!$A7,Tables!$1:$1,0)-1),""))</f>
        <v>1500</v>
      </c>
      <c r="H7" s="74">
        <f t="shared" si="0"/>
        <v>21</v>
      </c>
      <c r="I7" s="74">
        <f t="shared" si="9"/>
        <v>1</v>
      </c>
      <c r="J7" s="75">
        <f t="shared" si="1"/>
        <v>0.59246623058433179</v>
      </c>
      <c r="K7" s="76">
        <f>IF(E7="","",IF(ABS(C7-D7)=0,0,IF(ABS(C7-D7)&gt;10,2.99,INDEX('ELO settings '!$B$25:$B$34,MATCH(ABS(C7-D7),'ELO settings '!$A$25:$A$34,0)))))</f>
        <v>1</v>
      </c>
      <c r="L7" s="73">
        <f t="shared" si="10"/>
        <v>1491.4417908422711</v>
      </c>
      <c r="M7" s="73">
        <f>IF(A7="GW 1",ELO_Initial,IFERROR(INDEX(Tables!$1:$1048576,MATCH('Program and Results'!$E7,Tables!$A:$A,0),MATCH('Program and Results'!$A7,Tables!$1:$1,0)-1),""))</f>
        <v>1500</v>
      </c>
      <c r="N7" s="74">
        <f t="shared" si="2"/>
        <v>21</v>
      </c>
      <c r="O7" s="74">
        <f t="shared" si="11"/>
        <v>0</v>
      </c>
      <c r="P7" s="75">
        <f t="shared" si="12"/>
        <v>0.40753376941566821</v>
      </c>
      <c r="Q7" s="76">
        <f t="shared" si="13"/>
        <v>1</v>
      </c>
      <c r="R7" s="77" t="str">
        <f t="shared" si="14"/>
        <v>ok</v>
      </c>
      <c r="S7" s="87" t="str">
        <f t="shared" si="15"/>
        <v>HOME</v>
      </c>
      <c r="T7" s="74">
        <f t="shared" si="16"/>
        <v>0</v>
      </c>
      <c r="U7" s="74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8">
        <f t="shared" si="3"/>
        <v>0.18493246116866358</v>
      </c>
      <c r="W7" s="88" t="str">
        <f>IF(OR($A7="GW 1",$A7="GW 2",$A7="GW 3",$A7="GW 4",$A7="GW 5",$A7="GW 6"),"N/A",IF(T7="","",IF(AND(T7&gt;='Prediction Systems settings'!$B$3,'Program and Results'!T7&lt;='Prediction Systems settings'!$C$3),"DRAW",IF(T7&gt;0,"HOME","AWAY"))))</f>
        <v>N/A</v>
      </c>
      <c r="X7" s="89" t="str">
        <f t="shared" si="4"/>
        <v>N/A</v>
      </c>
      <c r="Y7" s="74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4" t="str">
        <f t="shared" si="5"/>
        <v>N/A</v>
      </c>
      <c r="AA7" s="85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6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6" t="str">
        <f t="shared" si="6"/>
        <v>N/A</v>
      </c>
      <c r="AD7" s="86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6" t="str">
        <f t="shared" si="7"/>
        <v>N/A</v>
      </c>
      <c r="AF7" s="22"/>
      <c r="AK7">
        <v>65</v>
      </c>
      <c r="AL7" t="s">
        <v>208</v>
      </c>
    </row>
    <row r="8" spans="1:38">
      <c r="A8" t="s">
        <v>0</v>
      </c>
      <c r="B8" t="s">
        <v>192</v>
      </c>
      <c r="C8">
        <v>2</v>
      </c>
      <c r="D8">
        <v>0</v>
      </c>
      <c r="E8" t="s">
        <v>193</v>
      </c>
      <c r="F8" s="73">
        <f t="shared" si="8"/>
        <v>1508.7660513801311</v>
      </c>
      <c r="G8" s="73">
        <f>IF(A8="GW 1",ELO_Initial,IFERROR(INDEX(Tables!$1:$1048576,MATCH('Program and Results'!$B8,Tables!$A:$A,0),MATCH('Program and Results'!$A8,Tables!$1:$1,0)-1),""))</f>
        <v>1500</v>
      </c>
      <c r="H8" s="74">
        <f t="shared" si="0"/>
        <v>21.51</v>
      </c>
      <c r="I8" s="74">
        <f t="shared" si="9"/>
        <v>1</v>
      </c>
      <c r="J8" s="75">
        <f t="shared" si="1"/>
        <v>0.59246623058433179</v>
      </c>
      <c r="K8" s="76">
        <f>IF(E8="","",IF(ABS(C8-D8)=0,0,IF(ABS(C8-D8)&gt;10,2.99,INDEX('ELO settings '!$B$25:$B$34,MATCH(ABS(C8-D8),'ELO settings '!$A$25:$A$34,0)))))</f>
        <v>1.51</v>
      </c>
      <c r="L8" s="73">
        <f t="shared" si="10"/>
        <v>1491.2339486198689</v>
      </c>
      <c r="M8" s="73">
        <f>IF(A8="GW 1",ELO_Initial,IFERROR(INDEX(Tables!$1:$1048576,MATCH('Program and Results'!$E8,Tables!$A:$A,0),MATCH('Program and Results'!$A8,Tables!$1:$1,0)-1),""))</f>
        <v>1500</v>
      </c>
      <c r="N8" s="74">
        <f t="shared" si="2"/>
        <v>21.51</v>
      </c>
      <c r="O8" s="74">
        <f t="shared" si="11"/>
        <v>0</v>
      </c>
      <c r="P8" s="75">
        <f t="shared" si="12"/>
        <v>0.40753376941566821</v>
      </c>
      <c r="Q8" s="76">
        <f t="shared" si="13"/>
        <v>1.51</v>
      </c>
      <c r="R8" s="77" t="str">
        <f t="shared" si="14"/>
        <v>ok</v>
      </c>
      <c r="S8" s="87" t="str">
        <f t="shared" si="15"/>
        <v>HOME</v>
      </c>
      <c r="T8" s="74">
        <f t="shared" si="16"/>
        <v>0</v>
      </c>
      <c r="U8" s="74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8">
        <f t="shared" si="3"/>
        <v>0.18493246116866358</v>
      </c>
      <c r="W8" s="88" t="str">
        <f>IF(OR($A8="GW 1",$A8="GW 2",$A8="GW 3",$A8="GW 4",$A8="GW 5",$A8="GW 6"),"N/A",IF(T8="","",IF(AND(T8&gt;='Prediction Systems settings'!$B$3,'Program and Results'!T8&lt;='Prediction Systems settings'!$C$3),"DRAW",IF(T8&gt;0,"HOME","AWAY"))))</f>
        <v>N/A</v>
      </c>
      <c r="X8" s="89" t="str">
        <f t="shared" si="4"/>
        <v>N/A</v>
      </c>
      <c r="Y8" s="74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4" t="str">
        <f t="shared" si="5"/>
        <v>N/A</v>
      </c>
      <c r="AA8" s="85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6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6" t="str">
        <f t="shared" si="6"/>
        <v>N/A</v>
      </c>
      <c r="AD8" s="86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6" t="str">
        <f t="shared" si="7"/>
        <v>N/A</v>
      </c>
      <c r="AF8" s="22"/>
      <c r="AK8">
        <v>65</v>
      </c>
      <c r="AL8" t="s">
        <v>208</v>
      </c>
    </row>
    <row r="9" spans="1:38">
      <c r="A9" t="s">
        <v>0</v>
      </c>
      <c r="B9" t="s">
        <v>194</v>
      </c>
      <c r="C9">
        <v>0</v>
      </c>
      <c r="D9">
        <v>2</v>
      </c>
      <c r="E9" t="s">
        <v>195</v>
      </c>
      <c r="F9" s="73">
        <f t="shared" si="8"/>
        <v>1489.2449999999999</v>
      </c>
      <c r="G9" s="73">
        <f>IF(A9="GW 1",ELO_Initial,IFERROR(INDEX(Tables!$1:$1048576,MATCH('Program and Results'!$B9,Tables!$A:$A,0),MATCH('Program and Results'!$A9,Tables!$1:$1,0)-1),""))</f>
        <v>1500</v>
      </c>
      <c r="H9" s="74">
        <f t="shared" si="0"/>
        <v>21.51</v>
      </c>
      <c r="I9" s="74">
        <f t="shared" si="9"/>
        <v>0</v>
      </c>
      <c r="J9" s="75">
        <f t="shared" si="1"/>
        <v>0.5</v>
      </c>
      <c r="K9" s="76">
        <f>IF(E9="","",IF(ABS(C9-D9)=0,0,IF(ABS(C9-D9)&gt;10,2.99,INDEX('ELO settings '!$B$25:$B$34,MATCH(ABS(C9-D9),'ELO settings '!$A$25:$A$34,0)))))</f>
        <v>1.51</v>
      </c>
      <c r="L9" s="73">
        <f t="shared" si="10"/>
        <v>1510.7550000000001</v>
      </c>
      <c r="M9" s="73">
        <f>IF(A9="GW 1",ELO_Initial,IFERROR(INDEX(Tables!$1:$1048576,MATCH('Program and Results'!$E9,Tables!$A:$A,0),MATCH('Program and Results'!$A9,Tables!$1:$1,0)-1),""))</f>
        <v>1500</v>
      </c>
      <c r="N9" s="74">
        <f t="shared" si="2"/>
        <v>21.51</v>
      </c>
      <c r="O9" s="74">
        <f t="shared" si="11"/>
        <v>1</v>
      </c>
      <c r="P9" s="75">
        <f t="shared" si="12"/>
        <v>0.5</v>
      </c>
      <c r="Q9" s="76">
        <f t="shared" si="13"/>
        <v>1.51</v>
      </c>
      <c r="R9" s="77" t="str">
        <f t="shared" si="14"/>
        <v>ok</v>
      </c>
      <c r="S9" s="87" t="str">
        <f t="shared" si="15"/>
        <v>AWAY</v>
      </c>
      <c r="T9" s="74">
        <f t="shared" si="16"/>
        <v>0</v>
      </c>
      <c r="U9" s="74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8">
        <f t="shared" si="3"/>
        <v>0</v>
      </c>
      <c r="W9" s="88" t="str">
        <f>IF(OR($A9="GW 1",$A9="GW 2",$A9="GW 3",$A9="GW 4",$A9="GW 5",$A9="GW 6"),"N/A",IF(T9="","",IF(AND(T9&gt;='Prediction Systems settings'!$B$3,'Program and Results'!T9&lt;='Prediction Systems settings'!$C$3),"DRAW",IF(T9&gt;0,"HOME","AWAY"))))</f>
        <v>N/A</v>
      </c>
      <c r="X9" s="89" t="str">
        <f t="shared" si="4"/>
        <v>N/A</v>
      </c>
      <c r="Y9" s="74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4" t="str">
        <f t="shared" si="5"/>
        <v>N/A</v>
      </c>
      <c r="AA9" s="85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6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6" t="str">
        <f t="shared" si="6"/>
        <v>N/A</v>
      </c>
      <c r="AD9" s="86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6" t="str">
        <f t="shared" si="7"/>
        <v>N/A</v>
      </c>
      <c r="AF9" s="22"/>
      <c r="AK9">
        <v>0</v>
      </c>
      <c r="AL9" t="s">
        <v>208</v>
      </c>
    </row>
    <row r="10" spans="1:38">
      <c r="A10" t="s">
        <v>1</v>
      </c>
      <c r="B10" t="s">
        <v>189</v>
      </c>
      <c r="C10">
        <v>0</v>
      </c>
      <c r="D10">
        <v>3</v>
      </c>
      <c r="E10" t="s">
        <v>185</v>
      </c>
      <c r="F10" s="73">
        <f ca="1">IFERROR(IF(G10+H10*(I10-J10)=0,"",G10+H10*(I10-J10)),"")</f>
        <v>1490.3164829240263</v>
      </c>
      <c r="G10" s="73">
        <f ca="1">IF(A10="GW 1",ELO_Initial,IFERROR(INDEX(Tables!$1:$1048576,MATCH('Program and Results'!$B10,Tables!$A:$A,0),MATCH('Program and Results'!$A10,Tables!$1:$1,0)-1),""))</f>
        <v>1500.9327063231415</v>
      </c>
      <c r="H10" s="74">
        <f t="shared" si="0"/>
        <v>21.85</v>
      </c>
      <c r="I10" s="74">
        <f t="shared" si="9"/>
        <v>0</v>
      </c>
      <c r="J10" s="75">
        <f t="shared" ca="1" si="1"/>
        <v>0.48586834778558763</v>
      </c>
      <c r="K10" s="76">
        <f>IF(E10="","",IF(ABS(C10-D10)=0,0,IF(ABS(C10-D10)&gt;10,2.99,INDEX('ELO settings '!$B$25:$B$34,MATCH(ABS(C10-D10),'ELO settings '!$A$25:$A$34,0)))))</f>
        <v>1.85</v>
      </c>
      <c r="L10" s="73">
        <f t="shared" ref="L10:L73" ca="1" si="17">IFERROR(M10+N10*(O10-P10),"")</f>
        <v>1521.3712233991153</v>
      </c>
      <c r="M10" s="73">
        <f ca="1">IF(A10="GW 1",ELO_Initial,IFERROR(INDEX(Tables!$1:$1048576,MATCH('Program and Results'!$E10,Tables!$A:$A,0),MATCH('Program and Results'!$A10,Tables!$1:$1,0)-1),""))</f>
        <v>1510.7550000000001</v>
      </c>
      <c r="N10" s="74">
        <f t="shared" si="2"/>
        <v>21.85</v>
      </c>
      <c r="O10" s="74">
        <f t="shared" si="11"/>
        <v>1</v>
      </c>
      <c r="P10" s="75">
        <f ca="1">IFERROR(1-J10,"")</f>
        <v>0.51413165221441237</v>
      </c>
      <c r="Q10" s="76">
        <f t="shared" si="13"/>
        <v>1.85</v>
      </c>
      <c r="R10" s="77" t="str">
        <f t="shared" si="14"/>
        <v>ok</v>
      </c>
      <c r="S10" s="87" t="str">
        <f t="shared" si="15"/>
        <v>AWAY</v>
      </c>
      <c r="T10" s="74">
        <f t="shared" ca="1" si="16"/>
        <v>-10</v>
      </c>
      <c r="U10" s="74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8">
        <f ca="1">IF(D10="","",J10-P10)</f>
        <v>-2.8263304428824743E-2</v>
      </c>
      <c r="W10" s="88" t="str">
        <f>IF(OR($A10="GW 1",$A10="GW 2",$A10="GW 3",$A10="GW 4",$A10="GW 5",$A10="GW 6"),"N/A",IF(T10="","",IF(AND(T10&gt;='Prediction Systems settings'!$B$3,'Program and Results'!T10&lt;='Prediction Systems settings'!$C$3),"DRAW",IF(T10&gt;0,"HOME","AWAY"))))</f>
        <v>N/A</v>
      </c>
      <c r="X10" s="89" t="str">
        <f t="shared" si="4"/>
        <v>N/A</v>
      </c>
      <c r="Y10" s="74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4" t="str">
        <f t="shared" si="5"/>
        <v>N/A</v>
      </c>
      <c r="AA10" s="85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6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6" t="str">
        <f t="shared" si="6"/>
        <v>N/A</v>
      </c>
      <c r="AD10" s="86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6" t="str">
        <f t="shared" si="7"/>
        <v>N/A</v>
      </c>
      <c r="AK10">
        <v>0</v>
      </c>
      <c r="AL10" t="s">
        <v>208</v>
      </c>
    </row>
    <row r="11" spans="1:38">
      <c r="A11" t="s">
        <v>1</v>
      </c>
      <c r="B11" t="s">
        <v>188</v>
      </c>
      <c r="C11">
        <v>1</v>
      </c>
      <c r="D11">
        <v>0</v>
      </c>
      <c r="E11" t="s">
        <v>182</v>
      </c>
      <c r="F11" s="73">
        <f t="shared" ca="1" si="8"/>
        <v>1508.3920542534343</v>
      </c>
      <c r="G11" s="73">
        <f ca="1">IF(A11="GW 1",ELO_Initial,IFERROR(INDEX(Tables!$1:$1048576,MATCH('Program and Results'!$B11,Tables!$A:$A,0),MATCH('Program and Results'!$A11,Tables!$1:$1,0)-1),""))</f>
        <v>1499.0672936768585</v>
      </c>
      <c r="H11" s="74">
        <f t="shared" si="0"/>
        <v>21</v>
      </c>
      <c r="I11" s="74">
        <f t="shared" si="9"/>
        <v>1</v>
      </c>
      <c r="J11" s="75">
        <f t="shared" ca="1" si="1"/>
        <v>0.55596378206782504</v>
      </c>
      <c r="K11" s="76">
        <f>IF(E11="","",IF(ABS(C11-D11)=0,0,IF(ABS(C11-D11)&gt;10,2.99,INDEX('ELO settings '!$B$25:$B$34,MATCH(ABS(C11-D11),'ELO settings '!$A$25:$A$34,0)))))</f>
        <v>1</v>
      </c>
      <c r="L11" s="73">
        <f t="shared" ca="1" si="17"/>
        <v>1499.4412908035554</v>
      </c>
      <c r="M11" s="73">
        <f ca="1">IF(A11="GW 1",ELO_Initial,IFERROR(INDEX(Tables!$1:$1048576,MATCH('Program and Results'!$E11,Tables!$A:$A,0),MATCH('Program and Results'!$A11,Tables!$1:$1,0)-1),""))</f>
        <v>1508.7660513801311</v>
      </c>
      <c r="N11" s="74">
        <f t="shared" si="2"/>
        <v>21</v>
      </c>
      <c r="O11" s="74">
        <f t="shared" si="11"/>
        <v>0</v>
      </c>
      <c r="P11" s="75">
        <f t="shared" ca="1" si="12"/>
        <v>0.44403621793217496</v>
      </c>
      <c r="Q11" s="76">
        <f t="shared" si="13"/>
        <v>1</v>
      </c>
      <c r="R11" s="77" t="str">
        <f t="shared" si="14"/>
        <v>ok</v>
      </c>
      <c r="S11" s="87" t="str">
        <f t="shared" si="15"/>
        <v>HOME</v>
      </c>
      <c r="T11" s="74">
        <f t="shared" ca="1" si="16"/>
        <v>-10</v>
      </c>
      <c r="U11" s="74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8">
        <f t="shared" ca="1" si="3"/>
        <v>0.11192756413565008</v>
      </c>
      <c r="W11" s="88" t="str">
        <f>IF(OR($A11="GW 1",$A11="GW 2",$A11="GW 3",$A11="GW 4",$A11="GW 5",$A11="GW 6"),"N/A",IF(T11="","",IF(AND(T11&gt;='Prediction Systems settings'!$B$3,'Program and Results'!T11&lt;='Prediction Systems settings'!$C$3),"DRAW",IF(T11&gt;0,"HOME","AWAY"))))</f>
        <v>N/A</v>
      </c>
      <c r="X11" s="89" t="str">
        <f t="shared" si="4"/>
        <v>N/A</v>
      </c>
      <c r="Y11" s="74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4" t="str">
        <f t="shared" si="5"/>
        <v>N/A</v>
      </c>
      <c r="AA11" s="85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6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6" t="str">
        <f t="shared" si="6"/>
        <v>N/A</v>
      </c>
      <c r="AD11" s="86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6" t="str">
        <f t="shared" si="7"/>
        <v>N/A</v>
      </c>
      <c r="AK11">
        <v>48.75</v>
      </c>
      <c r="AL11">
        <v>65</v>
      </c>
    </row>
    <row r="12" spans="1:38">
      <c r="A12" t="s">
        <v>1</v>
      </c>
      <c r="B12" t="s">
        <v>191</v>
      </c>
      <c r="C12">
        <v>1</v>
      </c>
      <c r="D12">
        <v>1</v>
      </c>
      <c r="E12" t="s">
        <v>186</v>
      </c>
      <c r="F12" s="73">
        <f t="shared" ref="F12:F75" ca="1" si="18">IFERROR(IF(G12+H12*(I12-J12)=0,"",G12+H12*(I12-J12)),"")</f>
        <v>1490.4378952132195</v>
      </c>
      <c r="G12" s="73">
        <f ca="1">IF(A12="GW 1",ELO_Initial,IFERROR(INDEX(Tables!$1:$1048576,MATCH('Program and Results'!$B12,Tables!$A:$A,0),MATCH('Program and Results'!$A12,Tables!$1:$1,0)-1),""))</f>
        <v>1491.4417908422711</v>
      </c>
      <c r="H12" s="74">
        <f t="shared" si="0"/>
        <v>20</v>
      </c>
      <c r="I12" s="74">
        <f t="shared" si="9"/>
        <v>0.5</v>
      </c>
      <c r="J12" s="75">
        <f t="shared" ca="1" si="1"/>
        <v>0.55019478145257972</v>
      </c>
      <c r="K12" s="76">
        <f>IF(E12="","",IF(ABS(C12-D12)=0,0,IF(ABS(C12-D12)&gt;10,2.99,INDEX('ELO settings '!$B$25:$B$34,MATCH(ABS(C12-D12),'ELO settings '!$A$25:$A$34,0)))))</f>
        <v>0</v>
      </c>
      <c r="L12" s="73">
        <f t="shared" ca="1" si="17"/>
        <v>1489.9488956290515</v>
      </c>
      <c r="M12" s="73">
        <f ca="1">IF(A12="GW 1",ELO_Initial,IFERROR(INDEX(Tables!$1:$1048576,MATCH('Program and Results'!$E12,Tables!$A:$A,0),MATCH('Program and Results'!$A12,Tables!$1:$1,0)-1),""))</f>
        <v>1488.9449999999999</v>
      </c>
      <c r="N12" s="74">
        <f t="shared" si="2"/>
        <v>20</v>
      </c>
      <c r="O12" s="74">
        <f t="shared" si="11"/>
        <v>0.5</v>
      </c>
      <c r="P12" s="75">
        <f t="shared" ref="P12:P75" ca="1" si="19">IFERROR(1-J12,"")</f>
        <v>0.44980521854742028</v>
      </c>
      <c r="Q12" s="76">
        <f t="shared" si="13"/>
        <v>0</v>
      </c>
      <c r="R12" s="77" t="str">
        <f t="shared" si="14"/>
        <v>ok</v>
      </c>
      <c r="S12" s="87" t="str">
        <f t="shared" si="15"/>
        <v>DRAW</v>
      </c>
      <c r="T12" s="74">
        <f t="shared" ca="1" si="16"/>
        <v>2</v>
      </c>
      <c r="U12" s="74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8">
        <f t="shared" ref="V12:V43" ca="1" si="20">IF(D12="","",J12-P12)</f>
        <v>0.10038956290515944</v>
      </c>
      <c r="W12" s="88" t="str">
        <f>IF(OR($A12="GW 1",$A12="GW 2",$A12="GW 3",$A12="GW 4",$A12="GW 5",$A12="GW 6"),"N/A",IF(T12="","",IF(AND(T12&gt;='Prediction Systems settings'!$B$3,'Program and Results'!T12&lt;='Prediction Systems settings'!$C$3),"DRAW",IF(T12&gt;0,"HOME","AWAY"))))</f>
        <v>N/A</v>
      </c>
      <c r="X12" s="89" t="str">
        <f t="shared" si="4"/>
        <v>N/A</v>
      </c>
      <c r="Y12" s="74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4" t="str">
        <f t="shared" si="5"/>
        <v>N/A</v>
      </c>
      <c r="AA12" s="85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6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6" t="str">
        <f t="shared" si="6"/>
        <v>N/A</v>
      </c>
      <c r="AD12" s="86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6" t="str">
        <f t="shared" si="7"/>
        <v>N/A</v>
      </c>
      <c r="AK12">
        <v>32.5</v>
      </c>
      <c r="AL12">
        <v>0</v>
      </c>
    </row>
    <row r="13" spans="1:38">
      <c r="A13" t="s">
        <v>1</v>
      </c>
      <c r="B13" t="s">
        <v>183</v>
      </c>
      <c r="C13">
        <v>1</v>
      </c>
      <c r="D13">
        <v>3</v>
      </c>
      <c r="E13" t="s">
        <v>192</v>
      </c>
      <c r="F13" s="73">
        <f t="shared" ca="1" si="18"/>
        <v>1481.0212013156404</v>
      </c>
      <c r="G13" s="73">
        <f ca="1">IF(A13="GW 1",ELO_Initial,IFERROR(INDEX(Tables!$1:$1048576,MATCH('Program and Results'!$B13,Tables!$A:$A,0),MATCH('Program and Results'!$A13,Tables!$1:$1,0)-1),""))</f>
        <v>1491.2339486198689</v>
      </c>
      <c r="H13" s="74">
        <f t="shared" si="0"/>
        <v>21.51</v>
      </c>
      <c r="I13" s="74">
        <f t="shared" ref="I13:I36" si="21">IF(D13="","",IF(C13="","",IF(C13-D13&gt;0,1,IF(C13-D13=0,0.5,0))))</f>
        <v>0</v>
      </c>
      <c r="J13" s="75">
        <f t="shared" ca="1" si="1"/>
        <v>0.47479066965264755</v>
      </c>
      <c r="K13" s="76">
        <f>IF(E13="","",IF(ABS(C13-D13)=0,0,IF(ABS(C13-D13)&gt;10,2.99,INDEX('ELO settings '!$B$25:$B$34,MATCH(ABS(C13-D13),'ELO settings '!$A$25:$A$34,0)))))</f>
        <v>1.51</v>
      </c>
      <c r="L13" s="73">
        <f t="shared" ca="1" si="17"/>
        <v>1518.9787986843596</v>
      </c>
      <c r="M13" s="73">
        <f ca="1">IF(A13="GW 1",ELO_Initial,IFERROR(INDEX(Tables!$1:$1048576,MATCH('Program and Results'!$E13,Tables!$A:$A,0),MATCH('Program and Results'!$A13,Tables!$1:$1,0)-1),""))</f>
        <v>1508.7660513801311</v>
      </c>
      <c r="N13" s="74">
        <f t="shared" si="2"/>
        <v>21.51</v>
      </c>
      <c r="O13" s="74">
        <f t="shared" si="11"/>
        <v>1</v>
      </c>
      <c r="P13" s="75">
        <f t="shared" ca="1" si="19"/>
        <v>0.5252093303473524</v>
      </c>
      <c r="Q13" s="76">
        <f t="shared" si="13"/>
        <v>1.51</v>
      </c>
      <c r="R13" s="77" t="str">
        <f t="shared" si="14"/>
        <v>ok</v>
      </c>
      <c r="S13" s="87" t="str">
        <f t="shared" si="15"/>
        <v>AWAY</v>
      </c>
      <c r="T13" s="74">
        <f t="shared" ca="1" si="16"/>
        <v>-18</v>
      </c>
      <c r="U13" s="74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8">
        <f t="shared" ca="1" si="20"/>
        <v>-5.0418660694704853E-2</v>
      </c>
      <c r="W13" s="88" t="str">
        <f>IF(OR($A13="GW 1",$A13="GW 2",$A13="GW 3",$A13="GW 4",$A13="GW 5",$A13="GW 6"),"N/A",IF(T13="","",IF(AND(T13&gt;='Prediction Systems settings'!$B$3,'Program and Results'!T13&lt;='Prediction Systems settings'!$C$3),"DRAW",IF(T13&gt;0,"HOME","AWAY"))))</f>
        <v>N/A</v>
      </c>
      <c r="X13" s="89" t="str">
        <f t="shared" si="4"/>
        <v>N/A</v>
      </c>
      <c r="Y13" s="74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4" t="str">
        <f t="shared" si="5"/>
        <v>N/A</v>
      </c>
      <c r="AA13" s="85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6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6" t="str">
        <f t="shared" si="6"/>
        <v>N/A</v>
      </c>
      <c r="AD13" s="86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6" t="str">
        <f t="shared" si="7"/>
        <v>N/A</v>
      </c>
      <c r="AK13">
        <v>0</v>
      </c>
      <c r="AL13">
        <v>65</v>
      </c>
    </row>
    <row r="14" spans="1:38">
      <c r="A14" t="s">
        <v>1</v>
      </c>
      <c r="B14" t="s">
        <v>195</v>
      </c>
      <c r="C14">
        <v>0</v>
      </c>
      <c r="D14">
        <v>0</v>
      </c>
      <c r="E14" t="s">
        <v>190</v>
      </c>
      <c r="F14" s="73">
        <f t="shared" ca="1" si="18"/>
        <v>1509.7596527829248</v>
      </c>
      <c r="G14" s="73">
        <f ca="1">IF(A14="GW 1",ELO_Initial,IFERROR(INDEX(Tables!$1:$1048576,MATCH('Program and Results'!$B14,Tables!$A:$A,0),MATCH('Program and Results'!$A14,Tables!$1:$1,0)-1),""))</f>
        <v>1510.7550000000001</v>
      </c>
      <c r="H14" s="74">
        <f t="shared" si="0"/>
        <v>20</v>
      </c>
      <c r="I14" s="74">
        <f t="shared" si="21"/>
        <v>0.5</v>
      </c>
      <c r="J14" s="75">
        <f t="shared" ca="1" si="1"/>
        <v>0.54976736085376798</v>
      </c>
      <c r="K14" s="76">
        <f>IF(E14="","",IF(ABS(C14-D14)=0,0,IF(ABS(C14-D14)&gt;10,2.99,INDEX('ELO settings '!$B$25:$B$34,MATCH(ABS(C14-D14),'ELO settings '!$A$25:$A$34,0)))))</f>
        <v>0</v>
      </c>
      <c r="L14" s="73">
        <f t="shared" ca="1" si="17"/>
        <v>1509.5535563748042</v>
      </c>
      <c r="M14" s="73">
        <f ca="1">IF(A14="GW 1",ELO_Initial,IFERROR(INDEX(Tables!$1:$1048576,MATCH('Program and Results'!$E14,Tables!$A:$A,0),MATCH('Program and Results'!$A14,Tables!$1:$1,0)-1),""))</f>
        <v>1508.5582091577289</v>
      </c>
      <c r="N14" s="74">
        <f t="shared" si="2"/>
        <v>20</v>
      </c>
      <c r="O14" s="74">
        <f t="shared" si="11"/>
        <v>0.5</v>
      </c>
      <c r="P14" s="75">
        <f t="shared" ca="1" si="19"/>
        <v>0.45023263914623202</v>
      </c>
      <c r="Q14" s="76">
        <f t="shared" si="13"/>
        <v>0</v>
      </c>
      <c r="R14" s="77" t="str">
        <f t="shared" si="14"/>
        <v>ok</v>
      </c>
      <c r="S14" s="87" t="str">
        <f t="shared" si="15"/>
        <v>DRAW</v>
      </c>
      <c r="T14" s="74">
        <f t="shared" ca="1" si="16"/>
        <v>2</v>
      </c>
      <c r="U14" s="74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8">
        <f t="shared" ca="1" si="20"/>
        <v>9.9534721707535967E-2</v>
      </c>
      <c r="W14" s="88" t="str">
        <f>IF(OR($A14="GW 1",$A14="GW 2",$A14="GW 3",$A14="GW 4",$A14="GW 5",$A14="GW 6"),"N/A",IF(T14="","",IF(AND(T14&gt;='Prediction Systems settings'!$B$3,'Program and Results'!T14&lt;='Prediction Systems settings'!$C$3),"DRAW",IF(T14&gt;0,"HOME","AWAY"))))</f>
        <v>N/A</v>
      </c>
      <c r="X14" s="89" t="str">
        <f t="shared" si="4"/>
        <v>N/A</v>
      </c>
      <c r="Y14" s="74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4" t="str">
        <f t="shared" si="5"/>
        <v>N/A</v>
      </c>
      <c r="AA14" s="85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6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6" t="str">
        <f t="shared" si="6"/>
        <v>N/A</v>
      </c>
      <c r="AD14" s="86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6" t="str">
        <f t="shared" si="7"/>
        <v>N/A</v>
      </c>
      <c r="AK14">
        <v>32.5</v>
      </c>
      <c r="AL14">
        <v>65</v>
      </c>
    </row>
    <row r="15" spans="1:38">
      <c r="A15" t="s">
        <v>1</v>
      </c>
      <c r="B15" t="s">
        <v>193</v>
      </c>
      <c r="C15">
        <v>1</v>
      </c>
      <c r="D15">
        <v>0</v>
      </c>
      <c r="E15" t="s">
        <v>194</v>
      </c>
      <c r="F15" s="73">
        <f t="shared" ca="1" si="18"/>
        <v>1499.7341666588848</v>
      </c>
      <c r="G15" s="73">
        <f ca="1">IF(A15="GW 1",ELO_Initial,IFERROR(INDEX(Tables!$1:$1048576,MATCH('Program and Results'!$B15,Tables!$A:$A,0),MATCH('Program and Results'!$A15,Tables!$1:$1,0)-1),""))</f>
        <v>1491.2339486198689</v>
      </c>
      <c r="H15" s="74">
        <f t="shared" si="0"/>
        <v>21</v>
      </c>
      <c r="I15" s="74">
        <f t="shared" si="21"/>
        <v>1</v>
      </c>
      <c r="J15" s="75">
        <f t="shared" ca="1" si="1"/>
        <v>0.59522771242781136</v>
      </c>
      <c r="K15" s="76">
        <f>IF(E15="","",IF(ABS(C15-D15)=0,0,IF(ABS(C15-D15)&gt;10,2.99,INDEX('ELO settings '!$B$25:$B$34,MATCH(ABS(C15-D15),'ELO settings '!$A$25:$A$34,0)))))</f>
        <v>1</v>
      </c>
      <c r="L15" s="73">
        <f t="shared" ca="1" si="17"/>
        <v>1480.744781960984</v>
      </c>
      <c r="M15" s="73">
        <f ca="1">IF(A15="GW 1",ELO_Initial,IFERROR(INDEX(Tables!$1:$1048576,MATCH('Program and Results'!$E15,Tables!$A:$A,0),MATCH('Program and Results'!$A15,Tables!$1:$1,0)-1),""))</f>
        <v>1489.2449999999999</v>
      </c>
      <c r="N15" s="74">
        <f t="shared" si="2"/>
        <v>21</v>
      </c>
      <c r="O15" s="74">
        <f t="shared" si="11"/>
        <v>0</v>
      </c>
      <c r="P15" s="75">
        <f t="shared" ca="1" si="19"/>
        <v>0.40477228757218864</v>
      </c>
      <c r="Q15" s="76">
        <f t="shared" si="13"/>
        <v>1</v>
      </c>
      <c r="R15" s="77" t="str">
        <f t="shared" si="14"/>
        <v>ok</v>
      </c>
      <c r="S15" s="87" t="str">
        <f t="shared" si="15"/>
        <v>HOME</v>
      </c>
      <c r="T15" s="74">
        <f t="shared" ca="1" si="16"/>
        <v>2</v>
      </c>
      <c r="U15" s="74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8">
        <f t="shared" ca="1" si="20"/>
        <v>0.19045542485562272</v>
      </c>
      <c r="W15" s="88" t="str">
        <f>IF(OR($A15="GW 1",$A15="GW 2",$A15="GW 3",$A15="GW 4",$A15="GW 5",$A15="GW 6"),"N/A",IF(T15="","",IF(AND(T15&gt;='Prediction Systems settings'!$B$3,'Program and Results'!T15&lt;='Prediction Systems settings'!$C$3),"DRAW",IF(T15&gt;0,"HOME","AWAY"))))</f>
        <v>N/A</v>
      </c>
      <c r="X15" s="89" t="str">
        <f t="shared" si="4"/>
        <v>N/A</v>
      </c>
      <c r="Y15" s="74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4" t="str">
        <f t="shared" si="5"/>
        <v>N/A</v>
      </c>
      <c r="AA15" s="85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6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6" t="str">
        <f t="shared" si="6"/>
        <v>N/A</v>
      </c>
      <c r="AD15" s="86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6" t="str">
        <f t="shared" si="7"/>
        <v>N/A</v>
      </c>
      <c r="AK15">
        <v>65</v>
      </c>
      <c r="AL15">
        <v>0</v>
      </c>
    </row>
    <row r="16" spans="1:38">
      <c r="A16" t="s">
        <v>1</v>
      </c>
      <c r="B16" t="s">
        <v>187</v>
      </c>
      <c r="C16">
        <v>6</v>
      </c>
      <c r="D16">
        <v>2</v>
      </c>
      <c r="E16" t="s">
        <v>184</v>
      </c>
      <c r="F16" s="73">
        <f t="shared" ca="1" si="18"/>
        <v>1519.4038867375339</v>
      </c>
      <c r="G16" s="73">
        <f ca="1">IF(A16="GW 1",ELO_Initial,IFERROR(INDEX(Tables!$1:$1048576,MATCH('Program and Results'!$B16,Tables!$A:$A,0),MATCH('Program and Results'!$A16,Tables!$1:$1,0)-1),""))</f>
        <v>1511.0550000000001</v>
      </c>
      <c r="H16" s="74">
        <f t="shared" si="0"/>
        <v>22.11</v>
      </c>
      <c r="I16" s="74">
        <f t="shared" si="21"/>
        <v>1</v>
      </c>
      <c r="J16" s="75">
        <f t="shared" ca="1" si="1"/>
        <v>0.62239318238200947</v>
      </c>
      <c r="K16" s="76">
        <f>IF(E16="","",IF(ABS(C16-D16)=0,0,IF(ABS(C16-D16)&gt;10,2.99,INDEX('ELO settings '!$B$25:$B$34,MATCH(ABS(C16-D16),'ELO settings '!$A$25:$A$34,0)))))</f>
        <v>2.11</v>
      </c>
      <c r="L16" s="73">
        <f t="shared" ca="1" si="17"/>
        <v>1480.8961132624661</v>
      </c>
      <c r="M16" s="73">
        <f ca="1">IF(A16="GW 1",ELO_Initial,IFERROR(INDEX(Tables!$1:$1048576,MATCH('Program and Results'!$E16,Tables!$A:$A,0),MATCH('Program and Results'!$A16,Tables!$1:$1,0)-1),""))</f>
        <v>1489.2449999999999</v>
      </c>
      <c r="N16" s="74">
        <f t="shared" si="2"/>
        <v>22.11</v>
      </c>
      <c r="O16" s="74">
        <f t="shared" si="11"/>
        <v>0</v>
      </c>
      <c r="P16" s="75">
        <f t="shared" ca="1" si="19"/>
        <v>0.37760681761799053</v>
      </c>
      <c r="Q16" s="76">
        <f t="shared" si="13"/>
        <v>2.11</v>
      </c>
      <c r="R16" s="77" t="str">
        <f t="shared" si="14"/>
        <v>ok</v>
      </c>
      <c r="S16" s="87" t="str">
        <f t="shared" si="15"/>
        <v>HOME</v>
      </c>
      <c r="T16" s="74">
        <f t="shared" ca="1" si="16"/>
        <v>22</v>
      </c>
      <c r="U16" s="74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8">
        <f t="shared" ca="1" si="20"/>
        <v>0.24478636476401894</v>
      </c>
      <c r="W16" s="88" t="str">
        <f>IF(OR($A16="GW 1",$A16="GW 2",$A16="GW 3",$A16="GW 4",$A16="GW 5",$A16="GW 6"),"N/A",IF(T16="","",IF(AND(T16&gt;='Prediction Systems settings'!$B$3,'Program and Results'!T16&lt;='Prediction Systems settings'!$C$3),"DRAW",IF(T16&gt;0,"HOME","AWAY"))))</f>
        <v>N/A</v>
      </c>
      <c r="X16" s="89" t="str">
        <f t="shared" si="4"/>
        <v>N/A</v>
      </c>
      <c r="Y16" s="74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4" t="str">
        <f t="shared" si="5"/>
        <v>N/A</v>
      </c>
      <c r="AA16" s="85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6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6" t="str">
        <f t="shared" si="6"/>
        <v>N/A</v>
      </c>
      <c r="AD16" s="86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6" t="str">
        <f t="shared" si="7"/>
        <v>N/A</v>
      </c>
      <c r="AK16">
        <v>65</v>
      </c>
      <c r="AL16">
        <v>0</v>
      </c>
    </row>
    <row r="17" spans="1:38">
      <c r="A17" t="s">
        <v>2</v>
      </c>
      <c r="B17" t="s">
        <v>182</v>
      </c>
      <c r="C17">
        <v>1</v>
      </c>
      <c r="D17">
        <v>1</v>
      </c>
      <c r="E17" t="s">
        <v>189</v>
      </c>
      <c r="F17" s="73">
        <f t="shared" ca="1" si="18"/>
        <v>1497.7907580508295</v>
      </c>
      <c r="G17" s="73">
        <f ca="1">IF(A17="GW 1",ELO_Initial,IFERROR(INDEX(Tables!$1:$1048576,MATCH('Program and Results'!$B17,Tables!$A:$A,0),MATCH('Program and Results'!$A17,Tables!$1:$1,0)-1),""))</f>
        <v>1499.4412908035554</v>
      </c>
      <c r="H17" s="74">
        <f t="shared" si="0"/>
        <v>20</v>
      </c>
      <c r="I17" s="74">
        <f t="shared" si="21"/>
        <v>0.5</v>
      </c>
      <c r="J17" s="75">
        <f t="shared" ca="1" si="1"/>
        <v>0.58252663763629875</v>
      </c>
      <c r="K17" s="76">
        <f>IF(E17="","",IF(ABS(C17-D17)=0,0,IF(ABS(C17-D17)&gt;10,2.99,INDEX('ELO settings '!$B$25:$B$34,MATCH(ABS(C17-D17),'ELO settings '!$A$25:$A$34,0)))))</f>
        <v>0</v>
      </c>
      <c r="L17" s="73">
        <f t="shared" ca="1" si="17"/>
        <v>1491.9670156767522</v>
      </c>
      <c r="M17" s="73">
        <f ca="1">IF(A17="GW 1",ELO_Initial,IFERROR(INDEX(Tables!$1:$1048576,MATCH('Program and Results'!$E17,Tables!$A:$A,0),MATCH('Program and Results'!$A17,Tables!$1:$1,0)-1),""))</f>
        <v>1490.3164829240263</v>
      </c>
      <c r="N17" s="74">
        <f t="shared" si="2"/>
        <v>20</v>
      </c>
      <c r="O17" s="74">
        <f t="shared" si="11"/>
        <v>0.5</v>
      </c>
      <c r="P17" s="75">
        <f t="shared" ca="1" si="19"/>
        <v>0.41747336236370125</v>
      </c>
      <c r="Q17" s="76">
        <f t="shared" si="13"/>
        <v>0</v>
      </c>
      <c r="R17" s="77" t="str">
        <f t="shared" si="14"/>
        <v>ok</v>
      </c>
      <c r="S17" s="87" t="str">
        <f t="shared" si="15"/>
        <v>DRAW</v>
      </c>
      <c r="T17" s="74">
        <f t="shared" ca="1" si="16"/>
        <v>9</v>
      </c>
      <c r="U17" s="74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8">
        <f t="shared" ca="1" si="20"/>
        <v>0.1650532752725975</v>
      </c>
      <c r="W17" s="88" t="str">
        <f>IF(OR($A17="GW 1",$A17="GW 2",$A17="GW 3",$A17="GW 4",$A17="GW 5",$A17="GW 6"),"N/A",IF(T17="","",IF(AND(T17&gt;='Prediction Systems settings'!$B$3,'Program and Results'!T17&lt;='Prediction Systems settings'!$C$3),"DRAW",IF(T17&gt;0,"HOME","AWAY"))))</f>
        <v>N/A</v>
      </c>
      <c r="X17" s="89" t="str">
        <f t="shared" si="4"/>
        <v>N/A</v>
      </c>
      <c r="Y17" s="74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4" t="str">
        <f t="shared" si="5"/>
        <v>N/A</v>
      </c>
      <c r="AA17" s="85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6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6" t="str">
        <f t="shared" si="6"/>
        <v>N/A</v>
      </c>
      <c r="AD17" s="86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6" t="str">
        <f t="shared" si="7"/>
        <v>N/A</v>
      </c>
      <c r="AK17">
        <v>48.75</v>
      </c>
      <c r="AL17">
        <v>0</v>
      </c>
    </row>
    <row r="18" spans="1:38">
      <c r="A18" t="s">
        <v>2</v>
      </c>
      <c r="B18" t="s">
        <v>184</v>
      </c>
      <c r="C18">
        <v>3</v>
      </c>
      <c r="D18">
        <v>0</v>
      </c>
      <c r="E18" t="s">
        <v>191</v>
      </c>
      <c r="F18" s="73">
        <f t="shared" ca="1" si="18"/>
        <v>1491.1002483956179</v>
      </c>
      <c r="G18" s="73">
        <f ca="1">IF(A18="GW 1",ELO_Initial,IFERROR(INDEX(Tables!$1:$1048576,MATCH('Program and Results'!$B18,Tables!$A:$A,0),MATCH('Program and Results'!$A18,Tables!$1:$1,0)-1),""))</f>
        <v>1480.8961132624661</v>
      </c>
      <c r="H18" s="74">
        <f t="shared" si="0"/>
        <v>21.85</v>
      </c>
      <c r="I18" s="74">
        <f t="shared" si="21"/>
        <v>1</v>
      </c>
      <c r="J18" s="75">
        <f t="shared" ca="1" si="1"/>
        <v>0.53299152708687769</v>
      </c>
      <c r="K18" s="76">
        <f>IF(E18="","",IF(ABS(C18-D18)=0,0,IF(ABS(C18-D18)&gt;10,2.99,INDEX('ELO settings '!$B$25:$B$34,MATCH(ABS(C18-D18),'ELO settings '!$A$25:$A$34,0)))))</f>
        <v>1.85</v>
      </c>
      <c r="L18" s="73">
        <f t="shared" ca="1" si="17"/>
        <v>1480.2337600800677</v>
      </c>
      <c r="M18" s="73">
        <f ca="1">IF(A18="GW 1",ELO_Initial,IFERROR(INDEX(Tables!$1:$1048576,MATCH('Program and Results'!$E18,Tables!$A:$A,0),MATCH('Program and Results'!$A18,Tables!$1:$1,0)-1),""))</f>
        <v>1490.4378952132195</v>
      </c>
      <c r="N18" s="74">
        <f t="shared" si="2"/>
        <v>21.85</v>
      </c>
      <c r="O18" s="74">
        <f t="shared" si="11"/>
        <v>0</v>
      </c>
      <c r="P18" s="75">
        <f t="shared" ca="1" si="19"/>
        <v>0.46700847291312231</v>
      </c>
      <c r="Q18" s="76">
        <f t="shared" si="13"/>
        <v>1.85</v>
      </c>
      <c r="R18" s="77" t="str">
        <f t="shared" si="14"/>
        <v>ok</v>
      </c>
      <c r="S18" s="87" t="str">
        <f t="shared" si="15"/>
        <v>HOME</v>
      </c>
      <c r="T18" s="74">
        <f t="shared" ca="1" si="16"/>
        <v>-10</v>
      </c>
      <c r="U18" s="74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8">
        <f t="shared" ca="1" si="20"/>
        <v>6.5983054173755384E-2</v>
      </c>
      <c r="W18" s="88" t="str">
        <f>IF(OR($A18="GW 1",$A18="GW 2",$A18="GW 3",$A18="GW 4",$A18="GW 5",$A18="GW 6"),"N/A",IF(T18="","",IF(AND(T18&gt;='Prediction Systems settings'!$B$3,'Program and Results'!T18&lt;='Prediction Systems settings'!$C$3),"DRAW",IF(T18&gt;0,"HOME","AWAY"))))</f>
        <v>N/A</v>
      </c>
      <c r="X18" s="89" t="str">
        <f t="shared" si="4"/>
        <v>N/A</v>
      </c>
      <c r="Y18" s="74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4" t="str">
        <f t="shared" si="5"/>
        <v>N/A</v>
      </c>
      <c r="AA18" s="85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6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6" t="str">
        <f t="shared" si="6"/>
        <v>N/A</v>
      </c>
      <c r="AD18" s="86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6" t="str">
        <f t="shared" si="7"/>
        <v>N/A</v>
      </c>
      <c r="AK18">
        <v>32.5</v>
      </c>
      <c r="AL18">
        <v>32.5</v>
      </c>
    </row>
    <row r="19" spans="1:38">
      <c r="A19" t="s">
        <v>2</v>
      </c>
      <c r="B19" t="s">
        <v>185</v>
      </c>
      <c r="C19">
        <v>2</v>
      </c>
      <c r="D19">
        <v>2</v>
      </c>
      <c r="E19" t="s">
        <v>187</v>
      </c>
      <c r="F19" s="73">
        <f t="shared" ca="1" si="18"/>
        <v>1520.3824154040528</v>
      </c>
      <c r="G19" s="73">
        <f ca="1">IF(A19="GW 1",ELO_Initial,IFERROR(INDEX(Tables!$1:$1048576,MATCH('Program and Results'!$B19,Tables!$A:$A,0),MATCH('Program and Results'!$A19,Tables!$1:$1,0)-1),""))</f>
        <v>1521.3712233991153</v>
      </c>
      <c r="H19" s="74">
        <f t="shared" si="0"/>
        <v>20</v>
      </c>
      <c r="I19" s="74">
        <f t="shared" si="21"/>
        <v>0.5</v>
      </c>
      <c r="J19" s="75">
        <f t="shared" ca="1" si="1"/>
        <v>0.54944039975311909</v>
      </c>
      <c r="K19" s="76">
        <f>IF(E19="","",IF(ABS(C19-D19)=0,0,IF(ABS(C19-D19)&gt;10,2.99,INDEX('ELO settings '!$B$25:$B$34,MATCH(ABS(C19-D19),'ELO settings '!$A$25:$A$34,0)))))</f>
        <v>0</v>
      </c>
      <c r="L19" s="73">
        <f t="shared" ca="1" si="17"/>
        <v>1520.3926947325963</v>
      </c>
      <c r="M19" s="73">
        <f ca="1">IF(A19="GW 1",ELO_Initial,IFERROR(INDEX(Tables!$1:$1048576,MATCH('Program and Results'!$E19,Tables!$A:$A,0),MATCH('Program and Results'!$A19,Tables!$1:$1,0)-1),""))</f>
        <v>1519.4038867375339</v>
      </c>
      <c r="N19" s="74">
        <f t="shared" si="2"/>
        <v>20</v>
      </c>
      <c r="O19" s="74">
        <f t="shared" si="11"/>
        <v>0.5</v>
      </c>
      <c r="P19" s="75">
        <f t="shared" ca="1" si="19"/>
        <v>0.45055960024688091</v>
      </c>
      <c r="Q19" s="76">
        <f t="shared" si="13"/>
        <v>0</v>
      </c>
      <c r="R19" s="77" t="str">
        <f t="shared" si="14"/>
        <v>ok</v>
      </c>
      <c r="S19" s="87" t="str">
        <f t="shared" si="15"/>
        <v>DRAW</v>
      </c>
      <c r="T19" s="74">
        <f t="shared" ca="1" si="16"/>
        <v>2</v>
      </c>
      <c r="U19" s="74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8">
        <f t="shared" ca="1" si="20"/>
        <v>9.8880799506238182E-2</v>
      </c>
      <c r="W19" s="88" t="str">
        <f>IF(OR($A19="GW 1",$A19="GW 2",$A19="GW 3",$A19="GW 4",$A19="GW 5",$A19="GW 6"),"N/A",IF(T19="","",IF(AND(T19&gt;='Prediction Systems settings'!$B$3,'Program and Results'!T19&lt;='Prediction Systems settings'!$C$3),"DRAW",IF(T19&gt;0,"HOME","AWAY"))))</f>
        <v>N/A</v>
      </c>
      <c r="X19" s="89" t="str">
        <f t="shared" si="4"/>
        <v>N/A</v>
      </c>
      <c r="Y19" s="74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4" t="str">
        <f t="shared" si="5"/>
        <v>N/A</v>
      </c>
      <c r="AA19" s="85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6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6" t="str">
        <f t="shared" si="6"/>
        <v>N/A</v>
      </c>
      <c r="AD19" s="86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6" t="str">
        <f t="shared" si="7"/>
        <v>N/A</v>
      </c>
      <c r="AK19">
        <v>32.5</v>
      </c>
      <c r="AL19">
        <v>65</v>
      </c>
    </row>
    <row r="20" spans="1:38">
      <c r="A20" t="s">
        <v>2</v>
      </c>
      <c r="B20" t="s">
        <v>194</v>
      </c>
      <c r="C20">
        <v>1</v>
      </c>
      <c r="D20">
        <v>3</v>
      </c>
      <c r="E20" t="s">
        <v>183</v>
      </c>
      <c r="F20" s="73">
        <f t="shared" ca="1" si="18"/>
        <v>1469.9983386248837</v>
      </c>
      <c r="G20" s="73">
        <f ca="1">IF(A20="GW 1",ELO_Initial,IFERROR(INDEX(Tables!$1:$1048576,MATCH('Program and Results'!$B20,Tables!$A:$A,0),MATCH('Program and Results'!$A20,Tables!$1:$1,0)-1),""))</f>
        <v>1480.744781960984</v>
      </c>
      <c r="H20" s="74">
        <f t="shared" si="0"/>
        <v>21.51</v>
      </c>
      <c r="I20" s="74">
        <f t="shared" si="21"/>
        <v>0</v>
      </c>
      <c r="J20" s="75">
        <f t="shared" ca="1" si="1"/>
        <v>0.49960220065552835</v>
      </c>
      <c r="K20" s="76">
        <f>IF(E20="","",IF(ABS(C20-D20)=0,0,IF(ABS(C20-D20)&gt;10,2.99,INDEX('ELO settings '!$B$25:$B$34,MATCH(ABS(C20-D20),'ELO settings '!$A$25:$A$34,0)))))</f>
        <v>1.51</v>
      </c>
      <c r="L20" s="73">
        <f t="shared" ca="1" si="17"/>
        <v>1491.7676446517407</v>
      </c>
      <c r="M20" s="73">
        <f ca="1">IF(A20="GW 1",ELO_Initial,IFERROR(INDEX(Tables!$1:$1048576,MATCH('Program and Results'!$E20,Tables!$A:$A,0),MATCH('Program and Results'!$A20,Tables!$1:$1,0)-1),""))</f>
        <v>1481.0212013156404</v>
      </c>
      <c r="N20" s="74">
        <f t="shared" si="2"/>
        <v>21.51</v>
      </c>
      <c r="O20" s="74">
        <f t="shared" si="11"/>
        <v>1</v>
      </c>
      <c r="P20" s="75">
        <f t="shared" ca="1" si="19"/>
        <v>0.50039779934447171</v>
      </c>
      <c r="Q20" s="76">
        <f t="shared" si="13"/>
        <v>1.51</v>
      </c>
      <c r="R20" s="77" t="str">
        <f t="shared" si="14"/>
        <v>ok</v>
      </c>
      <c r="S20" s="87" t="str">
        <f t="shared" si="15"/>
        <v>AWAY</v>
      </c>
      <c r="T20" s="74">
        <f t="shared" ca="1" si="16"/>
        <v>0</v>
      </c>
      <c r="U20" s="74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8">
        <f t="shared" ca="1" si="20"/>
        <v>-7.9559868894335528E-4</v>
      </c>
      <c r="W20" s="88" t="str">
        <f>IF(OR($A20="GW 1",$A20="GW 2",$A20="GW 3",$A20="GW 4",$A20="GW 5",$A20="GW 6"),"N/A",IF(T20="","",IF(AND(T20&gt;='Prediction Systems settings'!$B$3,'Program and Results'!T20&lt;='Prediction Systems settings'!$C$3),"DRAW",IF(T20&gt;0,"HOME","AWAY"))))</f>
        <v>N/A</v>
      </c>
      <c r="X20" s="89" t="str">
        <f t="shared" si="4"/>
        <v>N/A</v>
      </c>
      <c r="Y20" s="74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4" t="str">
        <f t="shared" si="5"/>
        <v>N/A</v>
      </c>
      <c r="AA20" s="85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6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6" t="str">
        <f t="shared" si="6"/>
        <v>N/A</v>
      </c>
      <c r="AD20" s="86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6" t="str">
        <f t="shared" si="7"/>
        <v>N/A</v>
      </c>
      <c r="AK20">
        <v>0</v>
      </c>
      <c r="AL20">
        <v>0</v>
      </c>
    </row>
    <row r="21" spans="1:38">
      <c r="A21" t="s">
        <v>2</v>
      </c>
      <c r="B21" t="s">
        <v>192</v>
      </c>
      <c r="C21">
        <v>3</v>
      </c>
      <c r="D21">
        <v>0</v>
      </c>
      <c r="E21" t="s">
        <v>188</v>
      </c>
      <c r="F21" s="73">
        <f t="shared" ca="1" si="18"/>
        <v>1527.563799809368</v>
      </c>
      <c r="G21" s="73">
        <f ca="1">IF(A21="GW 1",ELO_Initial,IFERROR(INDEX(Tables!$1:$1048576,MATCH('Program and Results'!$B21,Tables!$A:$A,0),MATCH('Program and Results'!$A21,Tables!$1:$1,0)-1),""))</f>
        <v>1518.9787986843596</v>
      </c>
      <c r="H21" s="74">
        <f t="shared" si="0"/>
        <v>21.85</v>
      </c>
      <c r="I21" s="74">
        <f t="shared" si="21"/>
        <v>1</v>
      </c>
      <c r="J21" s="75">
        <f t="shared" ca="1" si="1"/>
        <v>0.60709377002250042</v>
      </c>
      <c r="K21" s="76">
        <f>IF(E21="","",IF(ABS(C21-D21)=0,0,IF(ABS(C21-D21)&gt;10,2.99,INDEX('ELO settings '!$B$25:$B$34,MATCH(ABS(C21-D21),'ELO settings '!$A$25:$A$34,0)))))</f>
        <v>1.85</v>
      </c>
      <c r="L21" s="73">
        <f t="shared" ca="1" si="17"/>
        <v>1499.8070531284259</v>
      </c>
      <c r="M21" s="73">
        <f ca="1">IF(A21="GW 1",ELO_Initial,IFERROR(INDEX(Tables!$1:$1048576,MATCH('Program and Results'!$E21,Tables!$A:$A,0),MATCH('Program and Results'!$A21,Tables!$1:$1,0)-1),""))</f>
        <v>1508.3920542534343</v>
      </c>
      <c r="N21" s="74">
        <f t="shared" si="2"/>
        <v>21.85</v>
      </c>
      <c r="O21" s="74">
        <f t="shared" si="11"/>
        <v>0</v>
      </c>
      <c r="P21" s="75">
        <f t="shared" ca="1" si="19"/>
        <v>0.39290622997749958</v>
      </c>
      <c r="Q21" s="76">
        <f t="shared" si="13"/>
        <v>1.85</v>
      </c>
      <c r="R21" s="77" t="str">
        <f t="shared" si="14"/>
        <v>ok</v>
      </c>
      <c r="S21" s="87" t="str">
        <f t="shared" si="15"/>
        <v>HOME</v>
      </c>
      <c r="T21" s="74">
        <f t="shared" ca="1" si="16"/>
        <v>11</v>
      </c>
      <c r="U21" s="74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8">
        <f t="shared" ca="1" si="20"/>
        <v>0.21418754004500085</v>
      </c>
      <c r="W21" s="88" t="str">
        <f>IF(OR($A21="GW 1",$A21="GW 2",$A21="GW 3",$A21="GW 4",$A21="GW 5",$A21="GW 6"),"N/A",IF(T21="","",IF(AND(T21&gt;='Prediction Systems settings'!$B$3,'Program and Results'!T21&lt;='Prediction Systems settings'!$C$3),"DRAW",IF(T21&gt;0,"HOME","AWAY"))))</f>
        <v>N/A</v>
      </c>
      <c r="X21" s="89" t="str">
        <f t="shared" si="4"/>
        <v>N/A</v>
      </c>
      <c r="Y21" s="74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4" t="str">
        <f t="shared" si="5"/>
        <v>N/A</v>
      </c>
      <c r="AA21" s="85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6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6" t="str">
        <f t="shared" si="6"/>
        <v>N/A</v>
      </c>
      <c r="AD21" s="86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6" t="str">
        <f t="shared" si="7"/>
        <v>N/A</v>
      </c>
      <c r="AK21">
        <v>65</v>
      </c>
      <c r="AL21">
        <v>48.75</v>
      </c>
    </row>
    <row r="22" spans="1:38">
      <c r="A22" t="s">
        <v>2</v>
      </c>
      <c r="B22" t="s">
        <v>190</v>
      </c>
      <c r="C22">
        <v>1</v>
      </c>
      <c r="D22">
        <v>0</v>
      </c>
      <c r="E22" t="s">
        <v>193</v>
      </c>
      <c r="F22" s="73">
        <f t="shared" ca="1" si="18"/>
        <v>1517.8267242998381</v>
      </c>
      <c r="G22" s="73">
        <f ca="1">IF(A22="GW 1",ELO_Initial,IFERROR(INDEX(Tables!$1:$1048576,MATCH('Program and Results'!$B22,Tables!$A:$A,0),MATCH('Program and Results'!$A22,Tables!$1:$1,0)-1),""))</f>
        <v>1509.5535563748042</v>
      </c>
      <c r="H22" s="74">
        <f t="shared" si="0"/>
        <v>21</v>
      </c>
      <c r="I22" s="74">
        <f t="shared" si="21"/>
        <v>1</v>
      </c>
      <c r="J22" s="75">
        <f t="shared" ca="1" si="1"/>
        <v>0.60603962261743416</v>
      </c>
      <c r="K22" s="76">
        <f>IF(E22="","",IF(ABS(C22-D22)=0,0,IF(ABS(C22-D22)&gt;10,2.99,INDEX('ELO settings '!$B$25:$B$34,MATCH(ABS(C22-D22),'ELO settings '!$A$25:$A$34,0)))))</f>
        <v>1</v>
      </c>
      <c r="L22" s="73">
        <f t="shared" ca="1" si="17"/>
        <v>1491.4609987338508</v>
      </c>
      <c r="M22" s="73">
        <f ca="1">IF(A22="GW 1",ELO_Initial,IFERROR(INDEX(Tables!$1:$1048576,MATCH('Program and Results'!$E22,Tables!$A:$A,0),MATCH('Program and Results'!$A22,Tables!$1:$1,0)-1),""))</f>
        <v>1499.7341666588848</v>
      </c>
      <c r="N22" s="74">
        <f t="shared" si="2"/>
        <v>21</v>
      </c>
      <c r="O22" s="74">
        <f t="shared" si="11"/>
        <v>0</v>
      </c>
      <c r="P22" s="75">
        <f t="shared" ca="1" si="19"/>
        <v>0.39396037738256584</v>
      </c>
      <c r="Q22" s="76">
        <f t="shared" si="13"/>
        <v>1</v>
      </c>
      <c r="R22" s="77" t="str">
        <f t="shared" si="14"/>
        <v>ok</v>
      </c>
      <c r="S22" s="87" t="str">
        <f t="shared" si="15"/>
        <v>HOME</v>
      </c>
      <c r="T22" s="74">
        <f t="shared" ca="1" si="16"/>
        <v>10</v>
      </c>
      <c r="U22" s="74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8">
        <f t="shared" ca="1" si="20"/>
        <v>0.21207924523486832</v>
      </c>
      <c r="W22" s="88" t="str">
        <f>IF(OR($A22="GW 1",$A22="GW 2",$A22="GW 3",$A22="GW 4",$A22="GW 5",$A22="GW 6"),"N/A",IF(T22="","",IF(AND(T22&gt;='Prediction Systems settings'!$B$3,'Program and Results'!T22&lt;='Prediction Systems settings'!$C$3),"DRAW",IF(T22&gt;0,"HOME","AWAY"))))</f>
        <v>N/A</v>
      </c>
      <c r="X22" s="89" t="str">
        <f t="shared" si="4"/>
        <v>N/A</v>
      </c>
      <c r="Y22" s="74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4" t="str">
        <f t="shared" si="5"/>
        <v>N/A</v>
      </c>
      <c r="AA22" s="85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6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6" t="str">
        <f t="shared" si="6"/>
        <v>N/A</v>
      </c>
      <c r="AD22" s="86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6" t="str">
        <f t="shared" si="7"/>
        <v>N/A</v>
      </c>
      <c r="AK22">
        <v>65</v>
      </c>
      <c r="AL22">
        <v>65</v>
      </c>
    </row>
    <row r="23" spans="1:38">
      <c r="A23" t="s">
        <v>2</v>
      </c>
      <c r="B23" t="s">
        <v>186</v>
      </c>
      <c r="C23">
        <v>2</v>
      </c>
      <c r="D23">
        <v>1</v>
      </c>
      <c r="E23" t="s">
        <v>195</v>
      </c>
      <c r="F23" s="73">
        <f t="shared" ca="1" si="18"/>
        <v>1500.065578992951</v>
      </c>
      <c r="G23" s="73">
        <f ca="1">IF(A23="GW 1",ELO_Initial,IFERROR(INDEX(Tables!$1:$1048576,MATCH('Program and Results'!$B23,Tables!$A:$A,0),MATCH('Program and Results'!$A23,Tables!$1:$1,0)-1),""))</f>
        <v>1489.9488956290515</v>
      </c>
      <c r="H23" s="74">
        <f t="shared" si="0"/>
        <v>21</v>
      </c>
      <c r="I23" s="74">
        <f t="shared" si="21"/>
        <v>1</v>
      </c>
      <c r="J23" s="75">
        <f t="shared" ca="1" si="1"/>
        <v>0.51825317314763975</v>
      </c>
      <c r="K23" s="76">
        <f>IF(E23="","",IF(ABS(C23-D23)=0,0,IF(ABS(C23-D23)&gt;10,2.99,INDEX('ELO settings '!$B$25:$B$34,MATCH(ABS(C23-D23),'ELO settings '!$A$25:$A$34,0)))))</f>
        <v>1</v>
      </c>
      <c r="L23" s="73">
        <f t="shared" ca="1" si="17"/>
        <v>1499.6429694190253</v>
      </c>
      <c r="M23" s="73">
        <f ca="1">IF(A23="GW 1",ELO_Initial,IFERROR(INDEX(Tables!$1:$1048576,MATCH('Program and Results'!$E23,Tables!$A:$A,0),MATCH('Program and Results'!$A23,Tables!$1:$1,0)-1),""))</f>
        <v>1509.7596527829248</v>
      </c>
      <c r="N23" s="74">
        <f t="shared" si="2"/>
        <v>21</v>
      </c>
      <c r="O23" s="74">
        <f t="shared" si="11"/>
        <v>0</v>
      </c>
      <c r="P23" s="75">
        <f t="shared" ca="1" si="19"/>
        <v>0.48174682685236025</v>
      </c>
      <c r="Q23" s="76">
        <f t="shared" si="13"/>
        <v>1</v>
      </c>
      <c r="R23" s="77" t="str">
        <f t="shared" si="14"/>
        <v>ok</v>
      </c>
      <c r="S23" s="87" t="str">
        <f t="shared" si="15"/>
        <v>HOME</v>
      </c>
      <c r="T23" s="74">
        <f t="shared" ca="1" si="16"/>
        <v>-20</v>
      </c>
      <c r="U23" s="74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8">
        <f t="shared" ca="1" si="20"/>
        <v>3.650634629527949E-2</v>
      </c>
      <c r="W23" s="88" t="str">
        <f>IF(OR($A23="GW 1",$A23="GW 2",$A23="GW 3",$A23="GW 4",$A23="GW 5",$A23="GW 6"),"N/A",IF(T23="","",IF(AND(T23&gt;='Prediction Systems settings'!$B$3,'Program and Results'!T23&lt;='Prediction Systems settings'!$C$3),"DRAW",IF(T23&gt;0,"HOME","AWAY"))))</f>
        <v>N/A</v>
      </c>
      <c r="X23" s="89" t="str">
        <f t="shared" si="4"/>
        <v>N/A</v>
      </c>
      <c r="Y23" s="74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4" t="str">
        <f t="shared" si="5"/>
        <v>N/A</v>
      </c>
      <c r="AA23" s="85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6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6" t="str">
        <f t="shared" si="6"/>
        <v>N/A</v>
      </c>
      <c r="AD23" s="86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6" t="str">
        <f t="shared" si="7"/>
        <v>N/A</v>
      </c>
      <c r="AK23">
        <v>32.5</v>
      </c>
      <c r="AL23">
        <v>32.5</v>
      </c>
    </row>
    <row r="24" spans="1:38">
      <c r="A24" t="s">
        <v>3</v>
      </c>
      <c r="B24" t="s">
        <v>188</v>
      </c>
      <c r="C24">
        <v>2</v>
      </c>
      <c r="D24">
        <v>0</v>
      </c>
      <c r="E24" t="s">
        <v>194</v>
      </c>
      <c r="F24" s="73">
        <f t="shared" ca="1" si="18"/>
        <v>1508.0120278932079</v>
      </c>
      <c r="G24" s="73">
        <f ca="1">IF(A24="GW 1",ELO_Initial,IFERROR(INDEX(Tables!$1:$1048576,MATCH('Program and Results'!$B24,Tables!$A:$A,0),MATCH('Program and Results'!$A24,Tables!$1:$1,0)-1),""))</f>
        <v>1499.8070531284259</v>
      </c>
      <c r="H24" s="74">
        <f t="shared" si="0"/>
        <v>21.51</v>
      </c>
      <c r="I24" s="74">
        <f t="shared" si="21"/>
        <v>1</v>
      </c>
      <c r="J24" s="75">
        <f t="shared" ca="1" si="1"/>
        <v>0.61855068504034938</v>
      </c>
      <c r="K24" s="76">
        <f>IF(E24="","",IF(ABS(C24-D24)=0,0,IF(ABS(C24-D24)&gt;10,2.99,INDEX('ELO settings '!$B$25:$B$34,MATCH(ABS(C24-D24),'ELO settings '!$A$25:$A$34,0)))))</f>
        <v>1.51</v>
      </c>
      <c r="L24" s="73">
        <f t="shared" ca="1" si="17"/>
        <v>1461.7933638601016</v>
      </c>
      <c r="M24" s="73">
        <f ca="1">IF(A24="GW 1",ELO_Initial,IFERROR(INDEX(Tables!$1:$1048576,MATCH('Program and Results'!$E24,Tables!$A:$A,0),MATCH('Program and Results'!$A24,Tables!$1:$1,0)-1),""))</f>
        <v>1469.9983386248837</v>
      </c>
      <c r="N24" s="74">
        <f t="shared" si="2"/>
        <v>21.51</v>
      </c>
      <c r="O24" s="74">
        <f t="shared" si="11"/>
        <v>0</v>
      </c>
      <c r="P24" s="75">
        <f t="shared" ca="1" si="19"/>
        <v>0.38144931495965062</v>
      </c>
      <c r="Q24" s="76">
        <f t="shared" si="13"/>
        <v>1.51</v>
      </c>
      <c r="R24" s="77" t="str">
        <f t="shared" si="14"/>
        <v>ok</v>
      </c>
      <c r="S24" s="87" t="str">
        <f t="shared" si="15"/>
        <v>HOME</v>
      </c>
      <c r="T24" s="74">
        <f t="shared" ca="1" si="16"/>
        <v>30</v>
      </c>
      <c r="U24" s="74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8">
        <f t="shared" ca="1" si="20"/>
        <v>0.23710137008069876</v>
      </c>
      <c r="W24" s="88" t="str">
        <f>IF(OR($A24="GW 1",$A24="GW 2",$A24="GW 3",$A24="GW 4",$A24="GW 5",$A24="GW 6"),"N/A",IF(T24="","",IF(AND(T24&gt;='Prediction Systems settings'!$B$3,'Program and Results'!T24&lt;='Prediction Systems settings'!$C$3),"DRAW",IF(T24&gt;0,"HOME","AWAY"))))</f>
        <v>N/A</v>
      </c>
      <c r="X24" s="89" t="str">
        <f t="shared" si="4"/>
        <v>N/A</v>
      </c>
      <c r="Y24" s="74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4" t="str">
        <f t="shared" si="5"/>
        <v>N/A</v>
      </c>
      <c r="AA24" s="85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6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6" t="str">
        <f t="shared" si="6"/>
        <v>N/A</v>
      </c>
      <c r="AD24" s="86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6" t="str">
        <f t="shared" si="7"/>
        <v>N/A</v>
      </c>
      <c r="AK24">
        <v>54.166666666666671</v>
      </c>
      <c r="AL24">
        <v>0</v>
      </c>
    </row>
    <row r="25" spans="1:38">
      <c r="A25" t="s">
        <v>3</v>
      </c>
      <c r="B25" t="s">
        <v>182</v>
      </c>
      <c r="C25">
        <v>0</v>
      </c>
      <c r="D25">
        <v>0</v>
      </c>
      <c r="E25" t="s">
        <v>192</v>
      </c>
      <c r="F25" s="73">
        <f t="shared" ca="1" si="18"/>
        <v>1497.4006595461065</v>
      </c>
      <c r="G25" s="73">
        <f ca="1">IF(A25="GW 1",ELO_Initial,IFERROR(INDEX(Tables!$1:$1048576,MATCH('Program and Results'!$B25,Tables!$A:$A,0),MATCH('Program and Results'!$A25,Tables!$1:$1,0)-1),""))</f>
        <v>1497.7907580508295</v>
      </c>
      <c r="H25" s="74">
        <f t="shared" si="0"/>
        <v>20</v>
      </c>
      <c r="I25" s="74">
        <f t="shared" si="21"/>
        <v>0.5</v>
      </c>
      <c r="J25" s="75">
        <f t="shared" ca="1" si="1"/>
        <v>0.51950492523615699</v>
      </c>
      <c r="K25" s="76">
        <f>IF(E25="","",IF(ABS(C25-D25)=0,0,IF(ABS(C25-D25)&gt;10,2.99,INDEX('ELO settings '!$B$25:$B$34,MATCH(ABS(C25-D25),'ELO settings '!$A$25:$A$34,0)))))</f>
        <v>0</v>
      </c>
      <c r="L25" s="73">
        <f t="shared" ca="1" si="17"/>
        <v>1527.953898314091</v>
      </c>
      <c r="M25" s="73">
        <f ca="1">IF(A25="GW 1",ELO_Initial,IFERROR(INDEX(Tables!$1:$1048576,MATCH('Program and Results'!$E25,Tables!$A:$A,0),MATCH('Program and Results'!$A25,Tables!$1:$1,0)-1),""))</f>
        <v>1527.563799809368</v>
      </c>
      <c r="N25" s="74">
        <f t="shared" si="2"/>
        <v>20</v>
      </c>
      <c r="O25" s="74">
        <f t="shared" si="11"/>
        <v>0.5</v>
      </c>
      <c r="P25" s="75">
        <f t="shared" ca="1" si="19"/>
        <v>0.48049507476384301</v>
      </c>
      <c r="Q25" s="76">
        <f t="shared" si="13"/>
        <v>0</v>
      </c>
      <c r="R25" s="77" t="str">
        <f t="shared" si="14"/>
        <v>ok</v>
      </c>
      <c r="S25" s="87" t="str">
        <f t="shared" si="15"/>
        <v>DRAW</v>
      </c>
      <c r="T25" s="74">
        <f t="shared" ca="1" si="16"/>
        <v>-30</v>
      </c>
      <c r="U25" s="74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8">
        <f t="shared" ca="1" si="20"/>
        <v>3.9009850472313978E-2</v>
      </c>
      <c r="W25" s="88" t="str">
        <f>IF(OR($A25="GW 1",$A25="GW 2",$A25="GW 3",$A25="GW 4",$A25="GW 5",$A25="GW 6"),"N/A",IF(T25="","",IF(AND(T25&gt;='Prediction Systems settings'!$B$3,'Program and Results'!T25&lt;='Prediction Systems settings'!$C$3),"DRAW",IF(T25&gt;0,"HOME","AWAY"))))</f>
        <v>N/A</v>
      </c>
      <c r="X25" s="89" t="str">
        <f t="shared" si="4"/>
        <v>N/A</v>
      </c>
      <c r="Y25" s="74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4" t="str">
        <f t="shared" si="5"/>
        <v>N/A</v>
      </c>
      <c r="AA25" s="85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6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6" t="str">
        <f t="shared" si="6"/>
        <v>N/A</v>
      </c>
      <c r="AD25" s="86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6" t="str">
        <f t="shared" si="7"/>
        <v>N/A</v>
      </c>
      <c r="AK25">
        <v>43.333333333333329</v>
      </c>
      <c r="AL25">
        <v>65</v>
      </c>
    </row>
    <row r="26" spans="1:38">
      <c r="A26" t="s">
        <v>3</v>
      </c>
      <c r="B26" t="s">
        <v>193</v>
      </c>
      <c r="C26">
        <v>1</v>
      </c>
      <c r="D26">
        <v>0</v>
      </c>
      <c r="E26" t="s">
        <v>186</v>
      </c>
      <c r="F26" s="73">
        <f t="shared" ca="1" si="18"/>
        <v>1500.2714608967538</v>
      </c>
      <c r="G26" s="73">
        <f ca="1">IF(A26="GW 1",ELO_Initial,IFERROR(INDEX(Tables!$1:$1048576,MATCH('Program and Results'!$B26,Tables!$A:$A,0),MATCH('Program and Results'!$A26,Tables!$1:$1,0)-1),""))</f>
        <v>1491.4609987338508</v>
      </c>
      <c r="H26" s="74">
        <f t="shared" si="0"/>
        <v>21</v>
      </c>
      <c r="I26" s="74">
        <f t="shared" si="21"/>
        <v>1</v>
      </c>
      <c r="J26" s="75">
        <f t="shared" ca="1" si="1"/>
        <v>0.58045418271890548</v>
      </c>
      <c r="K26" s="76">
        <f>IF(E26="","",IF(ABS(C26-D26)=0,0,IF(ABS(C26-D26)&gt;10,2.99,INDEX('ELO settings '!$B$25:$B$34,MATCH(ABS(C26-D26),'ELO settings '!$A$25:$A$34,0)))))</f>
        <v>1</v>
      </c>
      <c r="L26" s="73">
        <f t="shared" ca="1" si="17"/>
        <v>1491.2551168300481</v>
      </c>
      <c r="M26" s="73">
        <f ca="1">IF(A26="GW 1",ELO_Initial,IFERROR(INDEX(Tables!$1:$1048576,MATCH('Program and Results'!$E26,Tables!$A:$A,0),MATCH('Program and Results'!$A26,Tables!$1:$1,0)-1),""))</f>
        <v>1500.065578992951</v>
      </c>
      <c r="N26" s="74">
        <f t="shared" si="2"/>
        <v>21</v>
      </c>
      <c r="O26" s="74">
        <f t="shared" si="11"/>
        <v>0</v>
      </c>
      <c r="P26" s="75">
        <f t="shared" ca="1" si="19"/>
        <v>0.41954581728109452</v>
      </c>
      <c r="Q26" s="76">
        <f t="shared" si="13"/>
        <v>1</v>
      </c>
      <c r="R26" s="77" t="str">
        <f t="shared" si="14"/>
        <v>ok</v>
      </c>
      <c r="S26" s="87" t="str">
        <f t="shared" si="15"/>
        <v>HOME</v>
      </c>
      <c r="T26" s="74">
        <f t="shared" ca="1" si="16"/>
        <v>-9</v>
      </c>
      <c r="U26" s="74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8">
        <f t="shared" ca="1" si="20"/>
        <v>0.16090836543781095</v>
      </c>
      <c r="W26" s="88" t="str">
        <f>IF(OR($A26="GW 1",$A26="GW 2",$A26="GW 3",$A26="GW 4",$A26="GW 5",$A26="GW 6"),"N/A",IF(T26="","",IF(AND(T26&gt;='Prediction Systems settings'!$B$3,'Program and Results'!T26&lt;='Prediction Systems settings'!$C$3),"DRAW",IF(T26&gt;0,"HOME","AWAY"))))</f>
        <v>N/A</v>
      </c>
      <c r="X26" s="89" t="str">
        <f t="shared" si="4"/>
        <v>N/A</v>
      </c>
      <c r="Y26" s="74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4" t="str">
        <f t="shared" si="5"/>
        <v>N/A</v>
      </c>
      <c r="AA26" s="85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6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6" t="str">
        <f t="shared" si="6"/>
        <v>N/A</v>
      </c>
      <c r="AD26" s="86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6" t="str">
        <f t="shared" si="7"/>
        <v>N/A</v>
      </c>
      <c r="AK26">
        <v>65</v>
      </c>
      <c r="AL26">
        <v>32.5</v>
      </c>
    </row>
    <row r="27" spans="1:38">
      <c r="A27" t="s">
        <v>3</v>
      </c>
      <c r="B27" t="s">
        <v>191</v>
      </c>
      <c r="C27">
        <v>0</v>
      </c>
      <c r="D27">
        <v>1</v>
      </c>
      <c r="E27" t="s">
        <v>185</v>
      </c>
      <c r="F27" s="73">
        <f t="shared" ca="1" si="18"/>
        <v>1470.4548746454595</v>
      </c>
      <c r="G27" s="73">
        <f ca="1">IF(A27="GW 1",ELO_Initial,IFERROR(INDEX(Tables!$1:$1048576,MATCH('Program and Results'!$B27,Tables!$A:$A,0),MATCH('Program and Results'!$A27,Tables!$1:$1,0)-1),""))</f>
        <v>1480.2337600800677</v>
      </c>
      <c r="H27" s="74">
        <f t="shared" si="0"/>
        <v>21</v>
      </c>
      <c r="I27" s="74">
        <f t="shared" si="21"/>
        <v>0</v>
      </c>
      <c r="J27" s="75">
        <f t="shared" ca="1" si="1"/>
        <v>0.46566121117181103</v>
      </c>
      <c r="K27" s="76">
        <f>IF(E27="","",IF(ABS(C27-D27)=0,0,IF(ABS(C27-D27)&gt;10,2.99,INDEX('ELO settings '!$B$25:$B$34,MATCH(ABS(C27-D27),'ELO settings '!$A$25:$A$34,0)))))</f>
        <v>1</v>
      </c>
      <c r="L27" s="73">
        <f t="shared" ca="1" si="17"/>
        <v>1530.161300838661</v>
      </c>
      <c r="M27" s="73">
        <f ca="1">IF(A27="GW 1",ELO_Initial,IFERROR(INDEX(Tables!$1:$1048576,MATCH('Program and Results'!$E27,Tables!$A:$A,0),MATCH('Program and Results'!$A27,Tables!$1:$1,0)-1),""))</f>
        <v>1520.3824154040528</v>
      </c>
      <c r="N27" s="74">
        <f t="shared" si="2"/>
        <v>21</v>
      </c>
      <c r="O27" s="74">
        <f t="shared" si="11"/>
        <v>1</v>
      </c>
      <c r="P27" s="75">
        <f t="shared" ca="1" si="19"/>
        <v>0.53433878882818897</v>
      </c>
      <c r="Q27" s="76">
        <f t="shared" si="13"/>
        <v>1</v>
      </c>
      <c r="R27" s="77" t="str">
        <f t="shared" si="14"/>
        <v>ok</v>
      </c>
      <c r="S27" s="87" t="str">
        <f t="shared" si="15"/>
        <v>AWAY</v>
      </c>
      <c r="T27" s="74">
        <f t="shared" ca="1" si="16"/>
        <v>-40</v>
      </c>
      <c r="U27" s="74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8">
        <f t="shared" ca="1" si="20"/>
        <v>-6.8677577656377942E-2</v>
      </c>
      <c r="W27" s="88" t="str">
        <f>IF(OR($A27="GW 1",$A27="GW 2",$A27="GW 3",$A27="GW 4",$A27="GW 5",$A27="GW 6"),"N/A",IF(T27="","",IF(AND(T27&gt;='Prediction Systems settings'!$B$3,'Program and Results'!T27&lt;='Prediction Systems settings'!$C$3),"DRAW",IF(T27&gt;0,"HOME","AWAY"))))</f>
        <v>N/A</v>
      </c>
      <c r="X27" s="89" t="str">
        <f t="shared" si="4"/>
        <v>N/A</v>
      </c>
      <c r="Y27" s="74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4" t="str">
        <f t="shared" si="5"/>
        <v>N/A</v>
      </c>
      <c r="AA27" s="85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6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6" t="str">
        <f t="shared" si="6"/>
        <v>N/A</v>
      </c>
      <c r="AD27" s="86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6" t="str">
        <f t="shared" si="7"/>
        <v>N/A</v>
      </c>
      <c r="AK27">
        <v>16.25</v>
      </c>
      <c r="AL27">
        <v>32.5</v>
      </c>
    </row>
    <row r="28" spans="1:38">
      <c r="A28" t="s">
        <v>3</v>
      </c>
      <c r="B28" t="s">
        <v>195</v>
      </c>
      <c r="C28">
        <v>2</v>
      </c>
      <c r="D28">
        <v>1</v>
      </c>
      <c r="E28" t="s">
        <v>184</v>
      </c>
      <c r="F28" s="73">
        <f t="shared" ca="1" si="18"/>
        <v>1508.4270270049269</v>
      </c>
      <c r="G28" s="73">
        <f ca="1">IF(A28="GW 1",ELO_Initial,IFERROR(INDEX(Tables!$1:$1048576,MATCH('Program and Results'!$B28,Tables!$A:$A,0),MATCH('Program and Results'!$A28,Tables!$1:$1,0)-1),""))</f>
        <v>1499.6429694190253</v>
      </c>
      <c r="H28" s="74">
        <f t="shared" si="0"/>
        <v>21</v>
      </c>
      <c r="I28" s="74">
        <f t="shared" si="21"/>
        <v>1</v>
      </c>
      <c r="J28" s="75">
        <f t="shared" ca="1" si="1"/>
        <v>0.58171154352850141</v>
      </c>
      <c r="K28" s="76">
        <f>IF(E28="","",IF(ABS(C28-D28)=0,0,IF(ABS(C28-D28)&gt;10,2.99,INDEX('ELO settings '!$B$25:$B$34,MATCH(ABS(C28-D28),'ELO settings '!$A$25:$A$34,0)))))</f>
        <v>1</v>
      </c>
      <c r="L28" s="73">
        <f t="shared" ca="1" si="17"/>
        <v>1482.3161908097163</v>
      </c>
      <c r="M28" s="73">
        <f ca="1">IF(A28="GW 1",ELO_Initial,IFERROR(INDEX(Tables!$1:$1048576,MATCH('Program and Results'!$E28,Tables!$A:$A,0),MATCH('Program and Results'!$A28,Tables!$1:$1,0)-1),""))</f>
        <v>1491.1002483956179</v>
      </c>
      <c r="N28" s="74">
        <f t="shared" si="2"/>
        <v>21</v>
      </c>
      <c r="O28" s="74">
        <f t="shared" si="11"/>
        <v>0</v>
      </c>
      <c r="P28" s="75">
        <f t="shared" ca="1" si="19"/>
        <v>0.41828845647149859</v>
      </c>
      <c r="Q28" s="76">
        <f t="shared" si="13"/>
        <v>1</v>
      </c>
      <c r="R28" s="77" t="str">
        <f t="shared" si="14"/>
        <v>ok</v>
      </c>
      <c r="S28" s="87" t="str">
        <f t="shared" si="15"/>
        <v>HOME</v>
      </c>
      <c r="T28" s="74">
        <f t="shared" ca="1" si="16"/>
        <v>9</v>
      </c>
      <c r="U28" s="74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8">
        <f t="shared" ca="1" si="20"/>
        <v>0.16342308705700281</v>
      </c>
      <c r="W28" s="88" t="str">
        <f>IF(OR($A28="GW 1",$A28="GW 2",$A28="GW 3",$A28="GW 4",$A28="GW 5",$A28="GW 6"),"N/A",IF(T28="","",IF(AND(T28&gt;='Prediction Systems settings'!$B$3,'Program and Results'!T28&lt;='Prediction Systems settings'!$C$3),"DRAW",IF(T28&gt;0,"HOME","AWAY"))))</f>
        <v>N/A</v>
      </c>
      <c r="X28" s="89" t="str">
        <f t="shared" si="4"/>
        <v>N/A</v>
      </c>
      <c r="Y28" s="74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4" t="str">
        <f t="shared" si="5"/>
        <v>N/A</v>
      </c>
      <c r="AA28" s="85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6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6" t="str">
        <f t="shared" si="6"/>
        <v>N/A</v>
      </c>
      <c r="AD28" s="86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6" t="str">
        <f t="shared" si="7"/>
        <v>N/A</v>
      </c>
      <c r="AK28">
        <v>48.75</v>
      </c>
      <c r="AL28">
        <v>32.5</v>
      </c>
    </row>
    <row r="29" spans="1:38">
      <c r="A29" t="s">
        <v>3</v>
      </c>
      <c r="B29" t="s">
        <v>183</v>
      </c>
      <c r="C29">
        <v>2</v>
      </c>
      <c r="D29">
        <v>0</v>
      </c>
      <c r="E29" t="s">
        <v>190</v>
      </c>
      <c r="F29" s="73">
        <f t="shared" ca="1" si="18"/>
        <v>1502.3232863629587</v>
      </c>
      <c r="G29" s="73">
        <f ca="1">IF(A29="GW 1",ELO_Initial,IFERROR(INDEX(Tables!$1:$1048576,MATCH('Program and Results'!$B29,Tables!$A:$A,0),MATCH('Program and Results'!$A29,Tables!$1:$1,0)-1),""))</f>
        <v>1491.7676446517407</v>
      </c>
      <c r="H29" s="74">
        <f t="shared" si="0"/>
        <v>21.51</v>
      </c>
      <c r="I29" s="74">
        <f t="shared" si="21"/>
        <v>1</v>
      </c>
      <c r="J29" s="75">
        <f t="shared" ca="1" si="1"/>
        <v>0.50926816777229411</v>
      </c>
      <c r="K29" s="76">
        <f>IF(E29="","",IF(ABS(C29-D29)=0,0,IF(ABS(C29-D29)&gt;10,2.99,INDEX('ELO settings '!$B$25:$B$34,MATCH(ABS(C29-D29),'ELO settings '!$A$25:$A$34,0)))))</f>
        <v>1.51</v>
      </c>
      <c r="L29" s="73">
        <f t="shared" ca="1" si="17"/>
        <v>1507.2710825886202</v>
      </c>
      <c r="M29" s="73">
        <f ca="1">IF(A29="GW 1",ELO_Initial,IFERROR(INDEX(Tables!$1:$1048576,MATCH('Program and Results'!$E29,Tables!$A:$A,0),MATCH('Program and Results'!$A29,Tables!$1:$1,0)-1),""))</f>
        <v>1517.8267242998381</v>
      </c>
      <c r="N29" s="74">
        <f t="shared" si="2"/>
        <v>21.51</v>
      </c>
      <c r="O29" s="74">
        <f t="shared" si="11"/>
        <v>0</v>
      </c>
      <c r="P29" s="75">
        <f t="shared" ca="1" si="19"/>
        <v>0.49073183222770589</v>
      </c>
      <c r="Q29" s="76">
        <f t="shared" si="13"/>
        <v>1.51</v>
      </c>
      <c r="R29" s="77" t="str">
        <f t="shared" si="14"/>
        <v>ok</v>
      </c>
      <c r="S29" s="87" t="str">
        <f t="shared" si="15"/>
        <v>HOME</v>
      </c>
      <c r="T29" s="74">
        <f t="shared" ca="1" si="16"/>
        <v>-26</v>
      </c>
      <c r="U29" s="74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8">
        <f t="shared" ca="1" si="20"/>
        <v>1.8536335544588223E-2</v>
      </c>
      <c r="W29" s="88" t="str">
        <f>IF(OR($A29="GW 1",$A29="GW 2",$A29="GW 3",$A29="GW 4",$A29="GW 5",$A29="GW 6"),"N/A",IF(T29="","",IF(AND(T29&gt;='Prediction Systems settings'!$B$3,'Program and Results'!T29&lt;='Prediction Systems settings'!$C$3),"DRAW",IF(T29&gt;0,"HOME","AWAY"))))</f>
        <v>N/A</v>
      </c>
      <c r="X29" s="89" t="str">
        <f t="shared" si="4"/>
        <v>N/A</v>
      </c>
      <c r="Y29" s="74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4" t="str">
        <f t="shared" si="5"/>
        <v>N/A</v>
      </c>
      <c r="AA29" s="85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6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6" t="str">
        <f t="shared" si="6"/>
        <v>N/A</v>
      </c>
      <c r="AD29" s="86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6" t="str">
        <f t="shared" si="7"/>
        <v>N/A</v>
      </c>
      <c r="AK29">
        <v>32.5</v>
      </c>
      <c r="AL29">
        <v>65</v>
      </c>
    </row>
    <row r="30" spans="1:38">
      <c r="A30" t="s">
        <v>3</v>
      </c>
      <c r="B30" t="s">
        <v>189</v>
      </c>
      <c r="C30">
        <v>0</v>
      </c>
      <c r="D30">
        <v>1</v>
      </c>
      <c r="E30" t="s">
        <v>187</v>
      </c>
      <c r="F30" s="73">
        <f t="shared" ca="1" si="18"/>
        <v>1482.3241686424112</v>
      </c>
      <c r="G30" s="73">
        <f ca="1">IF(A30="GW 1",ELO_Initial,IFERROR(INDEX(Tables!$1:$1048576,MATCH('Program and Results'!$B30,Tables!$A:$A,0),MATCH('Program and Results'!$A30,Tables!$1:$1,0)-1),""))</f>
        <v>1491.9670156767522</v>
      </c>
      <c r="H30" s="74">
        <f t="shared" si="0"/>
        <v>21</v>
      </c>
      <c r="I30" s="74">
        <f t="shared" si="21"/>
        <v>0</v>
      </c>
      <c r="J30" s="75">
        <f t="shared" ca="1" si="1"/>
        <v>0.45918319211147485</v>
      </c>
      <c r="K30" s="76">
        <f>IF(E30="","",IF(ABS(C30-D30)=0,0,IF(ABS(C30-D30)&gt;10,2.99,INDEX('ELO settings '!$B$25:$B$34,MATCH(ABS(C30-D30),'ELO settings '!$A$25:$A$34,0)))))</f>
        <v>1</v>
      </c>
      <c r="L30" s="73">
        <f t="shared" ca="1" si="17"/>
        <v>1530.0355417669373</v>
      </c>
      <c r="M30" s="73">
        <f ca="1">IF(A30="GW 1",ELO_Initial,IFERROR(INDEX(Tables!$1:$1048576,MATCH('Program and Results'!$E30,Tables!$A:$A,0),MATCH('Program and Results'!$A30,Tables!$1:$1,0)-1),""))</f>
        <v>1520.3926947325963</v>
      </c>
      <c r="N30" s="74">
        <f t="shared" si="2"/>
        <v>21</v>
      </c>
      <c r="O30" s="74">
        <f t="shared" si="11"/>
        <v>1</v>
      </c>
      <c r="P30" s="75">
        <f t="shared" ca="1" si="19"/>
        <v>0.54081680788852515</v>
      </c>
      <c r="Q30" s="76">
        <f t="shared" si="13"/>
        <v>1</v>
      </c>
      <c r="R30" s="77" t="str">
        <f t="shared" si="14"/>
        <v>ok</v>
      </c>
      <c r="S30" s="87" t="str">
        <f t="shared" si="15"/>
        <v>AWAY</v>
      </c>
      <c r="T30" s="74">
        <f t="shared" ca="1" si="16"/>
        <v>-28</v>
      </c>
      <c r="U30" s="74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8">
        <f t="shared" ca="1" si="20"/>
        <v>-8.1633615777050306E-2</v>
      </c>
      <c r="W30" s="88" t="str">
        <f>IF(OR($A30="GW 1",$A30="GW 2",$A30="GW 3",$A30="GW 4",$A30="GW 5",$A30="GW 6"),"N/A",IF(T30="","",IF(AND(T30&gt;='Prediction Systems settings'!$B$3,'Program and Results'!T30&lt;='Prediction Systems settings'!$C$3),"DRAW",IF(T30&gt;0,"HOME","AWAY"))))</f>
        <v>N/A</v>
      </c>
      <c r="X30" s="89" t="str">
        <f t="shared" si="4"/>
        <v>N/A</v>
      </c>
      <c r="Y30" s="74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4" t="str">
        <f t="shared" si="5"/>
        <v>N/A</v>
      </c>
      <c r="AA30" s="85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6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6" t="str">
        <f t="shared" si="6"/>
        <v>N/A</v>
      </c>
      <c r="AD30" s="86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6" t="str">
        <f t="shared" si="7"/>
        <v>N/A</v>
      </c>
      <c r="AK30">
        <v>0</v>
      </c>
      <c r="AL30">
        <v>65</v>
      </c>
    </row>
    <row r="31" spans="1:38">
      <c r="A31" t="s">
        <v>4</v>
      </c>
      <c r="B31" t="s">
        <v>190</v>
      </c>
      <c r="C31">
        <v>5</v>
      </c>
      <c r="D31">
        <v>2</v>
      </c>
      <c r="E31" t="s">
        <v>188</v>
      </c>
      <c r="F31" s="73">
        <f t="shared" ca="1" si="18"/>
        <v>1516.1982062616803</v>
      </c>
      <c r="G31" s="73">
        <f ca="1">IF(A31="GW 1",ELO_Initial,IFERROR(INDEX(Tables!$1:$1048576,MATCH('Program and Results'!$B31,Tables!$A:$A,0),MATCH('Program and Results'!$A31,Tables!$1:$1,0)-1),""))</f>
        <v>1507.2710825886202</v>
      </c>
      <c r="H31" s="74">
        <f t="shared" si="0"/>
        <v>21.85</v>
      </c>
      <c r="I31" s="74">
        <f t="shared" si="21"/>
        <v>1</v>
      </c>
      <c r="J31" s="75">
        <f t="shared" ca="1" si="1"/>
        <v>0.59143598750297166</v>
      </c>
      <c r="K31" s="76">
        <f>IF(E31="","",IF(ABS(C31-D31)=0,0,IF(ABS(C31-D31)&gt;10,2.99,INDEX('ELO settings '!$B$25:$B$34,MATCH(ABS(C31-D31),'ELO settings '!$A$25:$A$34,0)))))</f>
        <v>1.85</v>
      </c>
      <c r="L31" s="73">
        <f t="shared" ca="1" si="17"/>
        <v>1499.0849042201478</v>
      </c>
      <c r="M31" s="73">
        <f ca="1">IF(A31="GW 1",ELO_Initial,IFERROR(INDEX(Tables!$1:$1048576,MATCH('Program and Results'!$E31,Tables!$A:$A,0),MATCH('Program and Results'!$A31,Tables!$1:$1,0)-1),""))</f>
        <v>1508.0120278932079</v>
      </c>
      <c r="N31" s="74">
        <f t="shared" si="2"/>
        <v>21.85</v>
      </c>
      <c r="O31" s="74">
        <f t="shared" si="11"/>
        <v>0</v>
      </c>
      <c r="P31" s="75">
        <f t="shared" ca="1" si="19"/>
        <v>0.40856401249702834</v>
      </c>
      <c r="Q31" s="76">
        <f t="shared" si="13"/>
        <v>1.85</v>
      </c>
      <c r="R31" s="77" t="str">
        <f t="shared" si="14"/>
        <v>ok</v>
      </c>
      <c r="S31" s="87" t="str">
        <f t="shared" si="15"/>
        <v>HOME</v>
      </c>
      <c r="T31" s="74">
        <f t="shared" ca="1" si="16"/>
        <v>-1</v>
      </c>
      <c r="U31" s="74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8">
        <f t="shared" ca="1" si="20"/>
        <v>0.18287197500594332</v>
      </c>
      <c r="W31" s="88" t="str">
        <f>IF(OR($A31="GW 1",$A31="GW 2",$A31="GW 3",$A31="GW 4",$A31="GW 5",$A31="GW 6"),"N/A",IF(T31="","",IF(AND(T31&gt;='Prediction Systems settings'!$B$3,'Program and Results'!T31&lt;='Prediction Systems settings'!$C$3),"DRAW",IF(T31&gt;0,"HOME","AWAY"))))</f>
        <v>N/A</v>
      </c>
      <c r="X31" s="89" t="str">
        <f t="shared" si="4"/>
        <v>N/A</v>
      </c>
      <c r="Y31" s="74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4" t="str">
        <f t="shared" si="5"/>
        <v>N/A</v>
      </c>
      <c r="AA31" s="85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6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6" t="str">
        <f t="shared" si="6"/>
        <v>N/A</v>
      </c>
      <c r="AD31" s="86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6" t="str">
        <f t="shared" si="7"/>
        <v>N/A</v>
      </c>
      <c r="AK31">
        <v>65</v>
      </c>
      <c r="AL31">
        <v>54.166666666666671</v>
      </c>
    </row>
    <row r="32" spans="1:38">
      <c r="A32" t="s">
        <v>4</v>
      </c>
      <c r="B32" t="s">
        <v>186</v>
      </c>
      <c r="C32">
        <v>1</v>
      </c>
      <c r="D32">
        <v>2</v>
      </c>
      <c r="E32" t="s">
        <v>183</v>
      </c>
      <c r="F32" s="73">
        <f t="shared" ca="1" si="18"/>
        <v>1480.4349144131036</v>
      </c>
      <c r="G32" s="73">
        <f ca="1">IF(A32="GW 1",ELO_Initial,IFERROR(INDEX(Tables!$1:$1048576,MATCH('Program and Results'!$B32,Tables!$A:$A,0),MATCH('Program and Results'!$A32,Tables!$1:$1,0)-1),""))</f>
        <v>1491.2551168300481</v>
      </c>
      <c r="H32" s="74">
        <f t="shared" si="0"/>
        <v>21</v>
      </c>
      <c r="I32" s="74">
        <f t="shared" si="21"/>
        <v>0</v>
      </c>
      <c r="J32" s="75">
        <f t="shared" ca="1" si="1"/>
        <v>0.51524773414021741</v>
      </c>
      <c r="K32" s="76">
        <f>IF(E32="","",IF(ABS(C32-D32)=0,0,IF(ABS(C32-D32)&gt;10,2.99,INDEX('ELO settings '!$B$25:$B$34,MATCH(ABS(C32-D32),'ELO settings '!$A$25:$A$34,0)))))</f>
        <v>1</v>
      </c>
      <c r="L32" s="73">
        <f t="shared" ca="1" si="17"/>
        <v>1513.1434887799032</v>
      </c>
      <c r="M32" s="73">
        <f ca="1">IF(A32="GW 1",ELO_Initial,IFERROR(INDEX(Tables!$1:$1048576,MATCH('Program and Results'!$E32,Tables!$A:$A,0),MATCH('Program and Results'!$A32,Tables!$1:$1,0)-1),""))</f>
        <v>1502.3232863629587</v>
      </c>
      <c r="N32" s="74">
        <f t="shared" si="2"/>
        <v>21</v>
      </c>
      <c r="O32" s="74">
        <f t="shared" si="11"/>
        <v>1</v>
      </c>
      <c r="P32" s="75">
        <f t="shared" ca="1" si="19"/>
        <v>0.48475226585978259</v>
      </c>
      <c r="Q32" s="76">
        <f t="shared" si="13"/>
        <v>1</v>
      </c>
      <c r="R32" s="77" t="str">
        <f t="shared" si="14"/>
        <v>ok</v>
      </c>
      <c r="S32" s="87" t="str">
        <f t="shared" si="15"/>
        <v>AWAY</v>
      </c>
      <c r="T32" s="74">
        <f t="shared" ca="1" si="16"/>
        <v>-11</v>
      </c>
      <c r="U32" s="74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8">
        <f t="shared" ca="1" si="20"/>
        <v>3.0495468280434812E-2</v>
      </c>
      <c r="W32" s="88" t="str">
        <f>IF(OR($A32="GW 1",$A32="GW 2",$A32="GW 3",$A32="GW 4",$A32="GW 5",$A32="GW 6"),"N/A",IF(T32="","",IF(AND(T32&gt;='Prediction Systems settings'!$B$3,'Program and Results'!T32&lt;='Prediction Systems settings'!$C$3),"DRAW",IF(T32&gt;0,"HOME","AWAY"))))</f>
        <v>N/A</v>
      </c>
      <c r="X32" s="89" t="str">
        <f t="shared" si="4"/>
        <v>N/A</v>
      </c>
      <c r="Y32" s="74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4" t="str">
        <f t="shared" si="5"/>
        <v>N/A</v>
      </c>
      <c r="AA32" s="85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6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6" t="str">
        <f t="shared" si="6"/>
        <v>N/A</v>
      </c>
      <c r="AD32" s="86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6" t="str">
        <f t="shared" si="7"/>
        <v>N/A</v>
      </c>
      <c r="AK32">
        <v>21.666666666666664</v>
      </c>
      <c r="AL32">
        <v>32.5</v>
      </c>
    </row>
    <row r="33" spans="1:38">
      <c r="A33" t="s">
        <v>4</v>
      </c>
      <c r="B33" t="s">
        <v>185</v>
      </c>
      <c r="C33">
        <v>2</v>
      </c>
      <c r="D33">
        <v>1</v>
      </c>
      <c r="E33" t="s">
        <v>195</v>
      </c>
      <c r="F33" s="73">
        <f t="shared" ca="1" si="18"/>
        <v>1538.5599149400725</v>
      </c>
      <c r="G33" s="73">
        <f ca="1">IF(A33="GW 1",ELO_Initial,IFERROR(INDEX(Tables!$1:$1048576,MATCH('Program and Results'!$B33,Tables!$A:$A,0),MATCH('Program and Results'!$A33,Tables!$1:$1,0)-1),""))</f>
        <v>1530.161300838661</v>
      </c>
      <c r="H33" s="74">
        <f t="shared" si="0"/>
        <v>21</v>
      </c>
      <c r="I33" s="74">
        <f t="shared" si="21"/>
        <v>1</v>
      </c>
      <c r="J33" s="75">
        <f t="shared" ca="1" si="1"/>
        <v>0.60006599517088011</v>
      </c>
      <c r="K33" s="76">
        <f>IF(E33="","",IF(ABS(C33-D33)=0,0,IF(ABS(C33-D33)&gt;10,2.99,INDEX('ELO settings '!$B$25:$B$34,MATCH(ABS(C33-D33),'ELO settings '!$A$25:$A$34,0)))))</f>
        <v>1</v>
      </c>
      <c r="L33" s="73">
        <f t="shared" ca="1" si="17"/>
        <v>1500.0284129035153</v>
      </c>
      <c r="M33" s="73">
        <f ca="1">IF(A33="GW 1",ELO_Initial,IFERROR(INDEX(Tables!$1:$1048576,MATCH('Program and Results'!$E33,Tables!$A:$A,0),MATCH('Program and Results'!$A33,Tables!$1:$1,0)-1),""))</f>
        <v>1508.4270270049269</v>
      </c>
      <c r="N33" s="74">
        <f t="shared" si="2"/>
        <v>21</v>
      </c>
      <c r="O33" s="74">
        <f t="shared" si="11"/>
        <v>0</v>
      </c>
      <c r="P33" s="75">
        <f t="shared" ca="1" si="19"/>
        <v>0.39993400482911989</v>
      </c>
      <c r="Q33" s="76">
        <f t="shared" si="13"/>
        <v>1</v>
      </c>
      <c r="R33" s="77" t="str">
        <f t="shared" si="14"/>
        <v>ok</v>
      </c>
      <c r="S33" s="87" t="str">
        <f t="shared" si="15"/>
        <v>HOME</v>
      </c>
      <c r="T33" s="74">
        <f t="shared" ca="1" si="16"/>
        <v>22</v>
      </c>
      <c r="U33" s="74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8">
        <f t="shared" ca="1" si="20"/>
        <v>0.20013199034176021</v>
      </c>
      <c r="W33" s="88" t="str">
        <f>IF(OR($A33="GW 1",$A33="GW 2",$A33="GW 3",$A33="GW 4",$A33="GW 5",$A33="GW 6"),"N/A",IF(T33="","",IF(AND(T33&gt;='Prediction Systems settings'!$B$3,'Program and Results'!T33&lt;='Prediction Systems settings'!$C$3),"DRAW",IF(T33&gt;0,"HOME","AWAY"))))</f>
        <v>N/A</v>
      </c>
      <c r="X33" s="89" t="str">
        <f t="shared" si="4"/>
        <v>N/A</v>
      </c>
      <c r="Y33" s="74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4" t="str">
        <f t="shared" si="5"/>
        <v>N/A</v>
      </c>
      <c r="AA33" s="85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6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6" t="str">
        <f t="shared" si="6"/>
        <v>N/A</v>
      </c>
      <c r="AD33" s="86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6" t="str">
        <f t="shared" si="7"/>
        <v>N/A</v>
      </c>
      <c r="AK33">
        <v>48.75</v>
      </c>
      <c r="AL33">
        <v>48.75</v>
      </c>
    </row>
    <row r="34" spans="1:38">
      <c r="A34" t="s">
        <v>4</v>
      </c>
      <c r="B34" t="s">
        <v>187</v>
      </c>
      <c r="C34">
        <v>4</v>
      </c>
      <c r="D34">
        <v>0</v>
      </c>
      <c r="E34" t="s">
        <v>191</v>
      </c>
      <c r="F34" s="73">
        <f t="shared" ca="1" si="18"/>
        <v>1537.2881128417459</v>
      </c>
      <c r="G34" s="73">
        <f ca="1">IF(A34="GW 1",ELO_Initial,IFERROR(INDEX(Tables!$1:$1048576,MATCH('Program and Results'!$B34,Tables!$A:$A,0),MATCH('Program and Results'!$A34,Tables!$1:$1,0)-1),""))</f>
        <v>1530.0355417669373</v>
      </c>
      <c r="H34" s="74">
        <f t="shared" si="0"/>
        <v>22.11</v>
      </c>
      <c r="I34" s="74">
        <f t="shared" si="21"/>
        <v>1</v>
      </c>
      <c r="J34" s="75">
        <f t="shared" ca="1" si="1"/>
        <v>0.67197778947043652</v>
      </c>
      <c r="K34" s="76">
        <f>IF(E34="","",IF(ABS(C34-D34)=0,0,IF(ABS(C34-D34)&gt;10,2.99,INDEX('ELO settings '!$B$25:$B$34,MATCH(ABS(C34-D34),'ELO settings '!$A$25:$A$34,0)))))</f>
        <v>2.11</v>
      </c>
      <c r="L34" s="73">
        <f t="shared" ca="1" si="17"/>
        <v>1463.2023035706509</v>
      </c>
      <c r="M34" s="73">
        <f ca="1">IF(A34="GW 1",ELO_Initial,IFERROR(INDEX(Tables!$1:$1048576,MATCH('Program and Results'!$E34,Tables!$A:$A,0),MATCH('Program and Results'!$A34,Tables!$1:$1,0)-1),""))</f>
        <v>1470.4548746454595</v>
      </c>
      <c r="N34" s="74">
        <f t="shared" si="2"/>
        <v>22.11</v>
      </c>
      <c r="O34" s="74">
        <f t="shared" si="11"/>
        <v>0</v>
      </c>
      <c r="P34" s="75">
        <f t="shared" ca="1" si="19"/>
        <v>0.32802221052956348</v>
      </c>
      <c r="Q34" s="76">
        <f t="shared" si="13"/>
        <v>2.11</v>
      </c>
      <c r="R34" s="77" t="str">
        <f t="shared" si="14"/>
        <v>ok</v>
      </c>
      <c r="S34" s="87" t="str">
        <f t="shared" si="15"/>
        <v>HOME</v>
      </c>
      <c r="T34" s="74">
        <f t="shared" ca="1" si="16"/>
        <v>60</v>
      </c>
      <c r="U34" s="74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8">
        <f t="shared" ca="1" si="20"/>
        <v>0.34395557894087303</v>
      </c>
      <c r="W34" s="88" t="str">
        <f>IF(OR($A34="GW 1",$A34="GW 2",$A34="GW 3",$A34="GW 4",$A34="GW 5",$A34="GW 6"),"N/A",IF(T34="","",IF(AND(T34&gt;='Prediction Systems settings'!$B$3,'Program and Results'!T34&lt;='Prediction Systems settings'!$C$3),"DRAW",IF(T34&gt;0,"HOME","AWAY"))))</f>
        <v>N/A</v>
      </c>
      <c r="X34" s="89" t="str">
        <f t="shared" si="4"/>
        <v>N/A</v>
      </c>
      <c r="Y34" s="74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4" t="str">
        <f t="shared" si="5"/>
        <v>N/A</v>
      </c>
      <c r="AA34" s="85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6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6" t="str">
        <f t="shared" si="6"/>
        <v>N/A</v>
      </c>
      <c r="AD34" s="86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6" t="str">
        <f t="shared" si="7"/>
        <v>N/A</v>
      </c>
      <c r="AK34">
        <v>65</v>
      </c>
      <c r="AL34">
        <v>16.25</v>
      </c>
    </row>
    <row r="35" spans="1:38">
      <c r="A35" t="s">
        <v>4</v>
      </c>
      <c r="B35" t="s">
        <v>194</v>
      </c>
      <c r="C35">
        <v>1</v>
      </c>
      <c r="D35">
        <v>2</v>
      </c>
      <c r="E35" t="s">
        <v>182</v>
      </c>
      <c r="F35" s="73">
        <f t="shared" ca="1" si="18"/>
        <v>1452.3657154159066</v>
      </c>
      <c r="G35" s="73">
        <f ca="1">IF(A35="GW 1",ELO_Initial,IFERROR(INDEX(Tables!$1:$1048576,MATCH('Program and Results'!$B35,Tables!$A:$A,0),MATCH('Program and Results'!$A35,Tables!$1:$1,0)-1),""))</f>
        <v>1461.7933638601016</v>
      </c>
      <c r="H35" s="74">
        <f t="shared" ref="H35:H63" si="22">IF(K35="","",ELO_K+K35)</f>
        <v>21</v>
      </c>
      <c r="I35" s="74">
        <f t="shared" si="21"/>
        <v>0</v>
      </c>
      <c r="J35" s="75">
        <f t="shared" ca="1" si="1"/>
        <v>0.44893564019975879</v>
      </c>
      <c r="K35" s="76">
        <f>IF(E35="","",IF(ABS(C35-D35)=0,0,IF(ABS(C35-D35)&gt;10,2.99,INDEX('ELO settings '!$B$25:$B$34,MATCH(ABS(C35-D35),'ELO settings '!$A$25:$A$34,0)))))</f>
        <v>1</v>
      </c>
      <c r="L35" s="73">
        <f t="shared" ca="1" si="17"/>
        <v>1506.8283079903015</v>
      </c>
      <c r="M35" s="73">
        <f ca="1">IF(A35="GW 1",ELO_Initial,IFERROR(INDEX(Tables!$1:$1048576,MATCH('Program and Results'!$E35,Tables!$A:$A,0),MATCH('Program and Results'!$A35,Tables!$1:$1,0)-1),""))</f>
        <v>1497.4006595461065</v>
      </c>
      <c r="N35" s="74">
        <f t="shared" ref="N35:N63" si="23">IFERROR(ELO_K+Q35,"")</f>
        <v>21</v>
      </c>
      <c r="O35" s="74">
        <f t="shared" si="11"/>
        <v>1</v>
      </c>
      <c r="P35" s="75">
        <f t="shared" ca="1" si="19"/>
        <v>0.55106435980024115</v>
      </c>
      <c r="Q35" s="76">
        <f t="shared" si="13"/>
        <v>1</v>
      </c>
      <c r="R35" s="77" t="str">
        <f t="shared" si="14"/>
        <v>ok</v>
      </c>
      <c r="S35" s="87" t="str">
        <f t="shared" si="15"/>
        <v>AWAY</v>
      </c>
      <c r="T35" s="74">
        <f t="shared" ca="1" si="16"/>
        <v>-36</v>
      </c>
      <c r="U35" s="74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8">
        <f t="shared" ca="1" si="20"/>
        <v>-0.10212871960048236</v>
      </c>
      <c r="W35" s="88" t="str">
        <f>IF(OR($A35="GW 1",$A35="GW 2",$A35="GW 3",$A35="GW 4",$A35="GW 5",$A35="GW 6"),"N/A",IF(T35="","",IF(AND(T35&gt;='Prediction Systems settings'!$B$3,'Program and Results'!T35&lt;='Prediction Systems settings'!$C$3),"DRAW",IF(T35&gt;0,"HOME","AWAY"))))</f>
        <v>N/A</v>
      </c>
      <c r="X35" s="89" t="str">
        <f t="shared" si="4"/>
        <v>N/A</v>
      </c>
      <c r="Y35" s="74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4" t="str">
        <f t="shared" si="5"/>
        <v>N/A</v>
      </c>
      <c r="AA35" s="85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6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6" t="str">
        <f t="shared" si="6"/>
        <v>N/A</v>
      </c>
      <c r="AD35" s="86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6" t="str">
        <f t="shared" si="7"/>
        <v>N/A</v>
      </c>
      <c r="AK35">
        <v>0</v>
      </c>
      <c r="AL35">
        <v>43.333333333333329</v>
      </c>
    </row>
    <row r="36" spans="1:38">
      <c r="A36" t="s">
        <v>4</v>
      </c>
      <c r="B36" t="s">
        <v>184</v>
      </c>
      <c r="C36">
        <v>0</v>
      </c>
      <c r="D36">
        <v>0</v>
      </c>
      <c r="E36" t="s">
        <v>193</v>
      </c>
      <c r="F36" s="73">
        <f t="shared" ca="1" si="18"/>
        <v>1481.8978042128235</v>
      </c>
      <c r="G36" s="73">
        <f ca="1">IF(A36="GW 1",ELO_Initial,IFERROR(INDEX(Tables!$1:$1048576,MATCH('Program and Results'!$B36,Tables!$A:$A,0),MATCH('Program and Results'!$A36,Tables!$1:$1,0)-1),""))</f>
        <v>1482.3161908097163</v>
      </c>
      <c r="H36" s="74">
        <f t="shared" si="22"/>
        <v>20</v>
      </c>
      <c r="I36" s="74">
        <f t="shared" si="21"/>
        <v>0.5</v>
      </c>
      <c r="J36" s="75">
        <f t="shared" ca="1" si="1"/>
        <v>0.52091932984464251</v>
      </c>
      <c r="K36" s="76">
        <f>IF(E36="","",IF(ABS(C36-D36)=0,0,IF(ABS(C36-D36)&gt;10,2.99,INDEX('ELO settings '!$B$25:$B$34,MATCH(ABS(C36-D36),'ELO settings '!$A$25:$A$34,0)))))</f>
        <v>0</v>
      </c>
      <c r="L36" s="73">
        <f t="shared" ca="1" si="17"/>
        <v>1500.6898474936465</v>
      </c>
      <c r="M36" s="73">
        <f ca="1">IF(A36="GW 1",ELO_Initial,IFERROR(INDEX(Tables!$1:$1048576,MATCH('Program and Results'!$E36,Tables!$A:$A,0),MATCH('Program and Results'!$A36,Tables!$1:$1,0)-1),""))</f>
        <v>1500.2714608967538</v>
      </c>
      <c r="N36" s="74">
        <f t="shared" si="23"/>
        <v>20</v>
      </c>
      <c r="O36" s="74">
        <f t="shared" si="11"/>
        <v>0.5</v>
      </c>
      <c r="P36" s="75">
        <f t="shared" ca="1" si="19"/>
        <v>0.47908067015535749</v>
      </c>
      <c r="Q36" s="76">
        <f t="shared" si="13"/>
        <v>0</v>
      </c>
      <c r="R36" s="77" t="str">
        <f t="shared" si="14"/>
        <v>ok</v>
      </c>
      <c r="S36" s="87" t="str">
        <f t="shared" si="15"/>
        <v>DRAW</v>
      </c>
      <c r="T36" s="74">
        <f t="shared" ca="1" si="16"/>
        <v>-18</v>
      </c>
      <c r="U36" s="74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8">
        <f t="shared" ca="1" si="20"/>
        <v>4.1838659689285018E-2</v>
      </c>
      <c r="W36" s="88" t="str">
        <f>IF(OR($A36="GW 1",$A36="GW 2",$A36="GW 3",$A36="GW 4",$A36="GW 5",$A36="GW 6"),"N/A",IF(T36="","",IF(AND(T36&gt;='Prediction Systems settings'!$B$3,'Program and Results'!T36&lt;='Prediction Systems settings'!$C$3),"DRAW",IF(T36&gt;0,"HOME","AWAY"))))</f>
        <v>N/A</v>
      </c>
      <c r="X36" s="89" t="str">
        <f t="shared" si="4"/>
        <v>N/A</v>
      </c>
      <c r="Y36" s="74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4" t="str">
        <f t="shared" si="5"/>
        <v>N/A</v>
      </c>
      <c r="AA36" s="85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6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6" t="str">
        <f t="shared" si="6"/>
        <v>N/A</v>
      </c>
      <c r="AD36" s="86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6" t="str">
        <f t="shared" si="7"/>
        <v>N/A</v>
      </c>
      <c r="AK36">
        <v>32.5</v>
      </c>
      <c r="AL36">
        <v>65</v>
      </c>
    </row>
    <row r="37" spans="1:38">
      <c r="A37" t="s">
        <v>4</v>
      </c>
      <c r="B37" t="s">
        <v>192</v>
      </c>
      <c r="C37">
        <v>2</v>
      </c>
      <c r="D37">
        <v>1</v>
      </c>
      <c r="E37" t="s">
        <v>189</v>
      </c>
      <c r="F37" s="73">
        <f t="shared" ca="1" si="18"/>
        <v>1535.2191031430177</v>
      </c>
      <c r="G37" s="73">
        <f ca="1">IF(A37="GW 1",ELO_Initial,IFERROR(INDEX(Tables!$1:$1048576,MATCH('Program and Results'!$B37,Tables!$A:$A,0),MATCH('Program and Results'!$A37,Tables!$1:$1,0)-1),""))</f>
        <v>1527.953898314091</v>
      </c>
      <c r="H37" s="74">
        <f t="shared" si="22"/>
        <v>21</v>
      </c>
      <c r="I37" s="74">
        <f t="shared" ref="I37:I63" si="24">IF(D37="","",IF(C37="","",IF(C37-D37&gt;0,1,IF(C37-D37=0,0.5,0))))</f>
        <v>1</v>
      </c>
      <c r="J37" s="75">
        <f t="shared" ca="1" si="1"/>
        <v>0.6540378652892096</v>
      </c>
      <c r="K37" s="76">
        <f>IF(E37="","",IF(ABS(C37-D37)=0,0,IF(ABS(C37-D37)&gt;10,2.99,INDEX('ELO settings '!$B$25:$B$34,MATCH(ABS(C37-D37),'ELO settings '!$A$25:$A$34,0)))))</f>
        <v>1</v>
      </c>
      <c r="L37" s="73">
        <f t="shared" ca="1" si="17"/>
        <v>1475.0589638134845</v>
      </c>
      <c r="M37" s="73">
        <f ca="1">IF(A37="GW 1",ELO_Initial,IFERROR(INDEX(Tables!$1:$1048576,MATCH('Program and Results'!$E37,Tables!$A:$A,0),MATCH('Program and Results'!$A37,Tables!$1:$1,0)-1),""))</f>
        <v>1482.3241686424112</v>
      </c>
      <c r="N37" s="74">
        <f t="shared" si="23"/>
        <v>21</v>
      </c>
      <c r="O37" s="74">
        <f t="shared" ref="O37:O63" si="25">IF(D37="","",IF(D37="","",IF(D37-C37&gt;0,1,IF(D37-C37=0,0.5,0))))</f>
        <v>0</v>
      </c>
      <c r="P37" s="75">
        <f t="shared" ca="1" si="19"/>
        <v>0.3459621347107904</v>
      </c>
      <c r="Q37" s="76">
        <f t="shared" ref="Q37:Q63" si="26">K37</f>
        <v>1</v>
      </c>
      <c r="R37" s="77" t="str">
        <f t="shared" ref="R37:R63" si="27">IFERROR(IF(I37+O37&lt;&gt;1,"check","ok"),"")</f>
        <v>ok</v>
      </c>
      <c r="S37" s="87" t="str">
        <f t="shared" si="15"/>
        <v>HOME</v>
      </c>
      <c r="T37" s="74">
        <f t="shared" ca="1" si="16"/>
        <v>46</v>
      </c>
      <c r="U37" s="74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8">
        <f t="shared" ca="1" si="20"/>
        <v>0.30807573057841919</v>
      </c>
      <c r="W37" s="88" t="str">
        <f>IF(OR($A37="GW 1",$A37="GW 2",$A37="GW 3",$A37="GW 4",$A37="GW 5",$A37="GW 6"),"N/A",IF(T37="","",IF(AND(T37&gt;='Prediction Systems settings'!$B$3,'Program and Results'!T37&lt;='Prediction Systems settings'!$C$3),"DRAW",IF(T37&gt;0,"HOME","AWAY"))))</f>
        <v>N/A</v>
      </c>
      <c r="X37" s="89" t="str">
        <f t="shared" si="4"/>
        <v>N/A</v>
      </c>
      <c r="Y37" s="74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4" t="str">
        <f t="shared" si="5"/>
        <v>N/A</v>
      </c>
      <c r="AA37" s="85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6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6" t="str">
        <f t="shared" si="6"/>
        <v>N/A</v>
      </c>
      <c r="AD37" s="86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6" t="str">
        <f t="shared" si="7"/>
        <v>N/A</v>
      </c>
      <c r="AK37">
        <v>65</v>
      </c>
      <c r="AL37">
        <v>0</v>
      </c>
    </row>
    <row r="38" spans="1:38">
      <c r="A38" t="s">
        <v>5</v>
      </c>
      <c r="B38" t="s">
        <v>183</v>
      </c>
      <c r="C38">
        <v>1</v>
      </c>
      <c r="D38">
        <v>1</v>
      </c>
      <c r="E38" t="s">
        <v>184</v>
      </c>
      <c r="F38" s="73">
        <f t="shared" ca="1" si="18"/>
        <v>1511.3290547189818</v>
      </c>
      <c r="G38" s="73">
        <f ca="1">IF(A38="GW 1",ELO_Initial,IFERROR(INDEX(Tables!$1:$1048576,MATCH('Program and Results'!$B38,Tables!$A:$A,0),MATCH('Program and Results'!$A38,Tables!$1:$1,0)-1),""))</f>
        <v>1513.1434887799032</v>
      </c>
      <c r="H38" s="74">
        <f t="shared" si="22"/>
        <v>20</v>
      </c>
      <c r="I38" s="74">
        <f t="shared" si="24"/>
        <v>0.5</v>
      </c>
      <c r="J38" s="75">
        <f t="shared" ca="1" si="1"/>
        <v>0.59072170304607075</v>
      </c>
      <c r="K38" s="76">
        <f>IF(E38="","",IF(ABS(C38-D38)=0,0,IF(ABS(C38-D38)&gt;10,2.99,INDEX('ELO settings '!$B$25:$B$34,MATCH(ABS(C38-D38),'ELO settings '!$A$25:$A$34,0)))))</f>
        <v>0</v>
      </c>
      <c r="L38" s="73">
        <f t="shared" ca="1" si="17"/>
        <v>1483.712238273745</v>
      </c>
      <c r="M38" s="73">
        <f ca="1">IF(A38="GW 1",ELO_Initial,IFERROR(INDEX(Tables!$1:$1048576,MATCH('Program and Results'!$E38,Tables!$A:$A,0),MATCH('Program and Results'!$A38,Tables!$1:$1,0)-1),""))</f>
        <v>1481.8978042128235</v>
      </c>
      <c r="N38" s="74">
        <f t="shared" si="23"/>
        <v>20</v>
      </c>
      <c r="O38" s="74">
        <f t="shared" si="25"/>
        <v>0.5</v>
      </c>
      <c r="P38" s="75">
        <f t="shared" ca="1" si="19"/>
        <v>0.40927829695392925</v>
      </c>
      <c r="Q38" s="76">
        <f t="shared" si="26"/>
        <v>0</v>
      </c>
      <c r="R38" s="77" t="str">
        <f t="shared" si="27"/>
        <v>ok</v>
      </c>
      <c r="S38" s="87" t="str">
        <f t="shared" si="15"/>
        <v>DRAW</v>
      </c>
      <c r="T38" s="74">
        <f t="shared" ca="1" si="16"/>
        <v>31</v>
      </c>
      <c r="U38" s="74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8">
        <f t="shared" ca="1" si="20"/>
        <v>0.18144340609214149</v>
      </c>
      <c r="W38" s="88" t="str">
        <f>IF(OR($A38="GW 1",$A38="GW 2",$A38="GW 3",$A38="GW 4",$A38="GW 5",$A38="GW 6"),"N/A",IF(T38="","",IF(AND(T38&gt;='Prediction Systems settings'!$B$3,'Program and Results'!T38&lt;='Prediction Systems settings'!$C$3),"DRAW",IF(T38&gt;0,"HOME","AWAY"))))</f>
        <v>N/A</v>
      </c>
      <c r="X38" s="89" t="str">
        <f t="shared" si="4"/>
        <v>N/A</v>
      </c>
      <c r="Y38" s="74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4" t="str">
        <f t="shared" si="5"/>
        <v>N/A</v>
      </c>
      <c r="AA38" s="85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6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6" t="str">
        <f t="shared" si="6"/>
        <v>N/A</v>
      </c>
      <c r="AD38" s="86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6" t="str">
        <f t="shared" si="7"/>
        <v>N/A</v>
      </c>
      <c r="AK38">
        <v>32.5</v>
      </c>
      <c r="AL38">
        <v>32.5</v>
      </c>
    </row>
    <row r="39" spans="1:38">
      <c r="A39" t="s">
        <v>5</v>
      </c>
      <c r="B39" t="s">
        <v>182</v>
      </c>
      <c r="C39">
        <v>0</v>
      </c>
      <c r="D39">
        <v>0</v>
      </c>
      <c r="E39" t="s">
        <v>190</v>
      </c>
      <c r="F39" s="73">
        <f t="shared" ca="1" si="18"/>
        <v>1505.9311327330095</v>
      </c>
      <c r="G39" s="73">
        <f ca="1">IF(A39="GW 1",ELO_Initial,IFERROR(INDEX(Tables!$1:$1048576,MATCH('Program and Results'!$B39,Tables!$A:$A,0),MATCH('Program and Results'!$A39,Tables!$1:$1,0)-1),""))</f>
        <v>1506.8283079903015</v>
      </c>
      <c r="H39" s="74">
        <f t="shared" si="22"/>
        <v>20</v>
      </c>
      <c r="I39" s="74">
        <f t="shared" si="24"/>
        <v>0.5</v>
      </c>
      <c r="J39" s="75">
        <f t="shared" ca="1" si="1"/>
        <v>0.54485876286460644</v>
      </c>
      <c r="K39" s="76">
        <f>IF(E39="","",IF(ABS(C39-D39)=0,0,IF(ABS(C39-D39)&gt;10,2.99,INDEX('ELO settings '!$B$25:$B$34,MATCH(ABS(C39-D39),'ELO settings '!$A$25:$A$34,0)))))</f>
        <v>0</v>
      </c>
      <c r="L39" s="73">
        <f t="shared" ca="1" si="17"/>
        <v>1517.0953815189723</v>
      </c>
      <c r="M39" s="73">
        <f ca="1">IF(A39="GW 1",ELO_Initial,IFERROR(INDEX(Tables!$1:$1048576,MATCH('Program and Results'!$E39,Tables!$A:$A,0),MATCH('Program and Results'!$A39,Tables!$1:$1,0)-1),""))</f>
        <v>1516.1982062616803</v>
      </c>
      <c r="N39" s="74">
        <f t="shared" si="23"/>
        <v>20</v>
      </c>
      <c r="O39" s="74">
        <f t="shared" si="25"/>
        <v>0.5</v>
      </c>
      <c r="P39" s="75">
        <f t="shared" ca="1" si="19"/>
        <v>0.45514123713539356</v>
      </c>
      <c r="Q39" s="76">
        <f t="shared" si="26"/>
        <v>0</v>
      </c>
      <c r="R39" s="77" t="str">
        <f t="shared" si="27"/>
        <v>ok</v>
      </c>
      <c r="S39" s="87" t="str">
        <f t="shared" si="15"/>
        <v>DRAW</v>
      </c>
      <c r="T39" s="74">
        <f t="shared" ca="1" si="16"/>
        <v>-9</v>
      </c>
      <c r="U39" s="74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8">
        <f t="shared" ca="1" si="20"/>
        <v>8.9717525729212877E-2</v>
      </c>
      <c r="W39" s="88" t="str">
        <f>IF(OR($A39="GW 1",$A39="GW 2",$A39="GW 3",$A39="GW 4",$A39="GW 5",$A39="GW 6"),"N/A",IF(T39="","",IF(AND(T39&gt;='Prediction Systems settings'!$B$3,'Program and Results'!T39&lt;='Prediction Systems settings'!$C$3),"DRAW",IF(T39&gt;0,"HOME","AWAY"))))</f>
        <v>N/A</v>
      </c>
      <c r="X39" s="89" t="str">
        <f t="shared" si="4"/>
        <v>N/A</v>
      </c>
      <c r="Y39" s="74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4" t="str">
        <f t="shared" si="5"/>
        <v>N/A</v>
      </c>
      <c r="AA39" s="85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6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6" t="str">
        <f t="shared" si="6"/>
        <v>N/A</v>
      </c>
      <c r="AD39" s="86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6" t="str">
        <f t="shared" si="7"/>
        <v>N/A</v>
      </c>
      <c r="AK39">
        <v>40.625</v>
      </c>
      <c r="AL39">
        <v>65</v>
      </c>
    </row>
    <row r="40" spans="1:38">
      <c r="A40" t="s">
        <v>5</v>
      </c>
      <c r="B40" t="s">
        <v>189</v>
      </c>
      <c r="C40">
        <v>2</v>
      </c>
      <c r="D40">
        <v>1</v>
      </c>
      <c r="E40" t="s">
        <v>191</v>
      </c>
      <c r="F40" s="73">
        <f t="shared" ca="1" si="18"/>
        <v>1484.5489733221484</v>
      </c>
      <c r="G40" s="73">
        <f ca="1">IF(A40="GW 1",ELO_Initial,IFERROR(INDEX(Tables!$1:$1048576,MATCH('Program and Results'!$B40,Tables!$A:$A,0),MATCH('Program and Results'!$A40,Tables!$1:$1,0)-1),""))</f>
        <v>1475.0589638134845</v>
      </c>
      <c r="H40" s="74">
        <f t="shared" si="22"/>
        <v>21</v>
      </c>
      <c r="I40" s="74">
        <f t="shared" si="24"/>
        <v>1</v>
      </c>
      <c r="J40" s="75">
        <f t="shared" ca="1" si="1"/>
        <v>0.54809478530171951</v>
      </c>
      <c r="K40" s="76">
        <f>IF(E40="","",IF(ABS(C40-D40)=0,0,IF(ABS(C40-D40)&gt;10,2.99,INDEX('ELO settings '!$B$25:$B$34,MATCH(ABS(C40-D40),'ELO settings '!$A$25:$A$34,0)))))</f>
        <v>1</v>
      </c>
      <c r="L40" s="73">
        <f t="shared" ca="1" si="17"/>
        <v>1453.712294061987</v>
      </c>
      <c r="M40" s="73">
        <f ca="1">IF(A40="GW 1",ELO_Initial,IFERROR(INDEX(Tables!$1:$1048576,MATCH('Program and Results'!$E40,Tables!$A:$A,0),MATCH('Program and Results'!$A40,Tables!$1:$1,0)-1),""))</f>
        <v>1463.2023035706509</v>
      </c>
      <c r="N40" s="74">
        <f t="shared" si="23"/>
        <v>21</v>
      </c>
      <c r="O40" s="74">
        <f t="shared" si="25"/>
        <v>0</v>
      </c>
      <c r="P40" s="75">
        <f t="shared" ca="1" si="19"/>
        <v>0.45190521469828049</v>
      </c>
      <c r="Q40" s="76">
        <f t="shared" si="26"/>
        <v>1</v>
      </c>
      <c r="R40" s="77" t="str">
        <f t="shared" si="27"/>
        <v>ok</v>
      </c>
      <c r="S40" s="87" t="str">
        <f t="shared" si="15"/>
        <v>HOME</v>
      </c>
      <c r="T40" s="74">
        <f t="shared" ca="1" si="16"/>
        <v>12</v>
      </c>
      <c r="U40" s="74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8">
        <f t="shared" ca="1" si="20"/>
        <v>9.6189570603439023E-2</v>
      </c>
      <c r="W40" s="88" t="str">
        <f>IF(OR($A40="GW 1",$A40="GW 2",$A40="GW 3",$A40="GW 4",$A40="GW 5",$A40="GW 6"),"N/A",IF(T40="","",IF(AND(T40&gt;='Prediction Systems settings'!$B$3,'Program and Results'!T40&lt;='Prediction Systems settings'!$C$3),"DRAW",IF(T40&gt;0,"HOME","AWAY"))))</f>
        <v>N/A</v>
      </c>
      <c r="X40" s="89" t="str">
        <f t="shared" si="4"/>
        <v>N/A</v>
      </c>
      <c r="Y40" s="74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4" t="str">
        <f t="shared" si="5"/>
        <v>N/A</v>
      </c>
      <c r="AA40" s="85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6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6" t="str">
        <f t="shared" si="6"/>
        <v>N/A</v>
      </c>
      <c r="AD40" s="86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6" t="str">
        <f t="shared" si="7"/>
        <v>N/A</v>
      </c>
      <c r="AK40">
        <v>21.666666666666664</v>
      </c>
      <c r="AL40">
        <v>16.25</v>
      </c>
    </row>
    <row r="41" spans="1:38">
      <c r="A41" t="s">
        <v>5</v>
      </c>
      <c r="B41" t="s">
        <v>192</v>
      </c>
      <c r="C41">
        <v>2</v>
      </c>
      <c r="D41">
        <v>2</v>
      </c>
      <c r="E41" t="s">
        <v>194</v>
      </c>
      <c r="F41" s="73">
        <f t="shared" ca="1" si="18"/>
        <v>1531.4010561166929</v>
      </c>
      <c r="G41" s="73">
        <f ca="1">IF(A41="GW 1",ELO_Initial,IFERROR(INDEX(Tables!$1:$1048576,MATCH('Program and Results'!$B41,Tables!$A:$A,0),MATCH('Program and Results'!$A41,Tables!$1:$1,0)-1),""))</f>
        <v>1535.2191031430177</v>
      </c>
      <c r="H41" s="74">
        <f t="shared" si="22"/>
        <v>20</v>
      </c>
      <c r="I41" s="74">
        <f t="shared" si="24"/>
        <v>0.5</v>
      </c>
      <c r="J41" s="75">
        <f t="shared" ca="1" si="1"/>
        <v>0.69090235131624123</v>
      </c>
      <c r="K41" s="76">
        <f>IF(E41="","",IF(ABS(C41-D41)=0,0,IF(ABS(C41-D41)&gt;10,2.99,INDEX('ELO settings '!$B$25:$B$34,MATCH(ABS(C41-D41),'ELO settings '!$A$25:$A$34,0)))))</f>
        <v>0</v>
      </c>
      <c r="L41" s="73">
        <f t="shared" ca="1" si="17"/>
        <v>1456.1837624422315</v>
      </c>
      <c r="M41" s="73">
        <f ca="1">IF(A41="GW 1",ELO_Initial,IFERROR(INDEX(Tables!$1:$1048576,MATCH('Program and Results'!$E41,Tables!$A:$A,0),MATCH('Program and Results'!$A41,Tables!$1:$1,0)-1),""))</f>
        <v>1452.3657154159066</v>
      </c>
      <c r="N41" s="74">
        <f t="shared" si="23"/>
        <v>20</v>
      </c>
      <c r="O41" s="74">
        <f t="shared" si="25"/>
        <v>0.5</v>
      </c>
      <c r="P41" s="75">
        <f t="shared" ca="1" si="19"/>
        <v>0.30909764868375877</v>
      </c>
      <c r="Q41" s="76">
        <f t="shared" si="26"/>
        <v>0</v>
      </c>
      <c r="R41" s="77" t="str">
        <f t="shared" si="27"/>
        <v>ok</v>
      </c>
      <c r="S41" s="87" t="str">
        <f t="shared" si="15"/>
        <v>DRAW</v>
      </c>
      <c r="T41" s="74">
        <f t="shared" ca="1" si="16"/>
        <v>83</v>
      </c>
      <c r="U41" s="74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8">
        <f t="shared" ca="1" si="20"/>
        <v>0.38180470263248245</v>
      </c>
      <c r="W41" s="88" t="str">
        <f>IF(OR($A41="GW 1",$A41="GW 2",$A41="GW 3",$A41="GW 4",$A41="GW 5",$A41="GW 6"),"N/A",IF(T41="","",IF(AND(T41&gt;='Prediction Systems settings'!$B$3,'Program and Results'!T41&lt;='Prediction Systems settings'!$C$3),"DRAW",IF(T41&gt;0,"HOME","AWAY"))))</f>
        <v>N/A</v>
      </c>
      <c r="X41" s="89" t="str">
        <f t="shared" si="4"/>
        <v>N/A</v>
      </c>
      <c r="Y41" s="74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4" t="str">
        <f t="shared" si="5"/>
        <v>N/A</v>
      </c>
      <c r="AA41" s="85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6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6" t="str">
        <f t="shared" si="6"/>
        <v>N/A</v>
      </c>
      <c r="AD41" s="86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6" t="str">
        <f t="shared" si="7"/>
        <v>N/A</v>
      </c>
      <c r="AK41">
        <v>56.875</v>
      </c>
      <c r="AL41">
        <v>0</v>
      </c>
    </row>
    <row r="42" spans="1:38">
      <c r="A42" t="s">
        <v>5</v>
      </c>
      <c r="B42" t="s">
        <v>193</v>
      </c>
      <c r="C42">
        <v>0</v>
      </c>
      <c r="D42">
        <v>1</v>
      </c>
      <c r="E42" t="s">
        <v>185</v>
      </c>
      <c r="F42" s="73">
        <f t="shared" ca="1" si="18"/>
        <v>1490.0247533965501</v>
      </c>
      <c r="G42" s="73">
        <f ca="1">IF(A42="GW 1",ELO_Initial,IFERROR(INDEX(Tables!$1:$1048576,MATCH('Program and Results'!$B42,Tables!$A:$A,0),MATCH('Program and Results'!$A42,Tables!$1:$1,0)-1),""))</f>
        <v>1500.6898474936465</v>
      </c>
      <c r="H42" s="74">
        <f t="shared" si="22"/>
        <v>21</v>
      </c>
      <c r="I42" s="74">
        <f t="shared" si="24"/>
        <v>0</v>
      </c>
      <c r="J42" s="75">
        <f t="shared" ca="1" si="1"/>
        <v>0.50786162367126564</v>
      </c>
      <c r="K42" s="76">
        <f>IF(E42="","",IF(ABS(C42-D42)=0,0,IF(ABS(C42-D42)&gt;10,2.99,INDEX('ELO settings '!$B$25:$B$34,MATCH(ABS(C42-D42),'ELO settings '!$A$25:$A$34,0)))))</f>
        <v>1</v>
      </c>
      <c r="L42" s="73">
        <f t="shared" ca="1" si="17"/>
        <v>1549.225009037169</v>
      </c>
      <c r="M42" s="73">
        <f ca="1">IF(A42="GW 1",ELO_Initial,IFERROR(INDEX(Tables!$1:$1048576,MATCH('Program and Results'!$E42,Tables!$A:$A,0),MATCH('Program and Results'!$A42,Tables!$1:$1,0)-1),""))</f>
        <v>1538.5599149400725</v>
      </c>
      <c r="N42" s="74">
        <f t="shared" si="23"/>
        <v>21</v>
      </c>
      <c r="O42" s="74">
        <f t="shared" si="25"/>
        <v>1</v>
      </c>
      <c r="P42" s="75">
        <f t="shared" ca="1" si="19"/>
        <v>0.49213837632873436</v>
      </c>
      <c r="Q42" s="76">
        <f t="shared" si="26"/>
        <v>1</v>
      </c>
      <c r="R42" s="77" t="str">
        <f t="shared" si="27"/>
        <v>ok</v>
      </c>
      <c r="S42" s="87" t="str">
        <f t="shared" si="15"/>
        <v>AWAY</v>
      </c>
      <c r="T42" s="74">
        <f t="shared" ca="1" si="16"/>
        <v>-38</v>
      </c>
      <c r="U42" s="74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8">
        <f t="shared" ca="1" si="20"/>
        <v>1.5723247342531277E-2</v>
      </c>
      <c r="W42" s="88" t="str">
        <f>IF(OR($A42="GW 1",$A42="GW 2",$A42="GW 3",$A42="GW 4",$A42="GW 5",$A42="GW 6"),"N/A",IF(T42="","",IF(AND(T42&gt;='Prediction Systems settings'!$B$3,'Program and Results'!T42&lt;='Prediction Systems settings'!$C$3),"DRAW",IF(T42&gt;0,"HOME","AWAY"))))</f>
        <v>N/A</v>
      </c>
      <c r="X42" s="89" t="str">
        <f t="shared" si="4"/>
        <v>N/A</v>
      </c>
      <c r="Y42" s="74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4" t="str">
        <f t="shared" si="5"/>
        <v>N/A</v>
      </c>
      <c r="AA42" s="85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6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6" t="str">
        <f t="shared" si="6"/>
        <v>N/A</v>
      </c>
      <c r="AD42" s="86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6" t="str">
        <f t="shared" si="7"/>
        <v>N/A</v>
      </c>
      <c r="AK42">
        <v>43.333333333333329</v>
      </c>
      <c r="AL42">
        <v>48.75</v>
      </c>
    </row>
    <row r="43" spans="1:38">
      <c r="A43" t="s">
        <v>5</v>
      </c>
      <c r="B43" t="s">
        <v>188</v>
      </c>
      <c r="C43">
        <v>2</v>
      </c>
      <c r="D43">
        <v>2</v>
      </c>
      <c r="E43" t="s">
        <v>186</v>
      </c>
      <c r="F43" s="73">
        <f t="shared" ca="1" si="18"/>
        <v>1497.1689509677394</v>
      </c>
      <c r="G43" s="73">
        <f ca="1">IF(A43="GW 1",ELO_Initial,IFERROR(INDEX(Tables!$1:$1048576,MATCH('Program and Results'!$B43,Tables!$A:$A,0),MATCH('Program and Results'!$A43,Tables!$1:$1,0)-1),""))</f>
        <v>1499.0849042201478</v>
      </c>
      <c r="H43" s="74">
        <f t="shared" si="22"/>
        <v>20</v>
      </c>
      <c r="I43" s="74">
        <f t="shared" si="24"/>
        <v>0.5</v>
      </c>
      <c r="J43" s="75">
        <f t="shared" ca="1" si="1"/>
        <v>0.59579766262042388</v>
      </c>
      <c r="K43" s="76">
        <f>IF(E43="","",IF(ABS(C43-D43)=0,0,IF(ABS(C43-D43)&gt;10,2.99,INDEX('ELO settings '!$B$25:$B$34,MATCH(ABS(C43-D43),'ELO settings '!$A$25:$A$34,0)))))</f>
        <v>0</v>
      </c>
      <c r="L43" s="73">
        <f t="shared" ca="1" si="17"/>
        <v>1482.3508676655119</v>
      </c>
      <c r="M43" s="73">
        <f ca="1">IF(A43="GW 1",ELO_Initial,IFERROR(INDEX(Tables!$1:$1048576,MATCH('Program and Results'!$E43,Tables!$A:$A,0),MATCH('Program and Results'!$A43,Tables!$1:$1,0)-1),""))</f>
        <v>1480.4349144131036</v>
      </c>
      <c r="N43" s="74">
        <f t="shared" si="23"/>
        <v>20</v>
      </c>
      <c r="O43" s="74">
        <f t="shared" si="25"/>
        <v>0.5</v>
      </c>
      <c r="P43" s="75">
        <f t="shared" ca="1" si="19"/>
        <v>0.40420233737957612</v>
      </c>
      <c r="Q43" s="76">
        <f t="shared" si="26"/>
        <v>0</v>
      </c>
      <c r="R43" s="77" t="str">
        <f t="shared" si="27"/>
        <v>ok</v>
      </c>
      <c r="S43" s="87" t="str">
        <f t="shared" si="15"/>
        <v>DRAW</v>
      </c>
      <c r="T43" s="74">
        <f t="shared" ca="1" si="16"/>
        <v>19</v>
      </c>
      <c r="U43" s="74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8">
        <f t="shared" ca="1" si="20"/>
        <v>0.19159532524084777</v>
      </c>
      <c r="W43" s="88" t="str">
        <f>IF(OR($A43="GW 1",$A43="GW 2",$A43="GW 3",$A43="GW 4",$A43="GW 5",$A43="GW 6"),"N/A",IF(T43="","",IF(AND(T43&gt;='Prediction Systems settings'!$B$3,'Program and Results'!T43&lt;='Prediction Systems settings'!$C$3),"DRAW",IF(T43&gt;0,"HOME","AWAY"))))</f>
        <v>N/A</v>
      </c>
      <c r="X43" s="89" t="str">
        <f t="shared" si="4"/>
        <v>N/A</v>
      </c>
      <c r="Y43" s="74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4" t="str">
        <f t="shared" si="5"/>
        <v>N/A</v>
      </c>
      <c r="AA43" s="85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6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6" t="str">
        <f t="shared" si="6"/>
        <v>N/A</v>
      </c>
      <c r="AD43" s="86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6" t="str">
        <f t="shared" si="7"/>
        <v>N/A</v>
      </c>
      <c r="AK43">
        <v>48.75</v>
      </c>
      <c r="AL43">
        <v>21.666666666666664</v>
      </c>
    </row>
    <row r="44" spans="1:38">
      <c r="A44" t="s">
        <v>5</v>
      </c>
      <c r="B44" t="s">
        <v>195</v>
      </c>
      <c r="C44">
        <v>0</v>
      </c>
      <c r="D44">
        <v>5</v>
      </c>
      <c r="E44" t="s">
        <v>187</v>
      </c>
      <c r="F44" s="73">
        <f t="shared" ca="1" si="18"/>
        <v>1489.0212899568528</v>
      </c>
      <c r="G44" s="73">
        <f ca="1">IF(A44="GW 1",ELO_Initial,IFERROR(INDEX(Tables!$1:$1048576,MATCH('Program and Results'!$B44,Tables!$A:$A,0),MATCH('Program and Results'!$A44,Tables!$1:$1,0)-1),""))</f>
        <v>1500.0284129035153</v>
      </c>
      <c r="H44" s="74">
        <f t="shared" si="22"/>
        <v>22.32</v>
      </c>
      <c r="I44" s="74">
        <f t="shared" si="24"/>
        <v>0</v>
      </c>
      <c r="J44" s="75">
        <f t="shared" ca="1" si="1"/>
        <v>0.49315066965334392</v>
      </c>
      <c r="K44" s="76">
        <f>IF(E44="","",IF(ABS(C44-D44)=0,0,IF(ABS(C44-D44)&gt;10,2.99,INDEX('ELO settings '!$B$25:$B$34,MATCH(ABS(C44-D44),'ELO settings '!$A$25:$A$34,0)))))</f>
        <v>2.3199999999999998</v>
      </c>
      <c r="L44" s="73">
        <f t="shared" ca="1" si="17"/>
        <v>1548.2952357884085</v>
      </c>
      <c r="M44" s="73">
        <f ca="1">IF(A44="GW 1",ELO_Initial,IFERROR(INDEX(Tables!$1:$1048576,MATCH('Program and Results'!$E44,Tables!$A:$A,0),MATCH('Program and Results'!$A44,Tables!$1:$1,0)-1),""))</f>
        <v>1537.2881128417459</v>
      </c>
      <c r="N44" s="74">
        <f t="shared" si="23"/>
        <v>22.32</v>
      </c>
      <c r="O44" s="74">
        <f t="shared" si="25"/>
        <v>1</v>
      </c>
      <c r="P44" s="75">
        <f t="shared" ca="1" si="19"/>
        <v>0.50684933034665614</v>
      </c>
      <c r="Q44" s="76">
        <f t="shared" si="26"/>
        <v>2.3199999999999998</v>
      </c>
      <c r="R44" s="77" t="str">
        <f t="shared" si="27"/>
        <v>ok</v>
      </c>
      <c r="S44" s="87" t="str">
        <f t="shared" si="15"/>
        <v>AWAY</v>
      </c>
      <c r="T44" s="74">
        <f t="shared" ca="1" si="16"/>
        <v>-37</v>
      </c>
      <c r="U44" s="74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8">
        <f t="shared" ref="V44:V74" ca="1" si="28">IF(D44="","",J44-P44)</f>
        <v>-1.3698660693312215E-2</v>
      </c>
      <c r="W44" s="88" t="str">
        <f>IF(OR($A44="GW 1",$A44="GW 2",$A44="GW 3",$A44="GW 4",$A44="GW 5",$A44="GW 6"),"N/A",IF(T44="","",IF(AND(T44&gt;='Prediction Systems settings'!$B$3,'Program and Results'!T44&lt;='Prediction Systems settings'!$C$3),"DRAW",IF(T44&gt;0,"HOME","AWAY"))))</f>
        <v>N/A</v>
      </c>
      <c r="X44" s="89" t="str">
        <f t="shared" si="4"/>
        <v>N/A</v>
      </c>
      <c r="Y44" s="74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4" t="str">
        <f t="shared" si="5"/>
        <v>N/A</v>
      </c>
      <c r="AA44" s="85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6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6" t="str">
        <f t="shared" si="6"/>
        <v>N/A</v>
      </c>
      <c r="AD44" s="86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6" t="str">
        <f t="shared" si="7"/>
        <v>N/A</v>
      </c>
      <c r="AK44">
        <v>32.5</v>
      </c>
      <c r="AL44">
        <v>65</v>
      </c>
    </row>
    <row r="45" spans="1:38">
      <c r="A45" t="s">
        <v>6</v>
      </c>
      <c r="B45" t="s">
        <v>187</v>
      </c>
      <c r="C45">
        <v>6</v>
      </c>
      <c r="D45">
        <v>0</v>
      </c>
      <c r="E45" t="s">
        <v>193</v>
      </c>
      <c r="F45" s="73">
        <f t="shared" ca="1" si="18"/>
        <v>1555.709891995265</v>
      </c>
      <c r="G45" s="73">
        <f ca="1">IF(A45="GW 1",ELO_Initial,IFERROR(INDEX(Tables!$1:$1048576,MATCH('Program and Results'!$B45,Tables!$A:$A,0),MATCH('Program and Results'!$A45,Tables!$1:$1,0)-1),""))</f>
        <v>1548.2952357884085</v>
      </c>
      <c r="H45" s="74">
        <f t="shared" si="22"/>
        <v>22.490000000000002</v>
      </c>
      <c r="I45" s="74">
        <f t="shared" si="24"/>
        <v>1</v>
      </c>
      <c r="J45" s="75">
        <f t="shared" ca="1" si="1"/>
        <v>0.67031319667156142</v>
      </c>
      <c r="K45" s="76">
        <f>IF(E45="","",IF(ABS(C45-D45)=0,0,IF(ABS(C45-D45)&gt;10,2.99,INDEX('ELO settings '!$B$25:$B$34,MATCH(ABS(C45-D45),'ELO settings '!$A$25:$A$34,0)))))</f>
        <v>2.4900000000000002</v>
      </c>
      <c r="L45" s="73">
        <f t="shared" ca="1" si="17"/>
        <v>1482.6100971896935</v>
      </c>
      <c r="M45" s="73">
        <f ca="1">IF(A45="GW 1",ELO_Initial,IFERROR(INDEX(Tables!$1:$1048576,MATCH('Program and Results'!$E45,Tables!$A:$A,0),MATCH('Program and Results'!$A45,Tables!$1:$1,0)-1),""))</f>
        <v>1490.0247533965501</v>
      </c>
      <c r="N45" s="74">
        <f t="shared" si="23"/>
        <v>22.490000000000002</v>
      </c>
      <c r="O45" s="74">
        <f t="shared" si="25"/>
        <v>0</v>
      </c>
      <c r="P45" s="75">
        <f t="shared" ca="1" si="19"/>
        <v>0.32968680332843858</v>
      </c>
      <c r="Q45" s="76">
        <f t="shared" si="26"/>
        <v>2.4900000000000002</v>
      </c>
      <c r="R45" s="77" t="str">
        <f t="shared" si="27"/>
        <v>ok</v>
      </c>
      <c r="S45" s="87" t="str">
        <f t="shared" si="15"/>
        <v>HOME</v>
      </c>
      <c r="T45" s="74">
        <f t="shared" ca="1" si="16"/>
        <v>58</v>
      </c>
      <c r="U45" s="74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38</v>
      </c>
      <c r="V45" s="88">
        <f t="shared" ca="1" si="28"/>
        <v>0.34062639334312284</v>
      </c>
      <c r="W45" s="88" t="str">
        <f ca="1">IF(OR($A45="GW 1",$A45="GW 2",$A45="GW 3",$A45="GW 4",$A45="GW 5",$A45="GW 6"),"N/A",IF(T45="","",IF(AND(T45&gt;='Prediction Systems settings'!$B$3,'Program and Results'!T45&lt;='Prediction Systems settings'!$C$3),"DRAW",IF(T45&gt;0,"HOME","AWAY"))))</f>
        <v>HOME</v>
      </c>
      <c r="X45" s="89" t="str">
        <f t="shared" ca="1" si="4"/>
        <v>Succeeded</v>
      </c>
      <c r="Y45" s="74" t="str">
        <f ca="1">IF(OR($A45="GW 1",$A45="GW 2",$A45="GW 3",$A45="GW 4",$A45="GW 5",$A45="GW 6"),"N/A",IF(U45="","",IF(AND(U45&gt;='Prediction Systems settings'!$B$4,'Program and Results'!U45&lt;='Prediction Systems settings'!$C$4),"DRAW",IF(U45&gt;0,"HOME","AWAY"))))</f>
        <v>HOME</v>
      </c>
      <c r="Z45" s="74" t="str">
        <f t="shared" ca="1" si="5"/>
        <v>Succeeded</v>
      </c>
      <c r="AA45" s="85">
        <f ca="1">IF(OR($A45="GW 1",$A45="GW 2",$A45="GW 3",$A45="GW 4",$A45="GW 5",$A45="GW 6"),"N/A",IF(G45="","",SUM(OFFSET(Tables!$A$103,MATCH('Program and Results'!$B45,Tables!$A$103:$A$135,0)-1,MATCH('Program and Results'!$A45,Tables!$1:$1,0)-2,1,-6))))</f>
        <v>18</v>
      </c>
      <c r="AB45" s="86">
        <f ca="1">IF(OR($A45="GW 1",$A45="GW 2",$A45="GW 3",$A45="GW 4",$A45="GW 5",$A45="GW 6"),"N/A",IF(M45="","",SUM(OFFSET(Tables!$A$103,MATCH('Program and Results'!$E45,Tables!$A$103:$A$135,0)-1,MATCH('Program and Results'!$A45,Tables!$1:$1,0)-2,1,-6))))</f>
        <v>-2</v>
      </c>
      <c r="AC45" s="86">
        <f t="shared" ca="1" si="6"/>
        <v>20</v>
      </c>
      <c r="AD45" s="86" t="str">
        <f ca="1">IF(OR($A45="GW 1",$A45="GW 2",$A45="GW 3",$A45="GW 4",$A45="GW 5",$A45="GW 6"),"N/A",IF(AC45="","",IF(AC45&gt;'Prediction Systems settings'!$B$5,"HOME",IF(AC45&lt;-'Prediction Systems settings'!$B$5,"AWAY","DRAW"))))</f>
        <v>HOME</v>
      </c>
      <c r="AE45" s="86" t="str">
        <f t="shared" ca="1" si="7"/>
        <v>Succeeded</v>
      </c>
      <c r="AK45">
        <v>65</v>
      </c>
      <c r="AL45">
        <v>43.333333333333329</v>
      </c>
    </row>
    <row r="46" spans="1:38">
      <c r="A46" t="s">
        <v>6</v>
      </c>
      <c r="B46" t="s">
        <v>194</v>
      </c>
      <c r="C46">
        <v>2</v>
      </c>
      <c r="D46">
        <v>2</v>
      </c>
      <c r="E46" t="s">
        <v>189</v>
      </c>
      <c r="F46" s="73">
        <f t="shared" ca="1" si="18"/>
        <v>1456.7656644101983</v>
      </c>
      <c r="G46" s="73">
        <f ca="1">IF(A46="GW 1",ELO_Initial,IFERROR(INDEX(Tables!$1:$1048576,MATCH('Program and Results'!$B46,Tables!$A:$A,0),MATCH('Program and Results'!$A46,Tables!$1:$1,0)-1),""))</f>
        <v>1456.1837624422315</v>
      </c>
      <c r="H46" s="74">
        <f t="shared" si="22"/>
        <v>20</v>
      </c>
      <c r="I46" s="74">
        <f t="shared" si="24"/>
        <v>0.5</v>
      </c>
      <c r="J46" s="75">
        <f t="shared" ca="1" si="1"/>
        <v>0.47090490160165893</v>
      </c>
      <c r="K46" s="76">
        <f>IF(E46="","",IF(ABS(C46-D46)=0,0,IF(ABS(C46-D46)&gt;10,2.99,INDEX('ELO settings '!$B$25:$B$34,MATCH(ABS(C46-D46),'ELO settings '!$A$25:$A$34,0)))))</f>
        <v>0</v>
      </c>
      <c r="L46" s="73">
        <f t="shared" ca="1" si="17"/>
        <v>1483.9670713541816</v>
      </c>
      <c r="M46" s="73">
        <f ca="1">IF(A46="GW 1",ELO_Initial,IFERROR(INDEX(Tables!$1:$1048576,MATCH('Program and Results'!$E46,Tables!$A:$A,0),MATCH('Program and Results'!$A46,Tables!$1:$1,0)-1),""))</f>
        <v>1484.5489733221484</v>
      </c>
      <c r="N46" s="74">
        <f t="shared" si="23"/>
        <v>20</v>
      </c>
      <c r="O46" s="74">
        <f t="shared" si="25"/>
        <v>0.5</v>
      </c>
      <c r="P46" s="75">
        <f t="shared" ca="1" si="19"/>
        <v>0.52909509839834112</v>
      </c>
      <c r="Q46" s="76">
        <f t="shared" si="26"/>
        <v>0</v>
      </c>
      <c r="R46" s="77" t="str">
        <f t="shared" si="27"/>
        <v>ok</v>
      </c>
      <c r="S46" s="87" t="str">
        <f t="shared" si="15"/>
        <v>DRAW</v>
      </c>
      <c r="T46" s="74">
        <f t="shared" ca="1" si="16"/>
        <v>-28</v>
      </c>
      <c r="U46" s="74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-17</v>
      </c>
      <c r="V46" s="88">
        <f t="shared" ca="1" si="28"/>
        <v>-5.8190196796682192E-2</v>
      </c>
      <c r="W46" s="88" t="str">
        <f ca="1">IF(OR($A46="GW 1",$A46="GW 2",$A46="GW 3",$A46="GW 4",$A46="GW 5",$A46="GW 6"),"N/A",IF(T46="","",IF(AND(T46&gt;='Prediction Systems settings'!$B$3,'Program and Results'!T46&lt;='Prediction Systems settings'!$C$3),"DRAW",IF(T46&gt;0,"HOME","AWAY"))))</f>
        <v>DRAW</v>
      </c>
      <c r="X46" s="89" t="str">
        <f t="shared" ca="1" si="4"/>
        <v>Succeeded</v>
      </c>
      <c r="Y46" s="74" t="str">
        <f ca="1">IF(OR($A46="GW 1",$A46="GW 2",$A46="GW 3",$A46="GW 4",$A46="GW 5",$A46="GW 6"),"N/A",IF(U46="","",IF(AND(U46&gt;='Prediction Systems settings'!$B$4,'Program and Results'!U46&lt;='Prediction Systems settings'!$C$4),"DRAW",IF(U46&gt;0,"HOME","AWAY"))))</f>
        <v>DRAW</v>
      </c>
      <c r="Z46" s="74" t="str">
        <f t="shared" ca="1" si="5"/>
        <v>Succeeded</v>
      </c>
      <c r="AA46" s="85">
        <f ca="1">IF(OR($A46="GW 1",$A46="GW 2",$A46="GW 3",$A46="GW 4",$A46="GW 5",$A46="GW 6"),"N/A",IF(G46="","",SUM(OFFSET(Tables!$A$103,MATCH('Program and Results'!$B46,Tables!$A$103:$A$135,0)-1,MATCH('Program and Results'!$A46,Tables!$1:$1,0)-2,1,-6))))</f>
        <v>-8</v>
      </c>
      <c r="AB46" s="86">
        <f ca="1">IF(OR($A46="GW 1",$A46="GW 2",$A46="GW 3",$A46="GW 4",$A46="GW 5",$A46="GW 6"),"N/A",IF(M46="","",SUM(OFFSET(Tables!$A$103,MATCH('Program and Results'!$E46,Tables!$A$103:$A$135,0)-1,MATCH('Program and Results'!$A46,Tables!$1:$1,0)-2,1,-6))))</f>
        <v>-4</v>
      </c>
      <c r="AC46" s="86">
        <f t="shared" ca="1" si="6"/>
        <v>-4</v>
      </c>
      <c r="AD46" s="86" t="str">
        <f ca="1">IF(OR($A46="GW 1",$A46="GW 2",$A46="GW 3",$A46="GW 4",$A46="GW 5",$A46="GW 6"),"N/A",IF(AC46="","",IF(AC46&gt;'Prediction Systems settings'!$B$5,"HOME",IF(AC46&lt;-'Prediction Systems settings'!$B$5,"AWAY","DRAW"))))</f>
        <v>DRAW</v>
      </c>
      <c r="AE46" s="86" t="str">
        <f t="shared" ca="1" si="7"/>
        <v>Succeeded</v>
      </c>
      <c r="AK46">
        <v>8.125</v>
      </c>
      <c r="AL46">
        <v>21.666666666666664</v>
      </c>
    </row>
    <row r="47" spans="1:38">
      <c r="A47" t="s">
        <v>6</v>
      </c>
      <c r="B47" t="s">
        <v>191</v>
      </c>
      <c r="C47">
        <v>2</v>
      </c>
      <c r="D47">
        <v>1</v>
      </c>
      <c r="E47" t="s">
        <v>195</v>
      </c>
      <c r="F47" s="73">
        <f t="shared" ca="1" si="18"/>
        <v>1464.2971840833161</v>
      </c>
      <c r="G47" s="73">
        <f ca="1">IF(A47="GW 1",ELO_Initial,IFERROR(INDEX(Tables!$1:$1048576,MATCH('Program and Results'!$B47,Tables!$A:$A,0),MATCH('Program and Results'!$A47,Tables!$1:$1,0)-1),""))</f>
        <v>1453.712294061987</v>
      </c>
      <c r="H47" s="74">
        <f t="shared" si="22"/>
        <v>21</v>
      </c>
      <c r="I47" s="74">
        <f t="shared" si="24"/>
        <v>1</v>
      </c>
      <c r="J47" s="75">
        <f t="shared" ca="1" si="1"/>
        <v>0.4959576180319501</v>
      </c>
      <c r="K47" s="76">
        <f>IF(E47="","",IF(ABS(C47-D47)=0,0,IF(ABS(C47-D47)&gt;10,2.99,INDEX('ELO settings '!$B$25:$B$34,MATCH(ABS(C47-D47),'ELO settings '!$A$25:$A$34,0)))))</f>
        <v>1</v>
      </c>
      <c r="L47" s="73">
        <f t="shared" ca="1" si="17"/>
        <v>1478.4363999355237</v>
      </c>
      <c r="M47" s="73">
        <f ca="1">IF(A47="GW 1",ELO_Initial,IFERROR(INDEX(Tables!$1:$1048576,MATCH('Program and Results'!$E47,Tables!$A:$A,0),MATCH('Program and Results'!$A47,Tables!$1:$1,0)-1),""))</f>
        <v>1489.0212899568528</v>
      </c>
      <c r="N47" s="74">
        <f t="shared" si="23"/>
        <v>21</v>
      </c>
      <c r="O47" s="74">
        <f t="shared" si="25"/>
        <v>0</v>
      </c>
      <c r="P47" s="75">
        <f t="shared" ca="1" si="19"/>
        <v>0.50404238196804996</v>
      </c>
      <c r="Q47" s="76">
        <f t="shared" si="26"/>
        <v>1</v>
      </c>
      <c r="R47" s="77" t="str">
        <f t="shared" si="27"/>
        <v>ok</v>
      </c>
      <c r="S47" s="87" t="str">
        <f t="shared" si="15"/>
        <v>HOME</v>
      </c>
      <c r="T47" s="74">
        <f t="shared" ca="1" si="16"/>
        <v>-35</v>
      </c>
      <c r="U47" s="74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-16</v>
      </c>
      <c r="V47" s="88">
        <f t="shared" ca="1" si="28"/>
        <v>-8.0847639360998591E-3</v>
      </c>
      <c r="W47" s="88" t="str">
        <f ca="1">IF(OR($A47="GW 1",$A47="GW 2",$A47="GW 3",$A47="GW 4",$A47="GW 5",$A47="GW 6"),"N/A",IF(T47="","",IF(AND(T47&gt;='Prediction Systems settings'!$B$3,'Program and Results'!T47&lt;='Prediction Systems settings'!$C$3),"DRAW",IF(T47&gt;0,"HOME","AWAY"))))</f>
        <v>DRAW</v>
      </c>
      <c r="X47" s="89" t="str">
        <f t="shared" ca="1" si="4"/>
        <v>Failed</v>
      </c>
      <c r="Y47" s="74" t="str">
        <f ca="1">IF(OR($A47="GW 1",$A47="GW 2",$A47="GW 3",$A47="GW 4",$A47="GW 5",$A47="GW 6"),"N/A",IF(U47="","",IF(AND(U47&gt;='Prediction Systems settings'!$B$4,'Program and Results'!U47&lt;='Prediction Systems settings'!$C$4),"DRAW",IF(U47&gt;0,"HOME","AWAY"))))</f>
        <v>DRAW</v>
      </c>
      <c r="Z47" s="74" t="str">
        <f t="shared" ca="1" si="5"/>
        <v>Failed</v>
      </c>
      <c r="AA47" s="85">
        <f ca="1">IF(OR($A47="GW 1",$A47="GW 2",$A47="GW 3",$A47="GW 4",$A47="GW 5",$A47="GW 6"),"N/A",IF(G47="","",SUM(OFFSET(Tables!$A$103,MATCH('Program and Results'!$B47,Tables!$A$103:$A$135,0)-1,MATCH('Program and Results'!$A47,Tables!$1:$1,0)-2,1,-6))))</f>
        <v>-10</v>
      </c>
      <c r="AB47" s="86">
        <f ca="1">IF(OR($A47="GW 1",$A47="GW 2",$A47="GW 3",$A47="GW 4",$A47="GW 5",$A47="GW 6"),"N/A",IF(M47="","",SUM(OFFSET(Tables!$A$103,MATCH('Program and Results'!$E47,Tables!$A$103:$A$135,0)-1,MATCH('Program and Results'!$A47,Tables!$1:$1,0)-2,1,-6))))</f>
        <v>-4</v>
      </c>
      <c r="AC47" s="86">
        <f t="shared" ca="1" si="6"/>
        <v>-6</v>
      </c>
      <c r="AD47" s="86" t="str">
        <f ca="1">IF(OR($A47="GW 1",$A47="GW 2",$A47="GW 3",$A47="GW 4",$A47="GW 5",$A47="GW 6"),"N/A",IF(AC47="","",IF(AC47&gt;'Prediction Systems settings'!$B$5,"HOME",IF(AC47&lt;-'Prediction Systems settings'!$B$5,"AWAY","DRAW"))))</f>
        <v>AWAY</v>
      </c>
      <c r="AE47" s="86" t="str">
        <f t="shared" ca="1" si="7"/>
        <v>Failed</v>
      </c>
      <c r="AK47">
        <v>32.5</v>
      </c>
      <c r="AL47">
        <v>32.5</v>
      </c>
    </row>
    <row r="48" spans="1:38">
      <c r="A48" t="s">
        <v>6</v>
      </c>
      <c r="B48" t="s">
        <v>190</v>
      </c>
      <c r="C48">
        <v>0</v>
      </c>
      <c r="D48">
        <v>0</v>
      </c>
      <c r="E48" t="s">
        <v>192</v>
      </c>
      <c r="F48" s="73">
        <f t="shared" ca="1" si="18"/>
        <v>1515.8762324574564</v>
      </c>
      <c r="G48" s="73">
        <f ca="1">IF(A48="GW 1",ELO_Initial,IFERROR(INDEX(Tables!$1:$1048576,MATCH('Program and Results'!$B48,Tables!$A:$A,0),MATCH('Program and Results'!$A48,Tables!$1:$1,0)-1),""))</f>
        <v>1517.0953815189723</v>
      </c>
      <c r="H48" s="74">
        <f t="shared" si="22"/>
        <v>20</v>
      </c>
      <c r="I48" s="74">
        <f t="shared" si="24"/>
        <v>0.5</v>
      </c>
      <c r="J48" s="75">
        <f t="shared" ca="1" si="1"/>
        <v>0.56095745307579448</v>
      </c>
      <c r="K48" s="76">
        <f>IF(E48="","",IF(ABS(C48-D48)=0,0,IF(ABS(C48-D48)&gt;10,2.99,INDEX('ELO settings '!$B$25:$B$34,MATCH(ABS(C48-D48),'ELO settings '!$A$25:$A$34,0)))))</f>
        <v>0</v>
      </c>
      <c r="L48" s="73">
        <f t="shared" ca="1" si="17"/>
        <v>1532.6202051782088</v>
      </c>
      <c r="M48" s="73">
        <f ca="1">IF(A48="GW 1",ELO_Initial,IFERROR(INDEX(Tables!$1:$1048576,MATCH('Program and Results'!$E48,Tables!$A:$A,0),MATCH('Program and Results'!$A48,Tables!$1:$1,0)-1),""))</f>
        <v>1531.4010561166929</v>
      </c>
      <c r="N48" s="74">
        <f t="shared" si="23"/>
        <v>20</v>
      </c>
      <c r="O48" s="74">
        <f t="shared" si="25"/>
        <v>0.5</v>
      </c>
      <c r="P48" s="75">
        <f t="shared" ca="1" si="19"/>
        <v>0.43904254692420552</v>
      </c>
      <c r="Q48" s="76">
        <f t="shared" si="26"/>
        <v>0</v>
      </c>
      <c r="R48" s="77" t="str">
        <f t="shared" si="27"/>
        <v>ok</v>
      </c>
      <c r="S48" s="87" t="str">
        <f t="shared" si="15"/>
        <v>DRAW</v>
      </c>
      <c r="T48" s="74">
        <f t="shared" ca="1" si="16"/>
        <v>-14</v>
      </c>
      <c r="U48" s="74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-14</v>
      </c>
      <c r="V48" s="88">
        <f t="shared" ca="1" si="28"/>
        <v>0.12191490615158895</v>
      </c>
      <c r="W48" s="88" t="str">
        <f ca="1">IF(OR($A48="GW 1",$A48="GW 2",$A48="GW 3",$A48="GW 4",$A48="GW 5",$A48="GW 6"),"N/A",IF(T48="","",IF(AND(T48&gt;='Prediction Systems settings'!$B$3,'Program and Results'!T48&lt;='Prediction Systems settings'!$C$3),"DRAW",IF(T48&gt;0,"HOME","AWAY"))))</f>
        <v>AWAY</v>
      </c>
      <c r="X48" s="89" t="str">
        <f t="shared" ca="1" si="4"/>
        <v>Failed</v>
      </c>
      <c r="Y48" s="74" t="str">
        <f ca="1">IF(OR($A48="GW 1",$A48="GW 2",$A48="GW 3",$A48="GW 4",$A48="GW 5",$A48="GW 6"),"N/A",IF(U48="","",IF(AND(U48&gt;='Prediction Systems settings'!$B$4,'Program and Results'!U48&lt;='Prediction Systems settings'!$C$4),"DRAW",IF(U48&gt;0,"HOME","AWAY"))))</f>
        <v>DRAW</v>
      </c>
      <c r="Z48" s="74" t="str">
        <f t="shared" ca="1" si="5"/>
        <v>Succeeded</v>
      </c>
      <c r="AA48" s="85">
        <f ca="1">IF(OR($A48="GW 1",$A48="GW 2",$A48="GW 3",$A48="GW 4",$A48="GW 5",$A48="GW 6"),"N/A",IF(G48="","",SUM(OFFSET(Tables!$A$103,MATCH('Program and Results'!$B48,Tables!$A$103:$A$135,0)-1,MATCH('Program and Results'!$A48,Tables!$1:$1,0)-2,1,-6))))</f>
        <v>3</v>
      </c>
      <c r="AB48" s="86">
        <f ca="1">IF(OR($A48="GW 1",$A48="GW 2",$A48="GW 3",$A48="GW 4",$A48="GW 5",$A48="GW 6"),"N/A",IF(M48="","",SUM(OFFSET(Tables!$A$103,MATCH('Program and Results'!$E48,Tables!$A$103:$A$135,0)-1,MATCH('Program and Results'!$A48,Tables!$1:$1,0)-2,1,-6))))</f>
        <v>8</v>
      </c>
      <c r="AC48" s="86">
        <f t="shared" ca="1" si="6"/>
        <v>-5</v>
      </c>
      <c r="AD48" s="86" t="str">
        <f ca="1">IF(OR($A48="GW 1",$A48="GW 2",$A48="GW 3",$A48="GW 4",$A48="GW 5",$A48="GW 6"),"N/A",IF(AC48="","",IF(AC48&gt;'Prediction Systems settings'!$B$5,"HOME",IF(AC48&lt;-'Prediction Systems settings'!$B$5,"AWAY","DRAW"))))</f>
        <v>DRAW</v>
      </c>
      <c r="AE48" s="86" t="str">
        <f t="shared" ca="1" si="7"/>
        <v>Succeeded</v>
      </c>
      <c r="AK48">
        <v>56.875</v>
      </c>
      <c r="AL48">
        <v>56.875</v>
      </c>
    </row>
    <row r="49" spans="1:38">
      <c r="A49" t="s">
        <v>6</v>
      </c>
      <c r="B49" t="s">
        <v>184</v>
      </c>
      <c r="C49">
        <v>3</v>
      </c>
      <c r="D49">
        <v>0</v>
      </c>
      <c r="E49" t="s">
        <v>188</v>
      </c>
      <c r="F49" s="73">
        <f t="shared" ca="1" si="18"/>
        <v>1493.7846772498124</v>
      </c>
      <c r="G49" s="73">
        <f ca="1">IF(A49="GW 1",ELO_Initial,IFERROR(INDEX(Tables!$1:$1048576,MATCH('Program and Results'!$B49,Tables!$A:$A,0),MATCH('Program and Results'!$A49,Tables!$1:$1,0)-1),""))</f>
        <v>1483.712238273745</v>
      </c>
      <c r="H49" s="74">
        <f t="shared" si="22"/>
        <v>21.85</v>
      </c>
      <c r="I49" s="74">
        <f t="shared" si="24"/>
        <v>1</v>
      </c>
      <c r="J49" s="75">
        <f t="shared" ca="1" si="1"/>
        <v>0.539018811163961</v>
      </c>
      <c r="K49" s="76">
        <f>IF(E49="","",IF(ABS(C49-D49)=0,0,IF(ABS(C49-D49)&gt;10,2.99,INDEX('ELO settings '!$B$25:$B$34,MATCH(ABS(C49-D49),'ELO settings '!$A$25:$A$34,0)))))</f>
        <v>1.85</v>
      </c>
      <c r="L49" s="73">
        <f t="shared" ca="1" si="17"/>
        <v>1487.0965119916721</v>
      </c>
      <c r="M49" s="73">
        <f ca="1">IF(A49="GW 1",ELO_Initial,IFERROR(INDEX(Tables!$1:$1048576,MATCH('Program and Results'!$E49,Tables!$A:$A,0),MATCH('Program and Results'!$A49,Tables!$1:$1,0)-1),""))</f>
        <v>1497.1689509677394</v>
      </c>
      <c r="N49" s="74">
        <f t="shared" si="23"/>
        <v>21.85</v>
      </c>
      <c r="O49" s="74">
        <f t="shared" si="25"/>
        <v>0</v>
      </c>
      <c r="P49" s="75">
        <f t="shared" ca="1" si="19"/>
        <v>0.460981188836039</v>
      </c>
      <c r="Q49" s="76">
        <f t="shared" si="26"/>
        <v>1.85</v>
      </c>
      <c r="R49" s="77" t="str">
        <f t="shared" si="27"/>
        <v>ok</v>
      </c>
      <c r="S49" s="87" t="str">
        <f t="shared" si="15"/>
        <v>HOME</v>
      </c>
      <c r="T49" s="74">
        <f t="shared" ca="1" si="16"/>
        <v>-13</v>
      </c>
      <c r="U49" s="74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-4</v>
      </c>
      <c r="V49" s="88">
        <f t="shared" ca="1" si="28"/>
        <v>7.8037622327921996E-2</v>
      </c>
      <c r="W49" s="88" t="str">
        <f ca="1">IF(OR($A49="GW 1",$A49="GW 2",$A49="GW 3",$A49="GW 4",$A49="GW 5",$A49="GW 6"),"N/A",IF(T49="","",IF(AND(T49&gt;='Prediction Systems settings'!$B$3,'Program and Results'!T49&lt;='Prediction Systems settings'!$C$3),"DRAW",IF(T49&gt;0,"HOME","AWAY"))))</f>
        <v>AWAY</v>
      </c>
      <c r="X49" s="89" t="str">
        <f t="shared" ca="1" si="4"/>
        <v>Failed</v>
      </c>
      <c r="Y49" s="74" t="str">
        <f ca="1">IF(OR($A49="GW 1",$A49="GW 2",$A49="GW 3",$A49="GW 4",$A49="GW 5",$A49="GW 6"),"N/A",IF(U49="","",IF(AND(U49&gt;='Prediction Systems settings'!$B$4,'Program and Results'!U49&lt;='Prediction Systems settings'!$C$4),"DRAW",IF(U49&gt;0,"HOME","AWAY"))))</f>
        <v>AWAY</v>
      </c>
      <c r="Z49" s="74" t="str">
        <f t="shared" ca="1" si="5"/>
        <v>Failed</v>
      </c>
      <c r="AA49" s="85">
        <f ca="1">IF(OR($A49="GW 1",$A49="GW 2",$A49="GW 3",$A49="GW 4",$A49="GW 5",$A49="GW 6"),"N/A",IF(G49="","",SUM(OFFSET(Tables!$A$103,MATCH('Program and Results'!$B49,Tables!$A$103:$A$135,0)-1,MATCH('Program and Results'!$A49,Tables!$1:$1,0)-2,1,-6))))</f>
        <v>-4</v>
      </c>
      <c r="AB49" s="86">
        <f ca="1">IF(OR($A49="GW 1",$A49="GW 2",$A49="GW 3",$A49="GW 4",$A49="GW 5",$A49="GW 6"),"N/A",IF(M49="","",SUM(OFFSET(Tables!$A$103,MATCH('Program and Results'!$E49,Tables!$A$103:$A$135,0)-1,MATCH('Program and Results'!$A49,Tables!$1:$1,0)-2,1,-6))))</f>
        <v>-3</v>
      </c>
      <c r="AC49" s="86">
        <f t="shared" ca="1" si="6"/>
        <v>-1</v>
      </c>
      <c r="AD49" s="86" t="str">
        <f ca="1">IF(OR($A49="GW 1",$A49="GW 2",$A49="GW 3",$A49="GW 4",$A49="GW 5",$A49="GW 6"),"N/A",IF(AC49="","",IF(AC49&gt;'Prediction Systems settings'!$B$5,"HOME",IF(AC49&lt;-'Prediction Systems settings'!$B$5,"AWAY","DRAW"))))</f>
        <v>DRAW</v>
      </c>
      <c r="AE49" s="86" t="str">
        <f t="shared" ca="1" si="7"/>
        <v>Failed</v>
      </c>
      <c r="AK49">
        <v>40.625</v>
      </c>
      <c r="AL49">
        <v>48.75</v>
      </c>
    </row>
    <row r="50" spans="1:38">
      <c r="A50" t="s">
        <v>6</v>
      </c>
      <c r="B50" t="s">
        <v>186</v>
      </c>
      <c r="C50">
        <v>0</v>
      </c>
      <c r="D50">
        <v>1</v>
      </c>
      <c r="E50" t="s">
        <v>182</v>
      </c>
      <c r="F50" s="73">
        <f t="shared" ca="1" si="18"/>
        <v>1472.0723658888458</v>
      </c>
      <c r="G50" s="73">
        <f ca="1">IF(A50="GW 1",ELO_Initial,IFERROR(INDEX(Tables!$1:$1048576,MATCH('Program and Results'!$B50,Tables!$A:$A,0),MATCH('Program and Results'!$A50,Tables!$1:$1,0)-1),""))</f>
        <v>1482.3508676655119</v>
      </c>
      <c r="H50" s="74">
        <f t="shared" si="22"/>
        <v>21</v>
      </c>
      <c r="I50" s="74">
        <f t="shared" si="24"/>
        <v>0</v>
      </c>
      <c r="J50" s="75">
        <f t="shared" ca="1" si="1"/>
        <v>0.48945246555553301</v>
      </c>
      <c r="K50" s="76">
        <f>IF(E50="","",IF(ABS(C50-D50)=0,0,IF(ABS(C50-D50)&gt;10,2.99,INDEX('ELO settings '!$B$25:$B$34,MATCH(ABS(C50-D50),'ELO settings '!$A$25:$A$34,0)))))</f>
        <v>1</v>
      </c>
      <c r="L50" s="73">
        <f t="shared" ca="1" si="17"/>
        <v>1516.2096345096757</v>
      </c>
      <c r="M50" s="73">
        <f ca="1">IF(A50="GW 1",ELO_Initial,IFERROR(INDEX(Tables!$1:$1048576,MATCH('Program and Results'!$E50,Tables!$A:$A,0),MATCH('Program and Results'!$A50,Tables!$1:$1,0)-1),""))</f>
        <v>1505.9311327330095</v>
      </c>
      <c r="N50" s="74">
        <f t="shared" si="23"/>
        <v>21</v>
      </c>
      <c r="O50" s="74">
        <f t="shared" si="25"/>
        <v>1</v>
      </c>
      <c r="P50" s="75">
        <f t="shared" ca="1" si="19"/>
        <v>0.51054753444446699</v>
      </c>
      <c r="Q50" s="76">
        <f t="shared" si="26"/>
        <v>1</v>
      </c>
      <c r="R50" s="77" t="str">
        <f t="shared" si="27"/>
        <v>ok</v>
      </c>
      <c r="S50" s="87" t="str">
        <f t="shared" si="15"/>
        <v>AWAY</v>
      </c>
      <c r="T50" s="74">
        <f t="shared" ca="1" si="16"/>
        <v>-24</v>
      </c>
      <c r="U50" s="74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-4</v>
      </c>
      <c r="V50" s="88">
        <f t="shared" ca="1" si="28"/>
        <v>-2.1095068888933977E-2</v>
      </c>
      <c r="W50" s="88" t="str">
        <f ca="1">IF(OR($A50="GW 1",$A50="GW 2",$A50="GW 3",$A50="GW 4",$A50="GW 5",$A50="GW 6"),"N/A",IF(T50="","",IF(AND(T50&gt;='Prediction Systems settings'!$B$3,'Program and Results'!T50&lt;='Prediction Systems settings'!$C$3),"DRAW",IF(T50&gt;0,"HOME","AWAY"))))</f>
        <v>DRAW</v>
      </c>
      <c r="X50" s="89" t="str">
        <f t="shared" ca="1" si="4"/>
        <v>Failed</v>
      </c>
      <c r="Y50" s="74" t="str">
        <f ca="1">IF(OR($A50="GW 1",$A50="GW 2",$A50="GW 3",$A50="GW 4",$A50="GW 5",$A50="GW 6"),"N/A",IF(U50="","",IF(AND(U50&gt;='Prediction Systems settings'!$B$4,'Program and Results'!U50&lt;='Prediction Systems settings'!$C$4),"DRAW",IF(U50&gt;0,"HOME","AWAY"))))</f>
        <v>AWAY</v>
      </c>
      <c r="Z50" s="74" t="str">
        <f t="shared" ca="1" si="5"/>
        <v>Succeeded</v>
      </c>
      <c r="AA50" s="85">
        <f ca="1">IF(OR($A50="GW 1",$A50="GW 2",$A50="GW 3",$A50="GW 4",$A50="GW 5",$A50="GW 6"),"N/A",IF(G50="","",SUM(OFFSET(Tables!$A$103,MATCH('Program and Results'!$B50,Tables!$A$103:$A$135,0)-1,MATCH('Program and Results'!$A50,Tables!$1:$1,0)-2,1,-6))))</f>
        <v>-5</v>
      </c>
      <c r="AB50" s="86">
        <f ca="1">IF(OR($A50="GW 1",$A50="GW 2",$A50="GW 3",$A50="GW 4",$A50="GW 5",$A50="GW 6"),"N/A",IF(M50="","",SUM(OFFSET(Tables!$A$103,MATCH('Program and Results'!$E50,Tables!$A$103:$A$135,0)-1,MATCH('Program and Results'!$A50,Tables!$1:$1,0)-2,1,-6))))</f>
        <v>2</v>
      </c>
      <c r="AC50" s="86">
        <f t="shared" ca="1" si="6"/>
        <v>-7</v>
      </c>
      <c r="AD50" s="86" t="str">
        <f ca="1">IF(OR($A50="GW 1",$A50="GW 2",$A50="GW 3",$A50="GW 4",$A50="GW 5",$A50="GW 6"),"N/A",IF(AC50="","",IF(AC50&gt;'Prediction Systems settings'!$B$5,"HOME",IF(AC50&lt;-'Prediction Systems settings'!$B$5,"AWAY","DRAW"))))</f>
        <v>AWAY</v>
      </c>
      <c r="AE50" s="86" t="str">
        <f t="shared" ca="1" si="7"/>
        <v>Succeeded</v>
      </c>
      <c r="AK50">
        <v>16.25</v>
      </c>
      <c r="AL50">
        <v>40.625</v>
      </c>
    </row>
    <row r="51" spans="1:38">
      <c r="A51" t="s">
        <v>6</v>
      </c>
      <c r="B51" t="s">
        <v>185</v>
      </c>
      <c r="C51">
        <v>1</v>
      </c>
      <c r="D51">
        <v>2</v>
      </c>
      <c r="E51" t="s">
        <v>183</v>
      </c>
      <c r="F51" s="73">
        <f t="shared" ca="1" si="18"/>
        <v>1536.6261855042362</v>
      </c>
      <c r="G51" s="73">
        <f ca="1">IF(A51="GW 1",ELO_Initial,IFERROR(INDEX(Tables!$1:$1048576,MATCH('Program and Results'!$B51,Tables!$A:$A,0),MATCH('Program and Results'!$A51,Tables!$1:$1,0)-1),""))</f>
        <v>1549.225009037169</v>
      </c>
      <c r="H51" s="74">
        <f t="shared" si="22"/>
        <v>21</v>
      </c>
      <c r="I51" s="74">
        <f t="shared" si="24"/>
        <v>0</v>
      </c>
      <c r="J51" s="75">
        <f t="shared" ca="1" si="1"/>
        <v>0.59994397775870933</v>
      </c>
      <c r="K51" s="76">
        <f>IF(E51="","",IF(ABS(C51-D51)=0,0,IF(ABS(C51-D51)&gt;10,2.99,INDEX('ELO settings '!$B$25:$B$34,MATCH(ABS(C51-D51),'ELO settings '!$A$25:$A$34,0)))))</f>
        <v>1</v>
      </c>
      <c r="L51" s="73">
        <f t="shared" ca="1" si="17"/>
        <v>1523.9278782519145</v>
      </c>
      <c r="M51" s="73">
        <f ca="1">IF(A51="GW 1",ELO_Initial,IFERROR(INDEX(Tables!$1:$1048576,MATCH('Program and Results'!$E51,Tables!$A:$A,0),MATCH('Program and Results'!$A51,Tables!$1:$1,0)-1),""))</f>
        <v>1511.3290547189818</v>
      </c>
      <c r="N51" s="74">
        <f t="shared" si="23"/>
        <v>21</v>
      </c>
      <c r="O51" s="74">
        <f t="shared" si="25"/>
        <v>1</v>
      </c>
      <c r="P51" s="75">
        <f t="shared" ca="1" si="19"/>
        <v>0.40005602224129067</v>
      </c>
      <c r="Q51" s="76">
        <f t="shared" si="26"/>
        <v>1</v>
      </c>
      <c r="R51" s="77" t="str">
        <f t="shared" si="27"/>
        <v>ok</v>
      </c>
      <c r="S51" s="87" t="str">
        <f t="shared" si="15"/>
        <v>AWAY</v>
      </c>
      <c r="T51" s="74">
        <f t="shared" ca="1" si="16"/>
        <v>38</v>
      </c>
      <c r="U51" s="74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18</v>
      </c>
      <c r="V51" s="88">
        <f t="shared" ca="1" si="28"/>
        <v>0.19988795551741867</v>
      </c>
      <c r="W51" s="88" t="str">
        <f ca="1">IF(OR($A51="GW 1",$A51="GW 2",$A51="GW 3",$A51="GW 4",$A51="GW 5",$A51="GW 6"),"N/A",IF(T51="","",IF(AND(T51&gt;='Prediction Systems settings'!$B$3,'Program and Results'!T51&lt;='Prediction Systems settings'!$C$3),"DRAW",IF(T51&gt;0,"HOME","AWAY"))))</f>
        <v>HOME</v>
      </c>
      <c r="X51" s="89" t="str">
        <f t="shared" ca="1" si="4"/>
        <v>Failed</v>
      </c>
      <c r="Y51" s="74" t="str">
        <f ca="1">IF(OR($A51="GW 1",$A51="GW 2",$A51="GW 3",$A51="GW 4",$A51="GW 5",$A51="GW 6"),"N/A",IF(U51="","",IF(AND(U51&gt;='Prediction Systems settings'!$B$4,'Program and Results'!U51&lt;='Prediction Systems settings'!$C$4),"DRAW",IF(U51&gt;0,"HOME","AWAY"))))</f>
        <v>HOME</v>
      </c>
      <c r="Z51" s="74" t="str">
        <f t="shared" ca="1" si="5"/>
        <v>Failed</v>
      </c>
      <c r="AA51" s="85">
        <f ca="1">IF(OR($A51="GW 1",$A51="GW 2",$A51="GW 3",$A51="GW 4",$A51="GW 5",$A51="GW 6"),"N/A",IF(G51="","",SUM(OFFSET(Tables!$A$103,MATCH('Program and Results'!$B51,Tables!$A$103:$A$135,0)-1,MATCH('Program and Results'!$A51,Tables!$1:$1,0)-2,1,-6))))</f>
        <v>8</v>
      </c>
      <c r="AB51" s="86">
        <f ca="1">IF(OR($A51="GW 1",$A51="GW 2",$A51="GW 3",$A51="GW 4",$A51="GW 5",$A51="GW 6"),"N/A",IF(M51="","",SUM(OFFSET(Tables!$A$103,MATCH('Program and Results'!$E51,Tables!$A$103:$A$135,0)-1,MATCH('Program and Results'!$A51,Tables!$1:$1,0)-2,1,-6))))</f>
        <v>1</v>
      </c>
      <c r="AC51" s="86">
        <f t="shared" ca="1" si="6"/>
        <v>7</v>
      </c>
      <c r="AD51" s="86" t="str">
        <f ca="1">IF(OR($A51="GW 1",$A51="GW 2",$A51="GW 3",$A51="GW 4",$A51="GW 5",$A51="GW 6"),"N/A",IF(AC51="","",IF(AC51&gt;'Prediction Systems settings'!$B$5,"HOME",IF(AC51&lt;-'Prediction Systems settings'!$B$5,"AWAY","DRAW"))))</f>
        <v>HOME</v>
      </c>
      <c r="AE51" s="86" t="str">
        <f t="shared" ca="1" si="7"/>
        <v>Failed</v>
      </c>
      <c r="AK51">
        <v>32.5</v>
      </c>
      <c r="AL51">
        <v>32.5</v>
      </c>
    </row>
    <row r="52" spans="1:38">
      <c r="A52" t="s">
        <v>7</v>
      </c>
      <c r="B52" t="s">
        <v>182</v>
      </c>
      <c r="C52">
        <v>6</v>
      </c>
      <c r="D52">
        <v>0</v>
      </c>
      <c r="E52" t="s">
        <v>184</v>
      </c>
      <c r="F52" s="73">
        <f t="shared" ca="1" si="18"/>
        <v>1525.2837825981123</v>
      </c>
      <c r="G52" s="73">
        <f ca="1">IF(A52="GW 1",ELO_Initial,IFERROR(INDEX(Tables!$1:$1048576,MATCH('Program and Results'!$B52,Tables!$A:$A,0),MATCH('Program and Results'!$A52,Tables!$1:$1,0)-1),""))</f>
        <v>1516.2096345096757</v>
      </c>
      <c r="H52" s="74">
        <f t="shared" si="22"/>
        <v>22.490000000000002</v>
      </c>
      <c r="I52" s="74">
        <f t="shared" si="24"/>
        <v>1</v>
      </c>
      <c r="J52" s="75">
        <f t="shared" ca="1" si="1"/>
        <v>0.5965252072727103</v>
      </c>
      <c r="K52" s="76">
        <f>IF(E52="","",IF(ABS(C52-D52)=0,0,IF(ABS(C52-D52)&gt;10,2.99,INDEX('ELO settings '!$B$25:$B$34,MATCH(ABS(C52-D52),'ELO settings '!$A$25:$A$34,0)))))</f>
        <v>2.4900000000000002</v>
      </c>
      <c r="L52" s="73">
        <f t="shared" ca="1" si="17"/>
        <v>1484.7105291613757</v>
      </c>
      <c r="M52" s="73">
        <f ca="1">IF(A52="GW 1",ELO_Initial,IFERROR(INDEX(Tables!$1:$1048576,MATCH('Program and Results'!$E52,Tables!$A:$A,0),MATCH('Program and Results'!$A52,Tables!$1:$1,0)-1),""))</f>
        <v>1493.7846772498124</v>
      </c>
      <c r="N52" s="74">
        <f t="shared" si="23"/>
        <v>22.490000000000002</v>
      </c>
      <c r="O52" s="74">
        <f t="shared" si="25"/>
        <v>0</v>
      </c>
      <c r="P52" s="75">
        <f t="shared" ca="1" si="19"/>
        <v>0.4034747927272897</v>
      </c>
      <c r="Q52" s="76">
        <f t="shared" si="26"/>
        <v>2.4900000000000002</v>
      </c>
      <c r="R52" s="77" t="str">
        <f t="shared" si="27"/>
        <v>ok</v>
      </c>
      <c r="S52" s="87" t="str">
        <f t="shared" si="15"/>
        <v>HOME</v>
      </c>
      <c r="T52" s="74">
        <f t="shared" ca="1" si="16"/>
        <v>22</v>
      </c>
      <c r="U52" s="74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4</v>
      </c>
      <c r="V52" s="88">
        <f t="shared" ca="1" si="28"/>
        <v>0.1930504145454206</v>
      </c>
      <c r="W52" s="88" t="str">
        <f ca="1">IF(OR($A52="GW 1",$A52="GW 2",$A52="GW 3",$A52="GW 4",$A52="GW 5",$A52="GW 6"),"N/A",IF(T52="","",IF(AND(T52&gt;='Prediction Systems settings'!$B$3,'Program and Results'!T52&lt;='Prediction Systems settings'!$C$3),"DRAW",IF(T52&gt;0,"HOME","AWAY"))))</f>
        <v>HOME</v>
      </c>
      <c r="X52" s="89" t="str">
        <f t="shared" ca="1" si="4"/>
        <v>Succeeded</v>
      </c>
      <c r="Y52" s="74" t="str">
        <f ca="1">IF(OR($A52="GW 1",$A52="GW 2",$A52="GW 3",$A52="GW 4",$A52="GW 5",$A52="GW 6"),"N/A",IF(U52="","",IF(AND(U52&gt;='Prediction Systems settings'!$B$4,'Program and Results'!U52&lt;='Prediction Systems settings'!$C$4),"DRAW",IF(U52&gt;0,"HOME","AWAY"))))</f>
        <v>HOME</v>
      </c>
      <c r="Z52" s="74" t="str">
        <f t="shared" ca="1" si="5"/>
        <v>Succeeded</v>
      </c>
      <c r="AA52" s="85">
        <f ca="1">IF(OR($A52="GW 1",$A52="GW 2",$A52="GW 3",$A52="GW 4",$A52="GW 5",$A52="GW 6"),"N/A",IF(G52="","",SUM(OFFSET(Tables!$A$103,MATCH('Program and Results'!$B52,Tables!$A$103:$A$135,0)-1,MATCH('Program and Results'!$A52,Tables!$1:$1,0)-2,1,-6))))</f>
        <v>1</v>
      </c>
      <c r="AB52" s="86">
        <f ca="1">IF(OR($A52="GW 1",$A52="GW 2",$A52="GW 3",$A52="GW 4",$A52="GW 5",$A52="GW 6"),"N/A",IF(M52="","",SUM(OFFSET(Tables!$A$103,MATCH('Program and Results'!$E52,Tables!$A$103:$A$135,0)-1,MATCH('Program and Results'!$A52,Tables!$1:$1,0)-2,1,-6))))</f>
        <v>1</v>
      </c>
      <c r="AC52" s="86">
        <f t="shared" ca="1" si="6"/>
        <v>0</v>
      </c>
      <c r="AD52" s="86" t="str">
        <f ca="1">IF(OR($A52="GW 1",$A52="GW 2",$A52="GW 3",$A52="GW 4",$A52="GW 5",$A52="GW 6"),"N/A",IF(AC52="","",IF(AC52&gt;'Prediction Systems settings'!$B$5,"HOME",IF(AC52&lt;-'Prediction Systems settings'!$B$5,"AWAY","DRAW"))))</f>
        <v>DRAW</v>
      </c>
      <c r="AE52" s="86" t="str">
        <f t="shared" ca="1" si="7"/>
        <v>Failed</v>
      </c>
      <c r="AK52">
        <v>45.5</v>
      </c>
      <c r="AL52">
        <v>40.625</v>
      </c>
    </row>
    <row r="53" spans="1:38">
      <c r="A53" t="s">
        <v>7</v>
      </c>
      <c r="B53" t="s">
        <v>194</v>
      </c>
      <c r="C53">
        <v>0</v>
      </c>
      <c r="D53">
        <v>3</v>
      </c>
      <c r="E53" t="s">
        <v>190</v>
      </c>
      <c r="F53" s="73">
        <f t="shared" ca="1" si="18"/>
        <v>1447.4824573274852</v>
      </c>
      <c r="G53" s="73">
        <f ca="1">IF(A53="GW 1",ELO_Initial,IFERROR(INDEX(Tables!$1:$1048576,MATCH('Program and Results'!$B53,Tables!$A:$A,0),MATCH('Program and Results'!$A53,Tables!$1:$1,0)-1),""))</f>
        <v>1456.7656644101983</v>
      </c>
      <c r="H53" s="74">
        <f t="shared" si="22"/>
        <v>21.85</v>
      </c>
      <c r="I53" s="74">
        <f t="shared" si="24"/>
        <v>0</v>
      </c>
      <c r="J53" s="75">
        <f t="shared" ca="1" si="1"/>
        <v>0.42486073605093516</v>
      </c>
      <c r="K53" s="76">
        <f>IF(E53="","",IF(ABS(C53-D53)=0,0,IF(ABS(C53-D53)&gt;10,2.99,INDEX('ELO settings '!$B$25:$B$34,MATCH(ABS(C53-D53),'ELO settings '!$A$25:$A$34,0)))))</f>
        <v>1.85</v>
      </c>
      <c r="L53" s="73">
        <f t="shared" ca="1" si="17"/>
        <v>1525.1594395401694</v>
      </c>
      <c r="M53" s="73">
        <f ca="1">IF(A53="GW 1",ELO_Initial,IFERROR(INDEX(Tables!$1:$1048576,MATCH('Program and Results'!$E53,Tables!$A:$A,0),MATCH('Program and Results'!$A53,Tables!$1:$1,0)-1),""))</f>
        <v>1515.8762324574564</v>
      </c>
      <c r="N53" s="74">
        <f t="shared" si="23"/>
        <v>21.85</v>
      </c>
      <c r="O53" s="74">
        <f t="shared" si="25"/>
        <v>1</v>
      </c>
      <c r="P53" s="75">
        <f t="shared" ca="1" si="19"/>
        <v>0.57513926394906489</v>
      </c>
      <c r="Q53" s="76">
        <f t="shared" si="26"/>
        <v>1.85</v>
      </c>
      <c r="R53" s="77" t="str">
        <f t="shared" si="27"/>
        <v>ok</v>
      </c>
      <c r="S53" s="87" t="str">
        <f t="shared" si="15"/>
        <v>AWAY</v>
      </c>
      <c r="T53" s="74">
        <f t="shared" ca="1" si="16"/>
        <v>-59</v>
      </c>
      <c r="U53" s="74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-30</v>
      </c>
      <c r="V53" s="88">
        <f t="shared" ca="1" si="28"/>
        <v>-0.15027852789812973</v>
      </c>
      <c r="W53" s="88" t="str">
        <f ca="1">IF(OR($A53="GW 1",$A53="GW 2",$A53="GW 3",$A53="GW 4",$A53="GW 5",$A53="GW 6"),"N/A",IF(T53="","",IF(AND(T53&gt;='Prediction Systems settings'!$B$3,'Program and Results'!T53&lt;='Prediction Systems settings'!$C$3),"DRAW",IF(T53&gt;0,"HOME","AWAY"))))</f>
        <v>AWAY</v>
      </c>
      <c r="X53" s="89" t="str">
        <f t="shared" ca="1" si="4"/>
        <v>Succeeded</v>
      </c>
      <c r="Y53" s="74" t="str">
        <f ca="1">IF(OR($A53="GW 1",$A53="GW 2",$A53="GW 3",$A53="GW 4",$A53="GW 5",$A53="GW 6"),"N/A",IF(U53="","",IF(AND(U53&gt;='Prediction Systems settings'!$B$4,'Program and Results'!U53&lt;='Prediction Systems settings'!$C$4),"DRAW",IF(U53&gt;0,"HOME","AWAY"))))</f>
        <v>DRAW</v>
      </c>
      <c r="Z53" s="74" t="str">
        <f t="shared" ca="1" si="5"/>
        <v>Failed</v>
      </c>
      <c r="AA53" s="85">
        <f ca="1">IF(OR($A53="GW 1",$A53="GW 2",$A53="GW 3",$A53="GW 4",$A53="GW 5",$A53="GW 6"),"N/A",IF(G53="","",SUM(OFFSET(Tables!$A$103,MATCH('Program and Results'!$B53,Tables!$A$103:$A$135,0)-1,MATCH('Program and Results'!$A53,Tables!$1:$1,0)-2,1,-6))))</f>
        <v>-6</v>
      </c>
      <c r="AB53" s="86">
        <f ca="1">IF(OR($A53="GW 1",$A53="GW 2",$A53="GW 3",$A53="GW 4",$A53="GW 5",$A53="GW 6"),"N/A",IF(M53="","",SUM(OFFSET(Tables!$A$103,MATCH('Program and Results'!$E53,Tables!$A$103:$A$135,0)-1,MATCH('Program and Results'!$A53,Tables!$1:$1,0)-2,1,-6))))</f>
        <v>2</v>
      </c>
      <c r="AC53" s="86">
        <f t="shared" ca="1" si="6"/>
        <v>-8</v>
      </c>
      <c r="AD53" s="86" t="str">
        <f ca="1">IF(OR($A53="GW 1",$A53="GW 2",$A53="GW 3",$A53="GW 4",$A53="GW 5",$A53="GW 6"),"N/A",IF(AC53="","",IF(AC53&gt;'Prediction Systems settings'!$B$5,"HOME",IF(AC53&lt;-'Prediction Systems settings'!$B$5,"AWAY","DRAW"))))</f>
        <v>AWAY</v>
      </c>
      <c r="AE53" s="86" t="str">
        <f t="shared" ca="1" si="7"/>
        <v>Succeeded</v>
      </c>
      <c r="AK53">
        <v>6.5</v>
      </c>
      <c r="AL53">
        <v>56.875</v>
      </c>
    </row>
    <row r="54" spans="1:38">
      <c r="A54" t="s">
        <v>7</v>
      </c>
      <c r="B54" t="s">
        <v>192</v>
      </c>
      <c r="C54">
        <v>4</v>
      </c>
      <c r="D54">
        <v>0</v>
      </c>
      <c r="E54" t="s">
        <v>186</v>
      </c>
      <c r="F54" s="73">
        <f t="shared" ca="1" si="18"/>
        <v>1540.0288386242648</v>
      </c>
      <c r="G54" s="73">
        <f ca="1">IF(A54="GW 1",ELO_Initial,IFERROR(INDEX(Tables!$1:$1048576,MATCH('Program and Results'!$B54,Tables!$A:$A,0),MATCH('Program and Results'!$A54,Tables!$1:$1,0)-1),""))</f>
        <v>1532.6202051782088</v>
      </c>
      <c r="H54" s="74">
        <f t="shared" si="22"/>
        <v>22.11</v>
      </c>
      <c r="I54" s="74">
        <f t="shared" si="24"/>
        <v>1</v>
      </c>
      <c r="J54" s="75">
        <f t="shared" ca="1" si="1"/>
        <v>0.66491933758226718</v>
      </c>
      <c r="K54" s="76">
        <f>IF(E54="","",IF(ABS(C54-D54)=0,0,IF(ABS(C54-D54)&gt;10,2.99,INDEX('ELO settings '!$B$25:$B$34,MATCH(ABS(C54-D54),'ELO settings '!$A$25:$A$34,0)))))</f>
        <v>2.11</v>
      </c>
      <c r="L54" s="73">
        <f t="shared" ca="1" si="17"/>
        <v>1464.6637324427898</v>
      </c>
      <c r="M54" s="73">
        <f ca="1">IF(A54="GW 1",ELO_Initial,IFERROR(INDEX(Tables!$1:$1048576,MATCH('Program and Results'!$E54,Tables!$A:$A,0),MATCH('Program and Results'!$A54,Tables!$1:$1,0)-1),""))</f>
        <v>1472.0723658888458</v>
      </c>
      <c r="N54" s="74">
        <f t="shared" si="23"/>
        <v>22.11</v>
      </c>
      <c r="O54" s="74">
        <f t="shared" si="25"/>
        <v>0</v>
      </c>
      <c r="P54" s="75">
        <f t="shared" ca="1" si="19"/>
        <v>0.33508066241773282</v>
      </c>
      <c r="Q54" s="76">
        <f t="shared" si="26"/>
        <v>2.11</v>
      </c>
      <c r="R54" s="77" t="str">
        <f t="shared" si="27"/>
        <v>ok</v>
      </c>
      <c r="S54" s="87" t="str">
        <f t="shared" si="15"/>
        <v>HOME</v>
      </c>
      <c r="T54" s="74">
        <f t="shared" ca="1" si="16"/>
        <v>61</v>
      </c>
      <c r="U54" s="74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32</v>
      </c>
      <c r="V54" s="88">
        <f t="shared" ca="1" si="28"/>
        <v>0.32983867516453436</v>
      </c>
      <c r="W54" s="88" t="str">
        <f ca="1">IF(OR($A54="GW 1",$A54="GW 2",$A54="GW 3",$A54="GW 4",$A54="GW 5",$A54="GW 6"),"N/A",IF(T54="","",IF(AND(T54&gt;='Prediction Systems settings'!$B$3,'Program and Results'!T54&lt;='Prediction Systems settings'!$C$3),"DRAW",IF(T54&gt;0,"HOME","AWAY"))))</f>
        <v>HOME</v>
      </c>
      <c r="X54" s="89" t="str">
        <f t="shared" ca="1" si="4"/>
        <v>Succeeded</v>
      </c>
      <c r="Y54" s="74" t="str">
        <f ca="1">IF(OR($A54="GW 1",$A54="GW 2",$A54="GW 3",$A54="GW 4",$A54="GW 5",$A54="GW 6"),"N/A",IF(U54="","",IF(AND(U54&gt;='Prediction Systems settings'!$B$4,'Program and Results'!U54&lt;='Prediction Systems settings'!$C$4),"DRAW",IF(U54&gt;0,"HOME","AWAY"))))</f>
        <v>HOME</v>
      </c>
      <c r="Z54" s="74" t="str">
        <f t="shared" ca="1" si="5"/>
        <v>Succeeded</v>
      </c>
      <c r="AA54" s="85">
        <f ca="1">IF(OR($A54="GW 1",$A54="GW 2",$A54="GW 3",$A54="GW 4",$A54="GW 5",$A54="GW 6"),"N/A",IF(G54="","",SUM(OFFSET(Tables!$A$103,MATCH('Program and Results'!$B54,Tables!$A$103:$A$135,0)-1,MATCH('Program and Results'!$A54,Tables!$1:$1,0)-2,1,-6))))</f>
        <v>6</v>
      </c>
      <c r="AB54" s="86">
        <f ca="1">IF(OR($A54="GW 1",$A54="GW 2",$A54="GW 3",$A54="GW 4",$A54="GW 5",$A54="GW 6"),"N/A",IF(M54="","",SUM(OFFSET(Tables!$A$103,MATCH('Program and Results'!$E54,Tables!$A$103:$A$135,0)-1,MATCH('Program and Results'!$A54,Tables!$1:$1,0)-2,1,-6))))</f>
        <v>-2</v>
      </c>
      <c r="AC54" s="86">
        <f t="shared" ca="1" si="6"/>
        <v>8</v>
      </c>
      <c r="AD54" s="86" t="str">
        <f ca="1">IF(OR($A54="GW 1",$A54="GW 2",$A54="GW 3",$A54="GW 4",$A54="GW 5",$A54="GW 6"),"N/A",IF(AC54="","",IF(AC54&gt;'Prediction Systems settings'!$B$5,"HOME",IF(AC54&lt;-'Prediction Systems settings'!$B$5,"AWAY","DRAW"))))</f>
        <v>HOME</v>
      </c>
      <c r="AE54" s="86" t="str">
        <f t="shared" ca="1" si="7"/>
        <v>Succeeded</v>
      </c>
      <c r="AK54">
        <v>58.5</v>
      </c>
      <c r="AL54">
        <v>16.25</v>
      </c>
    </row>
    <row r="55" spans="1:38">
      <c r="A55" t="s">
        <v>7</v>
      </c>
      <c r="B55" t="s">
        <v>189</v>
      </c>
      <c r="C55">
        <v>2</v>
      </c>
      <c r="D55">
        <v>1</v>
      </c>
      <c r="E55" t="s">
        <v>195</v>
      </c>
      <c r="F55" s="73">
        <f t="shared" ca="1" si="18"/>
        <v>1493.3222985749558</v>
      </c>
      <c r="G55" s="73">
        <f ca="1">IF(A55="GW 1",ELO_Initial,IFERROR(INDEX(Tables!$1:$1048576,MATCH('Program and Results'!$B55,Tables!$A:$A,0),MATCH('Program and Results'!$A55,Tables!$1:$1,0)-1),""))</f>
        <v>1483.9670713541816</v>
      </c>
      <c r="H55" s="74">
        <f t="shared" si="22"/>
        <v>21</v>
      </c>
      <c r="I55" s="74">
        <f t="shared" si="24"/>
        <v>1</v>
      </c>
      <c r="J55" s="75">
        <f t="shared" ca="1" si="1"/>
        <v>0.55451298948694483</v>
      </c>
      <c r="K55" s="76">
        <f>IF(E55="","",IF(ABS(C55-D55)=0,0,IF(ABS(C55-D55)&gt;10,2.99,INDEX('ELO settings '!$B$25:$B$34,MATCH(ABS(C55-D55),'ELO settings '!$A$25:$A$34,0)))))</f>
        <v>1</v>
      </c>
      <c r="L55" s="73">
        <f t="shared" ca="1" si="17"/>
        <v>1469.0811727147495</v>
      </c>
      <c r="M55" s="73">
        <f ca="1">IF(A55="GW 1",ELO_Initial,IFERROR(INDEX(Tables!$1:$1048576,MATCH('Program and Results'!$E55,Tables!$A:$A,0),MATCH('Program and Results'!$A55,Tables!$1:$1,0)-1),""))</f>
        <v>1478.4363999355237</v>
      </c>
      <c r="N55" s="74">
        <f t="shared" si="23"/>
        <v>21</v>
      </c>
      <c r="O55" s="74">
        <f t="shared" si="25"/>
        <v>0</v>
      </c>
      <c r="P55" s="75">
        <f t="shared" ca="1" si="19"/>
        <v>0.44548701051305517</v>
      </c>
      <c r="Q55" s="76">
        <f t="shared" si="26"/>
        <v>1</v>
      </c>
      <c r="R55" s="77" t="str">
        <f t="shared" si="27"/>
        <v>ok</v>
      </c>
      <c r="S55" s="87" t="str">
        <f t="shared" si="15"/>
        <v>HOME</v>
      </c>
      <c r="T55" s="74">
        <f t="shared" ca="1" si="16"/>
        <v>6</v>
      </c>
      <c r="U55" s="74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25</v>
      </c>
      <c r="V55" s="88">
        <f t="shared" ca="1" si="28"/>
        <v>0.10902597897388966</v>
      </c>
      <c r="W55" s="88" t="str">
        <f ca="1">IF(OR($A55="GW 1",$A55="GW 2",$A55="GW 3",$A55="GW 4",$A55="GW 5",$A55="GW 6"),"N/A",IF(T55="","",IF(AND(T55&gt;='Prediction Systems settings'!$B$3,'Program and Results'!T55&lt;='Prediction Systems settings'!$C$3),"DRAW",IF(T55&gt;0,"HOME","AWAY"))))</f>
        <v>HOME</v>
      </c>
      <c r="X55" s="89" t="str">
        <f t="shared" ca="1" si="4"/>
        <v>Succeeded</v>
      </c>
      <c r="Y55" s="74" t="str">
        <f ca="1">IF(OR($A55="GW 1",$A55="GW 2",$A55="GW 3",$A55="GW 4",$A55="GW 5",$A55="GW 6"),"N/A",IF(U55="","",IF(AND(U55&gt;='Prediction Systems settings'!$B$4,'Program and Results'!U55&lt;='Prediction Systems settings'!$C$4),"DRAW",IF(U55&gt;0,"HOME","AWAY"))))</f>
        <v>HOME</v>
      </c>
      <c r="Z55" s="74" t="str">
        <f t="shared" ca="1" si="5"/>
        <v>Succeeded</v>
      </c>
      <c r="AA55" s="85">
        <f ca="1">IF(OR($A55="GW 1",$A55="GW 2",$A55="GW 3",$A55="GW 4",$A55="GW 5",$A55="GW 6"),"N/A",IF(G55="","",SUM(OFFSET(Tables!$A$103,MATCH('Program and Results'!$B55,Tables!$A$103:$A$135,0)-1,MATCH('Program and Results'!$A55,Tables!$1:$1,0)-2,1,-6))))</f>
        <v>-4</v>
      </c>
      <c r="AB55" s="86">
        <f ca="1">IF(OR($A55="GW 1",$A55="GW 2",$A55="GW 3",$A55="GW 4",$A55="GW 5",$A55="GW 6"),"N/A",IF(M55="","",SUM(OFFSET(Tables!$A$103,MATCH('Program and Results'!$E55,Tables!$A$103:$A$135,0)-1,MATCH('Program and Results'!$A55,Tables!$1:$1,0)-2,1,-6))))</f>
        <v>-7</v>
      </c>
      <c r="AC55" s="86">
        <f t="shared" ca="1" si="6"/>
        <v>3</v>
      </c>
      <c r="AD55" s="86" t="str">
        <f ca="1">IF(OR($A55="GW 1",$A55="GW 2",$A55="GW 3",$A55="GW 4",$A55="GW 5",$A55="GW 6"),"N/A",IF(AC55="","",IF(AC55&gt;'Prediction Systems settings'!$B$5,"HOME",IF(AC55&lt;-'Prediction Systems settings'!$B$5,"AWAY","DRAW"))))</f>
        <v>DRAW</v>
      </c>
      <c r="AE55" s="86" t="str">
        <f t="shared" ca="1" si="7"/>
        <v>Failed</v>
      </c>
      <c r="AK55">
        <v>32.5</v>
      </c>
      <c r="AL55">
        <v>32.5</v>
      </c>
    </row>
    <row r="56" spans="1:38">
      <c r="A56" t="s">
        <v>7</v>
      </c>
      <c r="B56" t="s">
        <v>188</v>
      </c>
      <c r="C56">
        <v>0</v>
      </c>
      <c r="D56">
        <v>2</v>
      </c>
      <c r="E56" t="s">
        <v>185</v>
      </c>
      <c r="F56" s="73">
        <f t="shared" ca="1" si="18"/>
        <v>1476.6673622602377</v>
      </c>
      <c r="G56" s="73">
        <f ca="1">IF(A56="GW 1",ELO_Initial,IFERROR(INDEX(Tables!$1:$1048576,MATCH('Program and Results'!$B56,Tables!$A:$A,0),MATCH('Program and Results'!$A56,Tables!$1:$1,0)-1),""))</f>
        <v>1487.0965119916721</v>
      </c>
      <c r="H56" s="74">
        <f t="shared" si="22"/>
        <v>21.51</v>
      </c>
      <c r="I56" s="74">
        <f t="shared" si="24"/>
        <v>0</v>
      </c>
      <c r="J56" s="75">
        <f t="shared" ca="1" si="1"/>
        <v>0.48485121949950377</v>
      </c>
      <c r="K56" s="76">
        <f>IF(E56="","",IF(ABS(C56-D56)=0,0,IF(ABS(C56-D56)&gt;10,2.99,INDEX('ELO settings '!$B$25:$B$34,MATCH(ABS(C56-D56),'ELO settings '!$A$25:$A$34,0)))))</f>
        <v>1.51</v>
      </c>
      <c r="L56" s="73">
        <f t="shared" ca="1" si="17"/>
        <v>1547.0553352356706</v>
      </c>
      <c r="M56" s="73">
        <f ca="1">IF(A56="GW 1",ELO_Initial,IFERROR(INDEX(Tables!$1:$1048576,MATCH('Program and Results'!$E56,Tables!$A:$A,0),MATCH('Program and Results'!$A56,Tables!$1:$1,0)-1),""))</f>
        <v>1536.6261855042362</v>
      </c>
      <c r="N56" s="74">
        <f t="shared" si="23"/>
        <v>21.51</v>
      </c>
      <c r="O56" s="74">
        <f t="shared" si="25"/>
        <v>1</v>
      </c>
      <c r="P56" s="75">
        <f t="shared" ca="1" si="19"/>
        <v>0.51514878050049617</v>
      </c>
      <c r="Q56" s="76">
        <f t="shared" si="26"/>
        <v>1.51</v>
      </c>
      <c r="R56" s="77" t="str">
        <f t="shared" si="27"/>
        <v>ok</v>
      </c>
      <c r="S56" s="87" t="str">
        <f t="shared" si="15"/>
        <v>AWAY</v>
      </c>
      <c r="T56" s="74">
        <f t="shared" ca="1" si="16"/>
        <v>-50</v>
      </c>
      <c r="U56" s="74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-37</v>
      </c>
      <c r="V56" s="88">
        <f t="shared" ca="1" si="28"/>
        <v>-3.0297561000992401E-2</v>
      </c>
      <c r="W56" s="88" t="str">
        <f ca="1">IF(OR($A56="GW 1",$A56="GW 2",$A56="GW 3",$A56="GW 4",$A56="GW 5",$A56="GW 6"),"N/A",IF(T56="","",IF(AND(T56&gt;='Prediction Systems settings'!$B$3,'Program and Results'!T56&lt;='Prediction Systems settings'!$C$3),"DRAW",IF(T56&gt;0,"HOME","AWAY"))))</f>
        <v>AWAY</v>
      </c>
      <c r="X56" s="89" t="str">
        <f t="shared" ca="1" si="4"/>
        <v>Succeeded</v>
      </c>
      <c r="Y56" s="74" t="str">
        <f ca="1">IF(OR($A56="GW 1",$A56="GW 2",$A56="GW 3",$A56="GW 4",$A56="GW 5",$A56="GW 6"),"N/A",IF(U56="","",IF(AND(U56&gt;='Prediction Systems settings'!$B$4,'Program and Results'!U56&lt;='Prediction Systems settings'!$C$4),"DRAW",IF(U56&gt;0,"HOME","AWAY"))))</f>
        <v>DRAW</v>
      </c>
      <c r="Z56" s="74" t="str">
        <f t="shared" ca="1" si="5"/>
        <v>Failed</v>
      </c>
      <c r="AA56" s="85">
        <f ca="1">IF(OR($A56="GW 1",$A56="GW 2",$A56="GW 3",$A56="GW 4",$A56="GW 5",$A56="GW 6"),"N/A",IF(G56="","",SUM(OFFSET(Tables!$A$103,MATCH('Program and Results'!$B56,Tables!$A$103:$A$135,0)-1,MATCH('Program and Results'!$A56,Tables!$1:$1,0)-2,1,-6))))</f>
        <v>-6</v>
      </c>
      <c r="AB56" s="86">
        <f ca="1">IF(OR($A56="GW 1",$A56="GW 2",$A56="GW 3",$A56="GW 4",$A56="GW 5",$A56="GW 6"),"N/A",IF(M56="","",SUM(OFFSET(Tables!$A$103,MATCH('Program and Results'!$E56,Tables!$A$103:$A$135,0)-1,MATCH('Program and Results'!$A56,Tables!$1:$1,0)-2,1,-6))))</f>
        <v>5</v>
      </c>
      <c r="AC56" s="86">
        <f t="shared" ca="1" si="6"/>
        <v>-11</v>
      </c>
      <c r="AD56" s="86" t="str">
        <f ca="1">IF(OR($A56="GW 1",$A56="GW 2",$A56="GW 3",$A56="GW 4",$A56="GW 5",$A56="GW 6"),"N/A",IF(AC56="","",IF(AC56&gt;'Prediction Systems settings'!$B$5,"HOME",IF(AC56&lt;-'Prediction Systems settings'!$B$5,"AWAY","DRAW"))))</f>
        <v>AWAY</v>
      </c>
      <c r="AE56" s="86" t="str">
        <f t="shared" ca="1" si="7"/>
        <v>Succeeded</v>
      </c>
      <c r="AK56">
        <v>39</v>
      </c>
      <c r="AL56">
        <v>32.5</v>
      </c>
    </row>
    <row r="57" spans="1:38">
      <c r="A57" t="s">
        <v>7</v>
      </c>
      <c r="B57" t="s">
        <v>193</v>
      </c>
      <c r="C57">
        <v>1</v>
      </c>
      <c r="D57">
        <v>2</v>
      </c>
      <c r="E57" t="s">
        <v>191</v>
      </c>
      <c r="F57" s="73">
        <f t="shared" ca="1" si="18"/>
        <v>1470.585314277627</v>
      </c>
      <c r="G57" s="73">
        <f ca="1">IF(A57="GW 1",ELO_Initial,IFERROR(INDEX(Tables!$1:$1048576,MATCH('Program and Results'!$B57,Tables!$A:$A,0),MATCH('Program and Results'!$A57,Tables!$1:$1,0)-1),""))</f>
        <v>1482.6100971896935</v>
      </c>
      <c r="H57" s="74">
        <f t="shared" si="22"/>
        <v>21</v>
      </c>
      <c r="I57" s="74">
        <f t="shared" si="24"/>
        <v>0</v>
      </c>
      <c r="J57" s="75">
        <f t="shared" ca="1" si="1"/>
        <v>0.57260871009840553</v>
      </c>
      <c r="K57" s="76">
        <f>IF(E57="","",IF(ABS(C57-D57)=0,0,IF(ABS(C57-D57)&gt;10,2.99,INDEX('ELO settings '!$B$25:$B$34,MATCH(ABS(C57-D57),'ELO settings '!$A$25:$A$34,0)))))</f>
        <v>1</v>
      </c>
      <c r="L57" s="73">
        <f t="shared" ca="1" si="17"/>
        <v>1476.3219669953826</v>
      </c>
      <c r="M57" s="73">
        <f ca="1">IF(A57="GW 1",ELO_Initial,IFERROR(INDEX(Tables!$1:$1048576,MATCH('Program and Results'!$E57,Tables!$A:$A,0),MATCH('Program and Results'!$A57,Tables!$1:$1,0)-1),""))</f>
        <v>1464.2971840833161</v>
      </c>
      <c r="N57" s="74">
        <f t="shared" si="23"/>
        <v>21</v>
      </c>
      <c r="O57" s="74">
        <f t="shared" si="25"/>
        <v>1</v>
      </c>
      <c r="P57" s="75">
        <f t="shared" ca="1" si="19"/>
        <v>0.42739128990159447</v>
      </c>
      <c r="Q57" s="76">
        <f t="shared" si="26"/>
        <v>1</v>
      </c>
      <c r="R57" s="77" t="str">
        <f t="shared" si="27"/>
        <v>ok</v>
      </c>
      <c r="S57" s="87" t="str">
        <f t="shared" si="15"/>
        <v>AWAY</v>
      </c>
      <c r="T57" s="74">
        <f t="shared" ca="1" si="16"/>
        <v>18</v>
      </c>
      <c r="U57" s="74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9</v>
      </c>
      <c r="V57" s="88">
        <f t="shared" ca="1" si="28"/>
        <v>0.14521742019681105</v>
      </c>
      <c r="W57" s="88" t="str">
        <f ca="1">IF(OR($A57="GW 1",$A57="GW 2",$A57="GW 3",$A57="GW 4",$A57="GW 5",$A57="GW 6"),"N/A",IF(T57="","",IF(AND(T57&gt;='Prediction Systems settings'!$B$3,'Program and Results'!T57&lt;='Prediction Systems settings'!$C$3),"DRAW",IF(T57&gt;0,"HOME","AWAY"))))</f>
        <v>HOME</v>
      </c>
      <c r="X57" s="89" t="str">
        <f t="shared" ca="1" si="4"/>
        <v>Failed</v>
      </c>
      <c r="Y57" s="74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4" t="str">
        <f t="shared" ca="1" si="5"/>
        <v>Failed</v>
      </c>
      <c r="AA57" s="85">
        <f ca="1">IF(OR($A57="GW 1",$A57="GW 2",$A57="GW 3",$A57="GW 4",$A57="GW 5",$A57="GW 6"),"N/A",IF(G57="","",SUM(OFFSET(Tables!$A$103,MATCH('Program and Results'!$B57,Tables!$A$103:$A$135,0)-1,MATCH('Program and Results'!$A57,Tables!$1:$1,0)-2,1,-6))))</f>
        <v>-6</v>
      </c>
      <c r="AB57" s="86">
        <f ca="1">IF(OR($A57="GW 1",$A57="GW 2",$A57="GW 3",$A57="GW 4",$A57="GW 5",$A57="GW 6"),"N/A",IF(M57="","",SUM(OFFSET(Tables!$A$103,MATCH('Program and Results'!$E57,Tables!$A$103:$A$135,0)-1,MATCH('Program and Results'!$A57,Tables!$1:$1,0)-2,1,-6))))</f>
        <v>-8</v>
      </c>
      <c r="AC57" s="86">
        <f t="shared" ca="1" si="6"/>
        <v>2</v>
      </c>
      <c r="AD57" s="86" t="str">
        <f ca="1">IF(OR($A57="GW 1",$A57="GW 2",$A57="GW 3",$A57="GW 4",$A57="GW 5",$A57="GW 6"),"N/A",IF(AC57="","",IF(AC57&gt;'Prediction Systems settings'!$B$5,"HOME",IF(AC57&lt;-'Prediction Systems settings'!$B$5,"AWAY","DRAW"))))</f>
        <v>DRAW</v>
      </c>
      <c r="AE57" s="86" t="str">
        <f t="shared" ca="1" si="7"/>
        <v>Failed</v>
      </c>
      <c r="AK57">
        <v>32.5</v>
      </c>
      <c r="AL57">
        <v>32.5</v>
      </c>
    </row>
    <row r="58" spans="1:38">
      <c r="A58" t="s">
        <v>7</v>
      </c>
      <c r="B58" t="s">
        <v>183</v>
      </c>
      <c r="C58">
        <v>0</v>
      </c>
      <c r="D58">
        <v>9</v>
      </c>
      <c r="E58" t="s">
        <v>187</v>
      </c>
      <c r="F58" s="73">
        <f t="shared" ca="1" si="18"/>
        <v>1512.7317318047312</v>
      </c>
      <c r="G58" s="73">
        <f ca="1">IF(A58="GW 1",ELO_Initial,IFERROR(INDEX(Tables!$1:$1048576,MATCH('Program and Results'!$B58,Tables!$A:$A,0),MATCH('Program and Results'!$A58,Tables!$1:$1,0)-1),""))</f>
        <v>1523.9278782519145</v>
      </c>
      <c r="H58" s="74">
        <f t="shared" si="22"/>
        <v>22.88</v>
      </c>
      <c r="I58" s="74">
        <f t="shared" si="24"/>
        <v>0</v>
      </c>
      <c r="J58" s="75">
        <f t="shared" ca="1" si="1"/>
        <v>0.48934206499926924</v>
      </c>
      <c r="K58" s="76">
        <f>IF(E58="","",IF(ABS(C58-D58)=0,0,IF(ABS(C58-D58)&gt;10,2.99,INDEX('ELO settings '!$B$25:$B$34,MATCH(ABS(C58-D58),'ELO settings '!$A$25:$A$34,0)))))</f>
        <v>2.88</v>
      </c>
      <c r="L58" s="73">
        <f t="shared" ca="1" si="17"/>
        <v>1566.9060384424483</v>
      </c>
      <c r="M58" s="73">
        <f ca="1">IF(A58="GW 1",ELO_Initial,IFERROR(INDEX(Tables!$1:$1048576,MATCH('Program and Results'!$E58,Tables!$A:$A,0),MATCH('Program and Results'!$A58,Tables!$1:$1,0)-1),""))</f>
        <v>1555.709891995265</v>
      </c>
      <c r="N58" s="74">
        <f t="shared" si="23"/>
        <v>22.88</v>
      </c>
      <c r="O58" s="74">
        <f t="shared" si="25"/>
        <v>1</v>
      </c>
      <c r="P58" s="75">
        <f t="shared" ca="1" si="19"/>
        <v>0.51065793500073076</v>
      </c>
      <c r="Q58" s="76">
        <f t="shared" si="26"/>
        <v>2.88</v>
      </c>
      <c r="R58" s="77" t="str">
        <f t="shared" si="27"/>
        <v>ok</v>
      </c>
      <c r="S58" s="87" t="str">
        <f t="shared" si="15"/>
        <v>AWAY</v>
      </c>
      <c r="T58" s="74">
        <f t="shared" ca="1" si="16"/>
        <v>-32</v>
      </c>
      <c r="U58" s="74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7</v>
      </c>
      <c r="V58" s="88">
        <f t="shared" ca="1" si="28"/>
        <v>-2.1315870001461512E-2</v>
      </c>
      <c r="W58" s="88" t="str">
        <f ca="1">IF(OR($A58="GW 1",$A58="GW 2",$A58="GW 3",$A58="GW 4",$A58="GW 5",$A58="GW 6"),"N/A",IF(T58="","",IF(AND(T58&gt;='Prediction Systems settings'!$B$3,'Program and Results'!T58&lt;='Prediction Systems settings'!$C$3),"DRAW",IF(T58&gt;0,"HOME","AWAY"))))</f>
        <v>DRAW</v>
      </c>
      <c r="X58" s="89" t="str">
        <f t="shared" ca="1" si="4"/>
        <v>Failed</v>
      </c>
      <c r="Y58" s="74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4" t="str">
        <f t="shared" ca="1" si="5"/>
        <v>Failed</v>
      </c>
      <c r="AA58" s="85">
        <f ca="1">IF(OR($A58="GW 1",$A58="GW 2",$A58="GW 3",$A58="GW 4",$A58="GW 5",$A58="GW 6"),"N/A",IF(G58="","",SUM(OFFSET(Tables!$A$103,MATCH('Program and Results'!$B58,Tables!$A$103:$A$135,0)-1,MATCH('Program and Results'!$A58,Tables!$1:$1,0)-2,1,-6))))</f>
        <v>4</v>
      </c>
      <c r="AB58" s="86">
        <f ca="1">IF(OR($A58="GW 1",$A58="GW 2",$A58="GW 3",$A58="GW 4",$A58="GW 5",$A58="GW 6"),"N/A",IF(M58="","",SUM(OFFSET(Tables!$A$103,MATCH('Program and Results'!$E58,Tables!$A$103:$A$135,0)-1,MATCH('Program and Results'!$A58,Tables!$1:$1,0)-2,1,-6))))</f>
        <v>20</v>
      </c>
      <c r="AC58" s="86">
        <f t="shared" ca="1" si="6"/>
        <v>-16</v>
      </c>
      <c r="AD58" s="86" t="str">
        <f ca="1">IF(OR($A58="GW 1",$A58="GW 2",$A58="GW 3",$A58="GW 4",$A58="GW 5",$A58="GW 6"),"N/A",IF(AC58="","",IF(AC58&gt;'Prediction Systems settings'!$B$5,"HOME",IF(AC58&lt;-'Prediction Systems settings'!$B$5,"AWAY","DRAW"))))</f>
        <v>AWAY</v>
      </c>
      <c r="AE58" s="86" t="str">
        <f t="shared" ca="1" si="7"/>
        <v>Succeeded</v>
      </c>
      <c r="AK58">
        <v>24.375</v>
      </c>
      <c r="AL58">
        <v>65</v>
      </c>
    </row>
    <row r="59" spans="1:38">
      <c r="A59" t="s">
        <v>8</v>
      </c>
      <c r="B59" t="s">
        <v>190</v>
      </c>
      <c r="C59">
        <v>2</v>
      </c>
      <c r="D59">
        <v>1</v>
      </c>
      <c r="E59" t="s">
        <v>189</v>
      </c>
      <c r="F59" s="73">
        <f t="shared" ca="1" si="18"/>
        <v>1532.9892265247115</v>
      </c>
      <c r="G59" s="73">
        <f ca="1">IF(A59="GW 1",ELO_Initial,IFERROR(INDEX(Tables!$1:$1048576,MATCH('Program and Results'!$B59,Tables!$A:$A,0),MATCH('Program and Results'!$A59,Tables!$1:$1,0)-1),""))</f>
        <v>1525.1594395401694</v>
      </c>
      <c r="H59" s="74">
        <f t="shared" si="22"/>
        <v>21</v>
      </c>
      <c r="I59" s="74">
        <f t="shared" si="24"/>
        <v>1</v>
      </c>
      <c r="J59" s="75">
        <f t="shared" ca="1" si="1"/>
        <v>0.62715300073608926</v>
      </c>
      <c r="K59" s="76">
        <f>IF(E59="","",IF(ABS(C59-D59)=0,0,IF(ABS(C59-D59)&gt;10,2.99,INDEX('ELO settings '!$B$25:$B$34,MATCH(ABS(C59-D59),'ELO settings '!$A$25:$A$34,0)))))</f>
        <v>1</v>
      </c>
      <c r="L59" s="73">
        <f t="shared" ca="1" si="17"/>
        <v>1485.4925115904136</v>
      </c>
      <c r="M59" s="73">
        <f ca="1">IF(A59="GW 1",ELO_Initial,IFERROR(INDEX(Tables!$1:$1048576,MATCH('Program and Results'!$E59,Tables!$A:$A,0),MATCH('Program and Results'!$A59,Tables!$1:$1,0)-1),""))</f>
        <v>1493.3222985749558</v>
      </c>
      <c r="N59" s="74">
        <f t="shared" si="23"/>
        <v>21</v>
      </c>
      <c r="O59" s="74">
        <f t="shared" si="25"/>
        <v>0</v>
      </c>
      <c r="P59" s="75">
        <f t="shared" ca="1" si="19"/>
        <v>0.37284699926391074</v>
      </c>
      <c r="Q59" s="76">
        <f t="shared" si="26"/>
        <v>1</v>
      </c>
      <c r="R59" s="77" t="str">
        <f t="shared" si="27"/>
        <v>ok</v>
      </c>
      <c r="S59" s="87" t="str">
        <f t="shared" si="15"/>
        <v>HOME</v>
      </c>
      <c r="T59" s="74">
        <f t="shared" ca="1" si="16"/>
        <v>32</v>
      </c>
      <c r="U59" s="74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6</v>
      </c>
      <c r="V59" s="88">
        <f t="shared" ca="1" si="28"/>
        <v>0.25430600147217852</v>
      </c>
      <c r="W59" s="88" t="str">
        <f ca="1">IF(OR($A59="GW 1",$A59="GW 2",$A59="GW 3",$A59="GW 4",$A59="GW 5",$A59="GW 6"),"N/A",IF(T59="","",IF(AND(T59&gt;='Prediction Systems settings'!$B$3,'Program and Results'!T59&lt;='Prediction Systems settings'!$C$3),"DRAW",IF(T59&gt;0,"HOME","AWAY"))))</f>
        <v>HOME</v>
      </c>
      <c r="X59" s="89" t="str">
        <f t="shared" ca="1" si="4"/>
        <v>Succeeded</v>
      </c>
      <c r="Y59" s="74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4" t="str">
        <f t="shared" ca="1" si="5"/>
        <v>Succeeded</v>
      </c>
      <c r="AA59" s="85">
        <f ca="1">IF(OR($A59="GW 1",$A59="GW 2",$A59="GW 3",$A59="GW 4",$A59="GW 5",$A59="GW 6"),"N/A",IF(G59="","",SUM(OFFSET(Tables!$A$103,MATCH('Program and Results'!$B59,Tables!$A$103:$A$135,0)-1,MATCH('Program and Results'!$A59,Tables!$1:$1,0)-2,1,-6))))</f>
        <v>5</v>
      </c>
      <c r="AB59" s="86">
        <f ca="1">IF(OR($A59="GW 1",$A59="GW 2",$A59="GW 3",$A59="GW 4",$A59="GW 5",$A59="GW 6"),"N/A",IF(M59="","",SUM(OFFSET(Tables!$A$103,MATCH('Program and Results'!$E59,Tables!$A$103:$A$135,0)-1,MATCH('Program and Results'!$A59,Tables!$1:$1,0)-2,1,-6))))</f>
        <v>0</v>
      </c>
      <c r="AC59" s="86">
        <f t="shared" ca="1" si="6"/>
        <v>5</v>
      </c>
      <c r="AD59" s="86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6" t="str">
        <f t="shared" ca="1" si="7"/>
        <v>Failed</v>
      </c>
      <c r="AK59">
        <v>58.5</v>
      </c>
      <c r="AL59">
        <v>32.5</v>
      </c>
    </row>
    <row r="60" spans="1:38">
      <c r="A60" t="s">
        <v>8</v>
      </c>
      <c r="B60" t="s">
        <v>186</v>
      </c>
      <c r="C60">
        <v>0</v>
      </c>
      <c r="D60">
        <v>0</v>
      </c>
      <c r="E60" t="s">
        <v>194</v>
      </c>
      <c r="F60" s="73">
        <f t="shared" ca="1" si="18"/>
        <v>1463.6118658018347</v>
      </c>
      <c r="G60" s="73">
        <f ca="1">IF(A60="GW 1",ELO_Initial,IFERROR(INDEX(Tables!$1:$1048576,MATCH('Program and Results'!$B60,Tables!$A:$A,0),MATCH('Program and Results'!$A60,Tables!$1:$1,0)-1),""))</f>
        <v>1464.6637324427898</v>
      </c>
      <c r="H60" s="74">
        <f t="shared" si="22"/>
        <v>20</v>
      </c>
      <c r="I60" s="74">
        <f t="shared" si="24"/>
        <v>0.5</v>
      </c>
      <c r="J60" s="75">
        <f t="shared" ca="1" si="1"/>
        <v>0.55259333204775474</v>
      </c>
      <c r="K60" s="76">
        <f>IF(E60="","",IF(ABS(C60-D60)=0,0,IF(ABS(C60-D60)&gt;10,2.99,INDEX('ELO settings '!$B$25:$B$34,MATCH(ABS(C60-D60),'ELO settings '!$A$25:$A$34,0)))))</f>
        <v>0</v>
      </c>
      <c r="L60" s="73">
        <f t="shared" ca="1" si="17"/>
        <v>1448.5343239684403</v>
      </c>
      <c r="M60" s="73">
        <f ca="1">IF(A60="GW 1",ELO_Initial,IFERROR(INDEX(Tables!$1:$1048576,MATCH('Program and Results'!$E60,Tables!$A:$A,0),MATCH('Program and Results'!$A60,Tables!$1:$1,0)-1),""))</f>
        <v>1447.4824573274852</v>
      </c>
      <c r="N60" s="74">
        <f t="shared" si="23"/>
        <v>20</v>
      </c>
      <c r="O60" s="74">
        <f t="shared" si="25"/>
        <v>0.5</v>
      </c>
      <c r="P60" s="75">
        <f t="shared" ca="1" si="19"/>
        <v>0.44740666795224526</v>
      </c>
      <c r="Q60" s="76">
        <f t="shared" si="26"/>
        <v>0</v>
      </c>
      <c r="R60" s="77" t="str">
        <f t="shared" si="27"/>
        <v>ok</v>
      </c>
      <c r="S60" s="87" t="str">
        <f t="shared" si="15"/>
        <v>DRAW</v>
      </c>
      <c r="T60" s="74">
        <f t="shared" ca="1" si="16"/>
        <v>17</v>
      </c>
      <c r="U60" s="74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-13</v>
      </c>
      <c r="V60" s="88">
        <f t="shared" ca="1" si="28"/>
        <v>0.10518666409550947</v>
      </c>
      <c r="W60" s="88" t="str">
        <f ca="1">IF(OR($A60="GW 1",$A60="GW 2",$A60="GW 3",$A60="GW 4",$A60="GW 5",$A60="GW 6"),"N/A",IF(T60="","",IF(AND(T60&gt;='Prediction Systems settings'!$B$3,'Program and Results'!T60&lt;='Prediction Systems settings'!$C$3),"DRAW",IF(T60&gt;0,"HOME","AWAY"))))</f>
        <v>HOME</v>
      </c>
      <c r="X60" s="89" t="str">
        <f t="shared" ca="1" si="4"/>
        <v>Failed</v>
      </c>
      <c r="Y60" s="74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DRAW</v>
      </c>
      <c r="Z60" s="74" t="str">
        <f t="shared" ca="1" si="5"/>
        <v>Succeeded</v>
      </c>
      <c r="AA60" s="85">
        <f ca="1">IF(OR($A60="GW 1",$A60="GW 2",$A60="GW 3",$A60="GW 4",$A60="GW 5",$A60="GW 6"),"N/A",IF(G60="","",SUM(OFFSET(Tables!$A$103,MATCH('Program and Results'!$B60,Tables!$A$103:$A$135,0)-1,MATCH('Program and Results'!$A60,Tables!$1:$1,0)-2,1,-6))))</f>
        <v>-6</v>
      </c>
      <c r="AB60" s="86">
        <f ca="1">IF(OR($A60="GW 1",$A60="GW 2",$A60="GW 3",$A60="GW 4",$A60="GW 5",$A60="GW 6"),"N/A",IF(M60="","",SUM(OFFSET(Tables!$A$103,MATCH('Program and Results'!$E60,Tables!$A$103:$A$135,0)-1,MATCH('Program and Results'!$A60,Tables!$1:$1,0)-2,1,-6))))</f>
        <v>-8</v>
      </c>
      <c r="AC60" s="86">
        <f t="shared" ca="1" si="6"/>
        <v>2</v>
      </c>
      <c r="AD60" s="86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6" t="str">
        <f t="shared" ca="1" si="7"/>
        <v>Succeeded</v>
      </c>
      <c r="AK60">
        <v>19.5</v>
      </c>
      <c r="AL60">
        <v>6.5</v>
      </c>
    </row>
    <row r="61" spans="1:38">
      <c r="A61" t="s">
        <v>8</v>
      </c>
      <c r="B61" t="s">
        <v>187</v>
      </c>
      <c r="C61">
        <v>3</v>
      </c>
      <c r="D61">
        <v>0</v>
      </c>
      <c r="E61" t="s">
        <v>188</v>
      </c>
      <c r="F61" s="73">
        <f t="shared" ca="1" si="18"/>
        <v>1573.2504522231877</v>
      </c>
      <c r="G61" s="73">
        <f ca="1">IF(A61="GW 1",ELO_Initial,IFERROR(INDEX(Tables!$1:$1048576,MATCH('Program and Results'!$B61,Tables!$A:$A,0),MATCH('Program and Results'!$A61,Tables!$1:$1,0)-1),""))</f>
        <v>1566.9060384424483</v>
      </c>
      <c r="H61" s="74">
        <f t="shared" si="22"/>
        <v>21.85</v>
      </c>
      <c r="I61" s="74">
        <f t="shared" si="24"/>
        <v>1</v>
      </c>
      <c r="J61" s="75">
        <f t="shared" ca="1" si="1"/>
        <v>0.70963781323846731</v>
      </c>
      <c r="K61" s="76">
        <f>IF(E61="","",IF(ABS(C61-D61)=0,0,IF(ABS(C61-D61)&gt;10,2.99,INDEX('ELO settings '!$B$25:$B$34,MATCH(ABS(C61-D61),'ELO settings '!$A$25:$A$34,0)))))</f>
        <v>1.85</v>
      </c>
      <c r="L61" s="73">
        <f t="shared" ca="1" si="17"/>
        <v>1470.3229484794983</v>
      </c>
      <c r="M61" s="73">
        <f ca="1">IF(A61="GW 1",ELO_Initial,IFERROR(INDEX(Tables!$1:$1048576,MATCH('Program and Results'!$E61,Tables!$A:$A,0),MATCH('Program and Results'!$A61,Tables!$1:$1,0)-1),""))</f>
        <v>1476.6673622602377</v>
      </c>
      <c r="N61" s="74">
        <f t="shared" si="23"/>
        <v>21.85</v>
      </c>
      <c r="O61" s="74">
        <f t="shared" si="25"/>
        <v>0</v>
      </c>
      <c r="P61" s="75">
        <f t="shared" ca="1" si="19"/>
        <v>0.29036218676153269</v>
      </c>
      <c r="Q61" s="76">
        <f t="shared" si="26"/>
        <v>1.85</v>
      </c>
      <c r="R61" s="77" t="str">
        <f t="shared" si="27"/>
        <v>ok</v>
      </c>
      <c r="S61" s="87" t="str">
        <f t="shared" si="15"/>
        <v>HOME</v>
      </c>
      <c r="T61" s="74">
        <f t="shared" ca="1" si="16"/>
        <v>90</v>
      </c>
      <c r="U61" s="74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70</v>
      </c>
      <c r="V61" s="88">
        <f t="shared" ca="1" si="28"/>
        <v>0.41927562647693462</v>
      </c>
      <c r="W61" s="88" t="str">
        <f ca="1">IF(OR($A61="GW 1",$A61="GW 2",$A61="GW 3",$A61="GW 4",$A61="GW 5",$A61="GW 6"),"N/A",IF(T61="","",IF(AND(T61&gt;='Prediction Systems settings'!$B$3,'Program and Results'!T61&lt;='Prediction Systems settings'!$C$3),"DRAW",IF(T61&gt;0,"HOME","AWAY"))))</f>
        <v>HOME</v>
      </c>
      <c r="X61" s="89" t="str">
        <f t="shared" ca="1" si="4"/>
        <v>Succeeded</v>
      </c>
      <c r="Y61" s="74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HOME</v>
      </c>
      <c r="Z61" s="74" t="str">
        <f t="shared" ca="1" si="5"/>
        <v>Succeeded</v>
      </c>
      <c r="AA61" s="85">
        <f ca="1">IF(OR($A61="GW 1",$A61="GW 2",$A61="GW 3",$A61="GW 4",$A61="GW 5",$A61="GW 6"),"N/A",IF(G61="","",SUM(OFFSET(Tables!$A$103,MATCH('Program and Results'!$B61,Tables!$A$103:$A$135,0)-1,MATCH('Program and Results'!$A61,Tables!$1:$1,0)-2,1,-6))))</f>
        <v>25</v>
      </c>
      <c r="AB61" s="86">
        <f ca="1">IF(OR($A61="GW 1",$A61="GW 2",$A61="GW 3",$A61="GW 4",$A61="GW 5",$A61="GW 6"),"N/A",IF(M61="","",SUM(OFFSET(Tables!$A$103,MATCH('Program and Results'!$E61,Tables!$A$103:$A$135,0)-1,MATCH('Program and Results'!$A61,Tables!$1:$1,0)-2,1,-6))))</f>
        <v>-9</v>
      </c>
      <c r="AC61" s="86">
        <f t="shared" ca="1" si="6"/>
        <v>34</v>
      </c>
      <c r="AD61" s="86" t="str">
        <f ca="1">IF(OR($A61="GW 1",$A61="GW 2",$A61="GW 3",$A61="GW 4",$A61="GW 5",$A61="GW 6"),"N/A",IF(AC61="","",IF(AC61&gt;'Prediction Systems settings'!$B$5,"HOME",IF(AC61&lt;-'Prediction Systems settings'!$B$5,"AWAY","DRAW"))))</f>
        <v>HOME</v>
      </c>
      <c r="AE61" s="86" t="str">
        <f t="shared" ca="1" si="7"/>
        <v>Succeeded</v>
      </c>
      <c r="AK61">
        <v>65</v>
      </c>
      <c r="AL61">
        <v>39</v>
      </c>
    </row>
    <row r="62" spans="1:38">
      <c r="A62" t="s">
        <v>8</v>
      </c>
      <c r="B62" t="s">
        <v>195</v>
      </c>
      <c r="C62">
        <v>2</v>
      </c>
      <c r="D62">
        <v>2</v>
      </c>
      <c r="E62" t="s">
        <v>193</v>
      </c>
      <c r="F62" s="73">
        <f t="shared" ca="1" si="18"/>
        <v>1468.1913995129939</v>
      </c>
      <c r="G62" s="73">
        <f ca="1">IF(A62="GW 1",ELO_Initial,IFERROR(INDEX(Tables!$1:$1048576,MATCH('Program and Results'!$B62,Tables!$A:$A,0),MATCH('Program and Results'!$A62,Tables!$1:$1,0)-1),""))</f>
        <v>1469.0811727147495</v>
      </c>
      <c r="H62" s="74">
        <f t="shared" si="22"/>
        <v>20</v>
      </c>
      <c r="I62" s="74">
        <f t="shared" si="24"/>
        <v>0.5</v>
      </c>
      <c r="J62" s="75">
        <f t="shared" ca="1" si="1"/>
        <v>0.54448866008778174</v>
      </c>
      <c r="K62" s="76">
        <f>IF(E62="","",IF(ABS(C62-D62)=0,0,IF(ABS(C62-D62)&gt;10,2.99,INDEX('ELO settings '!$B$25:$B$34,MATCH(ABS(C62-D62),'ELO settings '!$A$25:$A$34,0)))))</f>
        <v>0</v>
      </c>
      <c r="L62" s="73">
        <f t="shared" ca="1" si="17"/>
        <v>1471.4750874793826</v>
      </c>
      <c r="M62" s="73">
        <f ca="1">IF(A62="GW 1",ELO_Initial,IFERROR(INDEX(Tables!$1:$1048576,MATCH('Program and Results'!$E62,Tables!$A:$A,0),MATCH('Program and Results'!$A62,Tables!$1:$1,0)-1),""))</f>
        <v>1470.585314277627</v>
      </c>
      <c r="N62" s="74">
        <f t="shared" si="23"/>
        <v>20</v>
      </c>
      <c r="O62" s="74">
        <f t="shared" si="25"/>
        <v>0.5</v>
      </c>
      <c r="P62" s="75">
        <f t="shared" ca="1" si="19"/>
        <v>0.45551133991221826</v>
      </c>
      <c r="Q62" s="76">
        <f t="shared" si="26"/>
        <v>0</v>
      </c>
      <c r="R62" s="77" t="str">
        <f t="shared" si="27"/>
        <v>ok</v>
      </c>
      <c r="S62" s="87" t="str">
        <f t="shared" si="15"/>
        <v>DRAW</v>
      </c>
      <c r="T62" s="74">
        <f t="shared" ca="1" si="16"/>
        <v>-2</v>
      </c>
      <c r="U62" s="74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-10</v>
      </c>
      <c r="V62" s="88">
        <f t="shared" ca="1" si="28"/>
        <v>8.8977320175563479E-2</v>
      </c>
      <c r="W62" s="88" t="str">
        <f ca="1">IF(OR($A62="GW 1",$A62="GW 2",$A62="GW 3",$A62="GW 4",$A62="GW 5",$A62="GW 6"),"N/A",IF(T62="","",IF(AND(T62&gt;='Prediction Systems settings'!$B$3,'Program and Results'!T62&lt;='Prediction Systems settings'!$C$3),"DRAW",IF(T62&gt;0,"HOME","AWAY"))))</f>
        <v>AWAY</v>
      </c>
      <c r="X62" s="89" t="str">
        <f t="shared" ca="1" si="4"/>
        <v>Failed</v>
      </c>
      <c r="Y62" s="74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AWAY</v>
      </c>
      <c r="Z62" s="74" t="str">
        <f t="shared" ca="1" si="5"/>
        <v>Failed</v>
      </c>
      <c r="AA62" s="85">
        <f ca="1">IF(OR($A62="GW 1",$A62="GW 2",$A62="GW 3",$A62="GW 4",$A62="GW 5",$A62="GW 6"),"N/A",IF(G62="","",SUM(OFFSET(Tables!$A$103,MATCH('Program and Results'!$B62,Tables!$A$103:$A$135,0)-1,MATCH('Program and Results'!$A62,Tables!$1:$1,0)-2,1,-6))))</f>
        <v>-8</v>
      </c>
      <c r="AB62" s="86">
        <f ca="1">IF(OR($A62="GW 1",$A62="GW 2",$A62="GW 3",$A62="GW 4",$A62="GW 5",$A62="GW 6"),"N/A",IF(M62="","",SUM(OFFSET(Tables!$A$103,MATCH('Program and Results'!$E62,Tables!$A$103:$A$135,0)-1,MATCH('Program and Results'!$A62,Tables!$1:$1,0)-2,1,-6))))</f>
        <v>-8</v>
      </c>
      <c r="AC62" s="86">
        <f t="shared" ca="1" si="6"/>
        <v>0</v>
      </c>
      <c r="AD62" s="86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6" t="str">
        <f t="shared" ca="1" si="7"/>
        <v>Succeeded</v>
      </c>
      <c r="AK62">
        <v>32.5</v>
      </c>
      <c r="AL62">
        <v>32.5</v>
      </c>
    </row>
    <row r="63" spans="1:38">
      <c r="A63" t="s">
        <v>8</v>
      </c>
      <c r="B63" t="s">
        <v>184</v>
      </c>
      <c r="C63">
        <v>1</v>
      </c>
      <c r="D63">
        <v>2</v>
      </c>
      <c r="E63" t="s">
        <v>192</v>
      </c>
      <c r="F63" s="73">
        <f t="shared" ca="1" si="18"/>
        <v>1474.8991412898549</v>
      </c>
      <c r="G63" s="73">
        <f ca="1">IF(A63="GW 1",ELO_Initial,IFERROR(INDEX(Tables!$1:$1048576,MATCH('Program and Results'!$B63,Tables!$A:$A,0),MATCH('Program and Results'!$A63,Tables!$1:$1,0)-1),""))</f>
        <v>1484.7105291613757</v>
      </c>
      <c r="H63" s="74">
        <f t="shared" si="22"/>
        <v>21</v>
      </c>
      <c r="I63" s="74">
        <f t="shared" si="24"/>
        <v>0</v>
      </c>
      <c r="J63" s="75">
        <f t="shared" ca="1" si="1"/>
        <v>0.46720894626289178</v>
      </c>
      <c r="K63" s="76">
        <f>IF(E63="","",IF(ABS(C63-D63)=0,0,IF(ABS(C63-D63)&gt;10,2.99,INDEX('ELO settings '!$B$25:$B$34,MATCH(ABS(C63-D63),'ELO settings '!$A$25:$A$34,0)))))</f>
        <v>1</v>
      </c>
      <c r="L63" s="73">
        <f t="shared" ca="1" si="17"/>
        <v>1549.8402264957856</v>
      </c>
      <c r="M63" s="73">
        <f ca="1">IF(A63="GW 1",ELO_Initial,IFERROR(INDEX(Tables!$1:$1048576,MATCH('Program and Results'!$E63,Tables!$A:$A,0),MATCH('Program and Results'!$A63,Tables!$1:$1,0)-1),""))</f>
        <v>1540.0288386242648</v>
      </c>
      <c r="N63" s="74">
        <f t="shared" si="23"/>
        <v>21</v>
      </c>
      <c r="O63" s="74">
        <f t="shared" si="25"/>
        <v>1</v>
      </c>
      <c r="P63" s="75">
        <f t="shared" ca="1" si="19"/>
        <v>0.53279105373710822</v>
      </c>
      <c r="Q63" s="76">
        <f t="shared" si="26"/>
        <v>1</v>
      </c>
      <c r="R63" s="77" t="str">
        <f t="shared" si="27"/>
        <v>ok</v>
      </c>
      <c r="S63" s="87" t="str">
        <f t="shared" si="15"/>
        <v>AWAY</v>
      </c>
      <c r="T63" s="74">
        <f t="shared" ca="1" si="16"/>
        <v>-55</v>
      </c>
      <c r="U63" s="74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-19</v>
      </c>
      <c r="V63" s="88">
        <f t="shared" ca="1" si="28"/>
        <v>-6.5582107474216444E-2</v>
      </c>
      <c r="W63" s="88" t="str">
        <f ca="1">IF(OR($A63="GW 1",$A63="GW 2",$A63="GW 3",$A63="GW 4",$A63="GW 5",$A63="GW 6"),"N/A",IF(T63="","",IF(AND(T63&gt;='Prediction Systems settings'!$B$3,'Program and Results'!T63&lt;='Prediction Systems settings'!$C$3),"DRAW",IF(T63&gt;0,"HOME","AWAY"))))</f>
        <v>AWAY</v>
      </c>
      <c r="X63" s="89" t="str">
        <f t="shared" ca="1" si="4"/>
        <v>Succeeded</v>
      </c>
      <c r="Y63" s="74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DRAW</v>
      </c>
      <c r="Z63" s="74" t="str">
        <f t="shared" ca="1" si="5"/>
        <v>Failed</v>
      </c>
      <c r="AA63" s="85">
        <f ca="1">IF(OR($A63="GW 1",$A63="GW 2",$A63="GW 3",$A63="GW 4",$A63="GW 5",$A63="GW 6"),"N/A",IF(G63="","",SUM(OFFSET(Tables!$A$103,MATCH('Program and Results'!$B63,Tables!$A$103:$A$135,0)-1,MATCH('Program and Results'!$A63,Tables!$1:$1,0)-2,1,-6))))</f>
        <v>-1</v>
      </c>
      <c r="AB63" s="86">
        <f ca="1">IF(OR($A63="GW 1",$A63="GW 2",$A63="GW 3",$A63="GW 4",$A63="GW 5",$A63="GW 6"),"N/A",IF(M63="","",SUM(OFFSET(Tables!$A$103,MATCH('Program and Results'!$E63,Tables!$A$103:$A$135,0)-1,MATCH('Program and Results'!$A63,Tables!$1:$1,0)-2,1,-6))))</f>
        <v>8</v>
      </c>
      <c r="AC63" s="86">
        <f t="shared" ca="1" si="6"/>
        <v>-9</v>
      </c>
      <c r="AD63" s="86" t="str">
        <f ca="1">IF(OR($A63="GW 1",$A63="GW 2",$A63="GW 3",$A63="GW 4",$A63="GW 5",$A63="GW 6"),"N/A",IF(AC63="","",IF(AC63&gt;'Prediction Systems settings'!$B$5,"HOME",IF(AC63&lt;-'Prediction Systems settings'!$B$5,"AWAY","DRAW"))))</f>
        <v>AWAY</v>
      </c>
      <c r="AE63" s="86" t="str">
        <f t="shared" ca="1" si="7"/>
        <v>Succeeded</v>
      </c>
      <c r="AK63">
        <v>32.5</v>
      </c>
      <c r="AL63">
        <v>58.5</v>
      </c>
    </row>
    <row r="64" spans="1:38">
      <c r="A64" t="s">
        <v>8</v>
      </c>
      <c r="B64" t="s">
        <v>185</v>
      </c>
      <c r="C64">
        <v>2</v>
      </c>
      <c r="D64">
        <v>1</v>
      </c>
      <c r="E64" t="s">
        <v>182</v>
      </c>
      <c r="F64" s="73">
        <f t="shared" ca="1" si="18"/>
        <v>1555.6896374625665</v>
      </c>
      <c r="G64" s="73">
        <f ca="1">IF(A64="GW 1",ELO_Initial,IFERROR(INDEX(Tables!$1:$1048576,MATCH('Program and Results'!$B64,Tables!$A:$A,0),MATCH('Program and Results'!$A64,Tables!$1:$1,0)-1),""))</f>
        <v>1547.0553352356706</v>
      </c>
      <c r="H64" s="74">
        <f t="shared" ref="H64:H72" si="29">IF(K64="","",ELO_K+K64)</f>
        <v>21</v>
      </c>
      <c r="I64" s="74">
        <f t="shared" ref="I64:I72" si="30">IF(D64="","",IF(C64="","",IF(C64-D64&gt;0,1,IF(C64-D64=0,0.5,0))))</f>
        <v>1</v>
      </c>
      <c r="J64" s="75">
        <f t="shared" ca="1" si="1"/>
        <v>0.58884275110019424</v>
      </c>
      <c r="K64" s="76">
        <f>IF(E64="","",IF(ABS(C64-D64)=0,0,IF(ABS(C64-D64)&gt;10,2.99,INDEX('ELO settings '!$B$25:$B$34,MATCH(ABS(C64-D64),'ELO settings '!$A$25:$A$34,0)))))</f>
        <v>1</v>
      </c>
      <c r="L64" s="73">
        <f t="shared" ca="1" si="17"/>
        <v>1516.6494803712164</v>
      </c>
      <c r="M64" s="73">
        <f ca="1">IF(A64="GW 1",ELO_Initial,IFERROR(INDEX(Tables!$1:$1048576,MATCH('Program and Results'!$E64,Tables!$A:$A,0),MATCH('Program and Results'!$A64,Tables!$1:$1,0)-1),""))</f>
        <v>1525.2837825981123</v>
      </c>
      <c r="N64" s="74">
        <f t="shared" ref="N64:N72" si="31">IFERROR(ELO_K+Q64,"")</f>
        <v>21</v>
      </c>
      <c r="O64" s="74">
        <f t="shared" ref="O64:O72" si="32">IF(D64="","",IF(D64="","",IF(D64-C64&gt;0,1,IF(D64-C64=0,0.5,0))))</f>
        <v>0</v>
      </c>
      <c r="P64" s="75">
        <f t="shared" ca="1" si="19"/>
        <v>0.41115724889980576</v>
      </c>
      <c r="Q64" s="76">
        <f t="shared" ref="Q64:Q72" si="33">K64</f>
        <v>1</v>
      </c>
      <c r="R64" s="77" t="str">
        <f t="shared" ref="R64:R72" si="34">IFERROR(IF(I64+O64&lt;&gt;1,"check","ok"),"")</f>
        <v>ok</v>
      </c>
      <c r="S64" s="87" t="str">
        <f t="shared" si="15"/>
        <v>HOME</v>
      </c>
      <c r="T64" s="74">
        <f t="shared" ca="1" si="16"/>
        <v>22</v>
      </c>
      <c r="U64" s="74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-1</v>
      </c>
      <c r="V64" s="88">
        <f t="shared" ca="1" si="28"/>
        <v>0.17768550220038848</v>
      </c>
      <c r="W64" s="88" t="str">
        <f ca="1">IF(OR($A64="GW 1",$A64="GW 2",$A64="GW 3",$A64="GW 4",$A64="GW 5",$A64="GW 6"),"N/A",IF(T64="","",IF(AND(T64&gt;='Prediction Systems settings'!$B$3,'Program and Results'!T64&lt;='Prediction Systems settings'!$C$3),"DRAW",IF(T64&gt;0,"HOME","AWAY"))))</f>
        <v>HOME</v>
      </c>
      <c r="X64" s="89" t="str">
        <f t="shared" ca="1" si="4"/>
        <v>Succeeded</v>
      </c>
      <c r="Y64" s="74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AWAY</v>
      </c>
      <c r="Z64" s="74" t="str">
        <f t="shared" ca="1" si="5"/>
        <v>Failed</v>
      </c>
      <c r="AA64" s="85">
        <f ca="1">IF(OR($A64="GW 1",$A64="GW 2",$A64="GW 3",$A64="GW 4",$A64="GW 5",$A64="GW 6"),"N/A",IF(G64="","",SUM(OFFSET(Tables!$A$103,MATCH('Program and Results'!$B64,Tables!$A$103:$A$135,0)-1,MATCH('Program and Results'!$A64,Tables!$1:$1,0)-2,1,-6))))</f>
        <v>4</v>
      </c>
      <c r="AB64" s="86">
        <f ca="1">IF(OR($A64="GW 1",$A64="GW 2",$A64="GW 3",$A64="GW 4",$A64="GW 5",$A64="GW 6"),"N/A",IF(M64="","",SUM(OFFSET(Tables!$A$103,MATCH('Program and Results'!$E64,Tables!$A$103:$A$135,0)-1,MATCH('Program and Results'!$A64,Tables!$1:$1,0)-2,1,-6))))</f>
        <v>8</v>
      </c>
      <c r="AC64" s="86">
        <f t="shared" ca="1" si="6"/>
        <v>-4</v>
      </c>
      <c r="AD64" s="86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6" t="str">
        <f t="shared" ca="1" si="7"/>
        <v>Failed</v>
      </c>
      <c r="AK64">
        <v>40.625</v>
      </c>
      <c r="AL64">
        <v>45.5</v>
      </c>
    </row>
    <row r="65" spans="1:38">
      <c r="A65" t="s">
        <v>8</v>
      </c>
      <c r="B65" t="s">
        <v>191</v>
      </c>
      <c r="C65">
        <v>2</v>
      </c>
      <c r="D65">
        <v>0</v>
      </c>
      <c r="E65" t="s">
        <v>183</v>
      </c>
      <c r="F65" s="73">
        <f t="shared" ca="1" si="18"/>
        <v>1486.9464891971068</v>
      </c>
      <c r="G65" s="73">
        <f ca="1">IF(A65="GW 1",ELO_Initial,IFERROR(INDEX(Tables!$1:$1048576,MATCH('Program and Results'!$B65,Tables!$A:$A,0),MATCH('Program and Results'!$A65,Tables!$1:$1,0)-1),""))</f>
        <v>1476.3219669953826</v>
      </c>
      <c r="H65" s="74">
        <f t="shared" si="29"/>
        <v>21.51</v>
      </c>
      <c r="I65" s="74">
        <f t="shared" si="30"/>
        <v>1</v>
      </c>
      <c r="J65" s="75">
        <f t="shared" ca="1" si="1"/>
        <v>0.50606591344843965</v>
      </c>
      <c r="K65" s="76">
        <f>IF(E65="","",IF(ABS(C65-D65)=0,0,IF(ABS(C65-D65)&gt;10,2.99,INDEX('ELO settings '!$B$25:$B$34,MATCH(ABS(C65-D65),'ELO settings '!$A$25:$A$34,0)))))</f>
        <v>1.51</v>
      </c>
      <c r="L65" s="73">
        <f t="shared" ca="1" si="17"/>
        <v>1502.107209603007</v>
      </c>
      <c r="M65" s="73">
        <f ca="1">IF(A65="GW 1",ELO_Initial,IFERROR(INDEX(Tables!$1:$1048576,MATCH('Program and Results'!$E65,Tables!$A:$A,0),MATCH('Program and Results'!$A65,Tables!$1:$1,0)-1),""))</f>
        <v>1512.7317318047312</v>
      </c>
      <c r="N65" s="74">
        <f t="shared" si="31"/>
        <v>21.51</v>
      </c>
      <c r="O65" s="74">
        <f t="shared" si="32"/>
        <v>0</v>
      </c>
      <c r="P65" s="75">
        <f t="shared" ca="1" si="19"/>
        <v>0.49393408655156035</v>
      </c>
      <c r="Q65" s="76">
        <f t="shared" si="33"/>
        <v>1.51</v>
      </c>
      <c r="R65" s="77" t="str">
        <f t="shared" si="34"/>
        <v>ok</v>
      </c>
      <c r="S65" s="87" t="str">
        <f t="shared" si="15"/>
        <v>HOME</v>
      </c>
      <c r="T65" s="74">
        <f t="shared" ca="1" si="16"/>
        <v>-36</v>
      </c>
      <c r="U65" s="74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-25</v>
      </c>
      <c r="V65" s="88">
        <f t="shared" ca="1" si="28"/>
        <v>1.2131826896879305E-2</v>
      </c>
      <c r="W65" s="88" t="str">
        <f ca="1">IF(OR($A65="GW 1",$A65="GW 2",$A65="GW 3",$A65="GW 4",$A65="GW 5",$A65="GW 6"),"N/A",IF(T65="","",IF(AND(T65&gt;='Prediction Systems settings'!$B$3,'Program and Results'!T65&lt;='Prediction Systems settings'!$C$3),"DRAW",IF(T65&gt;0,"HOME","AWAY"))))</f>
        <v>DRAW</v>
      </c>
      <c r="X65" s="89" t="str">
        <f t="shared" ca="1" si="4"/>
        <v>Failed</v>
      </c>
      <c r="Y65" s="74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DRAW</v>
      </c>
      <c r="Z65" s="74" t="str">
        <f t="shared" ca="1" si="5"/>
        <v>Failed</v>
      </c>
      <c r="AA65" s="85">
        <f ca="1">IF(OR($A65="GW 1",$A65="GW 2",$A65="GW 3",$A65="GW 4",$A65="GW 5",$A65="GW 6"),"N/A",IF(G65="","",SUM(OFFSET(Tables!$A$103,MATCH('Program and Results'!$B65,Tables!$A$103:$A$135,0)-1,MATCH('Program and Results'!$A65,Tables!$1:$1,0)-2,1,-6))))</f>
        <v>-7</v>
      </c>
      <c r="AB65" s="86">
        <f ca="1">IF(OR($A65="GW 1",$A65="GW 2",$A65="GW 3",$A65="GW 4",$A65="GW 5",$A65="GW 6"),"N/A",IF(M65="","",SUM(OFFSET(Tables!$A$103,MATCH('Program and Results'!$E65,Tables!$A$103:$A$135,0)-1,MATCH('Program and Results'!$A65,Tables!$1:$1,0)-2,1,-6))))</f>
        <v>-3</v>
      </c>
      <c r="AC65" s="86">
        <f t="shared" ca="1" si="6"/>
        <v>-4</v>
      </c>
      <c r="AD65" s="86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6" t="str">
        <f t="shared" ca="1" si="7"/>
        <v>Failed</v>
      </c>
      <c r="AK65">
        <v>40.625</v>
      </c>
      <c r="AL65">
        <v>24.375</v>
      </c>
    </row>
    <row r="66" spans="1:38">
      <c r="A66" t="s">
        <v>9</v>
      </c>
      <c r="B66" t="s">
        <v>194</v>
      </c>
      <c r="C66">
        <v>1</v>
      </c>
      <c r="D66">
        <v>1</v>
      </c>
      <c r="E66" t="s">
        <v>184</v>
      </c>
      <c r="F66" s="73">
        <f t="shared" ca="1" si="18"/>
        <v>1448.9810584706249</v>
      </c>
      <c r="G66" s="73">
        <f ca="1">IF(A66="GW 1",ELO_Initial,IFERROR(INDEX(Tables!$1:$1048576,MATCH('Program and Results'!$B66,Tables!$A:$A,0),MATCH('Program and Results'!$A66,Tables!$1:$1,0)-1),""))</f>
        <v>1448.5343239684403</v>
      </c>
      <c r="H66" s="74">
        <f t="shared" si="29"/>
        <v>20</v>
      </c>
      <c r="I66" s="74">
        <f t="shared" si="30"/>
        <v>0.5</v>
      </c>
      <c r="J66" s="75">
        <f t="shared" ca="1" si="1"/>
        <v>0.4776632748907636</v>
      </c>
      <c r="K66" s="76">
        <f>IF(E66="","",IF(ABS(C66-D66)=0,0,IF(ABS(C66-D66)&gt;10,2.99,INDEX('ELO settings '!$B$25:$B$34,MATCH(ABS(C66-D66),'ELO settings '!$A$25:$A$34,0)))))</f>
        <v>0</v>
      </c>
      <c r="L66" s="73">
        <f t="shared" ca="1" si="17"/>
        <v>1474.4524067876703</v>
      </c>
      <c r="M66" s="73">
        <f ca="1">IF(A66="GW 1",ELO_Initial,IFERROR(INDEX(Tables!$1:$1048576,MATCH('Program and Results'!$E66,Tables!$A:$A,0),MATCH('Program and Results'!$A66,Tables!$1:$1,0)-1),""))</f>
        <v>1474.8991412898549</v>
      </c>
      <c r="N66" s="74">
        <f t="shared" si="31"/>
        <v>20</v>
      </c>
      <c r="O66" s="74">
        <f t="shared" si="32"/>
        <v>0.5</v>
      </c>
      <c r="P66" s="75">
        <f t="shared" ca="1" si="19"/>
        <v>0.52233672510923634</v>
      </c>
      <c r="Q66" s="76">
        <f t="shared" si="33"/>
        <v>0</v>
      </c>
      <c r="R66" s="77" t="str">
        <f t="shared" si="34"/>
        <v>ok</v>
      </c>
      <c r="S66" s="87" t="str">
        <f t="shared" si="15"/>
        <v>DRAW</v>
      </c>
      <c r="T66" s="74">
        <f t="shared" ca="1" si="16"/>
        <v>-26</v>
      </c>
      <c r="U66" s="74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-6</v>
      </c>
      <c r="V66" s="88">
        <f t="shared" ca="1" si="28"/>
        <v>-4.4673450218472743E-2</v>
      </c>
      <c r="W66" s="88" t="str">
        <f ca="1">IF(OR($A66="GW 1",$A66="GW 2",$A66="GW 3",$A66="GW 4",$A66="GW 5",$A66="GW 6"),"N/A",IF(T66="","",IF(AND(T66&gt;='Prediction Systems settings'!$B$3,'Program and Results'!T66&lt;='Prediction Systems settings'!$C$3),"DRAW",IF(T66&gt;0,"HOME","AWAY"))))</f>
        <v>DRAW</v>
      </c>
      <c r="X66" s="89" t="str">
        <f t="shared" ca="1" si="4"/>
        <v>Succeeded</v>
      </c>
      <c r="Y66" s="74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AWAY</v>
      </c>
      <c r="Z66" s="74" t="str">
        <f t="shared" ca="1" si="5"/>
        <v>Failed</v>
      </c>
      <c r="AA66" s="85">
        <f ca="1">IF(OR($A66="GW 1",$A66="GW 2",$A66="GW 3",$A66="GW 4",$A66="GW 5",$A66="GW 6"),"N/A",IF(G66="","",SUM(OFFSET(Tables!$A$103,MATCH('Program and Results'!$B66,Tables!$A$103:$A$135,0)-1,MATCH('Program and Results'!$A66,Tables!$1:$1,0)-2,1,-6))))</f>
        <v>-6</v>
      </c>
      <c r="AB66" s="86">
        <f ca="1">IF(OR($A66="GW 1",$A66="GW 2",$A66="GW 3",$A66="GW 4",$A66="GW 5",$A66="GW 6"),"N/A",IF(M66="","",SUM(OFFSET(Tables!$A$103,MATCH('Program and Results'!$E66,Tables!$A$103:$A$135,0)-1,MATCH('Program and Results'!$A66,Tables!$1:$1,0)-2,1,-6))))</f>
        <v>-5</v>
      </c>
      <c r="AC66" s="86">
        <f t="shared" ca="1" si="6"/>
        <v>-1</v>
      </c>
      <c r="AD66" s="86" t="str">
        <f ca="1">IF(OR($A66="GW 1",$A66="GW 2",$A66="GW 3",$A66="GW 4",$A66="GW 5",$A66="GW 6"),"N/A",IF(AC66="","",IF(AC66&gt;'Prediction Systems settings'!$B$5,"HOME",IF(AC66&lt;-'Prediction Systems settings'!$B$5,"AWAY","DRAW"))))</f>
        <v>DRAW</v>
      </c>
      <c r="AE66" s="86" t="str">
        <f t="shared" ca="1" si="7"/>
        <v>Succeeded</v>
      </c>
      <c r="AK66">
        <v>10.833333333333332</v>
      </c>
      <c r="AL66">
        <v>32.5</v>
      </c>
    </row>
    <row r="67" spans="1:38">
      <c r="A67" t="s">
        <v>9</v>
      </c>
      <c r="B67" t="s">
        <v>190</v>
      </c>
      <c r="C67">
        <v>0</v>
      </c>
      <c r="D67">
        <v>0</v>
      </c>
      <c r="E67" t="s">
        <v>186</v>
      </c>
      <c r="F67" s="73">
        <f t="shared" ca="1" si="18"/>
        <v>1529.5760047060865</v>
      </c>
      <c r="G67" s="73">
        <f ca="1">IF(A67="GW 1",ELO_Initial,IFERROR(INDEX(Tables!$1:$1048576,MATCH('Program and Results'!$B67,Tables!$A:$A,0),MATCH('Program and Results'!$A67,Tables!$1:$1,0)-1),""))</f>
        <v>1532.9892265247115</v>
      </c>
      <c r="H67" s="74">
        <f t="shared" si="29"/>
        <v>20</v>
      </c>
      <c r="I67" s="74">
        <f t="shared" si="30"/>
        <v>0.5</v>
      </c>
      <c r="J67" s="75">
        <f t="shared" ref="J67:J130" ca="1" si="35">IFERROR(IF(G67="","",1/(1+10^((M67-G67-AK67)/ELO_s))),"")</f>
        <v>0.67066109093125126</v>
      </c>
      <c r="K67" s="76">
        <f>IF(E67="","",IF(ABS(C67-D67)=0,0,IF(ABS(C67-D67)&gt;10,2.99,INDEX('ELO settings '!$B$25:$B$34,MATCH(ABS(C67-D67),'ELO settings '!$A$25:$A$34,0)))))</f>
        <v>0</v>
      </c>
      <c r="L67" s="73">
        <f t="shared" ca="1" si="17"/>
        <v>1467.0250876204598</v>
      </c>
      <c r="M67" s="73">
        <f ca="1">IF(A67="GW 1",ELO_Initial,IFERROR(INDEX(Tables!$1:$1048576,MATCH('Program and Results'!$E67,Tables!$A:$A,0),MATCH('Program and Results'!$A67,Tables!$1:$1,0)-1),""))</f>
        <v>1463.6118658018347</v>
      </c>
      <c r="N67" s="74">
        <f t="shared" si="31"/>
        <v>20</v>
      </c>
      <c r="O67" s="74">
        <f t="shared" si="32"/>
        <v>0.5</v>
      </c>
      <c r="P67" s="75">
        <f t="shared" ca="1" si="19"/>
        <v>0.32933890906874874</v>
      </c>
      <c r="Q67" s="76">
        <f t="shared" si="33"/>
        <v>0</v>
      </c>
      <c r="R67" s="77" t="str">
        <f t="shared" si="34"/>
        <v>ok</v>
      </c>
      <c r="S67" s="87" t="str">
        <f t="shared" si="15"/>
        <v>DRAW</v>
      </c>
      <c r="T67" s="74">
        <f t="shared" ca="1" si="16"/>
        <v>69</v>
      </c>
      <c r="U67" s="74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53</v>
      </c>
      <c r="V67" s="88">
        <f t="shared" ca="1" si="28"/>
        <v>0.34132218186250252</v>
      </c>
      <c r="W67" s="88" t="str">
        <f ca="1">IF(OR($A67="GW 1",$A67="GW 2",$A67="GW 3",$A67="GW 4",$A67="GW 5",$A67="GW 6"),"N/A",IF(T67="","",IF(AND(T67&gt;='Prediction Systems settings'!$B$3,'Program and Results'!T67&lt;='Prediction Systems settings'!$C$3),"DRAW",IF(T67&gt;0,"HOME","AWAY"))))</f>
        <v>HOME</v>
      </c>
      <c r="X67" s="89" t="str">
        <f t="shared" ref="X67:X130" ca="1" si="36">IF(OR($A67="GW 1",$A67="GW 2",$A67="GW 3",$A67="GW 4",$A67="GW 5",$A67="GW 6"),"N/A",IF(D67="","",IF(W67=S67,"Succeeded","Failed")))</f>
        <v>Failed</v>
      </c>
      <c r="Y67" s="74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HOME</v>
      </c>
      <c r="Z67" s="74" t="str">
        <f t="shared" ref="Z67:Z130" ca="1" si="37">IF(OR($A67="GW 1",$A67="GW 2",$A67="GW 3",$A67="GW 4",$A67="GW 5",$A67="GW 6"),"N/A",IF(D67="","",IF(Y67=S67,"Succeeded","Failed")))</f>
        <v>Failed</v>
      </c>
      <c r="AA67" s="85">
        <f ca="1">IF(OR($A67="GW 1",$A67="GW 2",$A67="GW 3",$A67="GW 4",$A67="GW 5",$A67="GW 6"),"N/A",IF(G67="","",SUM(OFFSET(Tables!$A$103,MATCH('Program and Results'!$B67,Tables!$A$103:$A$135,0)-1,MATCH('Program and Results'!$A67,Tables!$1:$1,0)-2,1,-6))))</f>
        <v>5</v>
      </c>
      <c r="AB67" s="86">
        <f ca="1">IF(OR($A67="GW 1",$A67="GW 2",$A67="GW 3",$A67="GW 4",$A67="GW 5",$A67="GW 6"),"N/A",IF(M67="","",SUM(OFFSET(Tables!$A$103,MATCH('Program and Results'!$E67,Tables!$A$103:$A$135,0)-1,MATCH('Program and Results'!$A67,Tables!$1:$1,0)-2,1,-6))))</f>
        <v>-7</v>
      </c>
      <c r="AC67" s="86">
        <f t="shared" ref="AC67:AC130" ca="1" si="38">IF(OR($A67="GW 1",$A67="GW 2",$A67="GW 3",$A67="GW 4",$A67="GW 5",$A67="GW 6"),"N/A",IFERROR(IF(G67="","",AA67-AB67),""))</f>
        <v>12</v>
      </c>
      <c r="AD67" s="86" t="str">
        <f ca="1">IF(OR($A67="GW 1",$A67="GW 2",$A67="GW 3",$A67="GW 4",$A67="GW 5",$A67="GW 6"),"N/A",IF(AC67="","",IF(AC67&gt;'Prediction Systems settings'!$B$5,"HOME",IF(AC67&lt;-'Prediction Systems settings'!$B$5,"AWAY","DRAW"))))</f>
        <v>HOME</v>
      </c>
      <c r="AE67" s="86" t="str">
        <f t="shared" ref="AE67:AE130" ca="1" si="39">IF(OR($A67="GW 1",$A67="GW 2",$A67="GW 3",$A67="GW 4",$A67="GW 5",$A67="GW 6"),"N/A",IF(C67="","",IF(AD67=S67,"Succeeded","Failed")))</f>
        <v>Failed</v>
      </c>
      <c r="AK67">
        <v>54.166666666666671</v>
      </c>
      <c r="AL67">
        <v>19.5</v>
      </c>
    </row>
    <row r="68" spans="1:38">
      <c r="A68" t="s">
        <v>9</v>
      </c>
      <c r="B68" t="s">
        <v>188</v>
      </c>
      <c r="C68">
        <v>1</v>
      </c>
      <c r="D68">
        <v>2</v>
      </c>
      <c r="E68" t="s">
        <v>191</v>
      </c>
      <c r="F68" s="73">
        <f t="shared" ca="1" si="18"/>
        <v>1459.34347287729</v>
      </c>
      <c r="G68" s="73">
        <f ca="1">IF(A68="GW 1",ELO_Initial,IFERROR(INDEX(Tables!$1:$1048576,MATCH('Program and Results'!$B68,Tables!$A:$A,0),MATCH('Program and Results'!$A68,Tables!$1:$1,0)-1),""))</f>
        <v>1470.3229484794983</v>
      </c>
      <c r="H68" s="74">
        <f t="shared" si="29"/>
        <v>21</v>
      </c>
      <c r="I68" s="74">
        <f t="shared" si="30"/>
        <v>0</v>
      </c>
      <c r="J68" s="75">
        <f t="shared" ca="1" si="35"/>
        <v>0.52283217153372674</v>
      </c>
      <c r="K68" s="76">
        <f>IF(E68="","",IF(ABS(C68-D68)=0,0,IF(ABS(C68-D68)&gt;10,2.99,INDEX('ELO settings '!$B$25:$B$34,MATCH(ABS(C68-D68),'ELO settings '!$A$25:$A$34,0)))))</f>
        <v>1</v>
      </c>
      <c r="L68" s="73">
        <f t="shared" ca="1" si="17"/>
        <v>1497.9259647993151</v>
      </c>
      <c r="M68" s="73">
        <f ca="1">IF(A68="GW 1",ELO_Initial,IFERROR(INDEX(Tables!$1:$1048576,MATCH('Program and Results'!$E68,Tables!$A:$A,0),MATCH('Program and Results'!$A68,Tables!$1:$1,0)-1),""))</f>
        <v>1486.9464891971068</v>
      </c>
      <c r="N68" s="74">
        <f t="shared" si="31"/>
        <v>21</v>
      </c>
      <c r="O68" s="74">
        <f t="shared" si="32"/>
        <v>1</v>
      </c>
      <c r="P68" s="75">
        <f t="shared" ca="1" si="19"/>
        <v>0.47716782846627326</v>
      </c>
      <c r="Q68" s="76">
        <f t="shared" si="33"/>
        <v>1</v>
      </c>
      <c r="R68" s="77" t="str">
        <f t="shared" si="34"/>
        <v>ok</v>
      </c>
      <c r="S68" s="87" t="str">
        <f t="shared" ref="S68:S131" si="40">IF(D68="","",IF(I68=1,"HOME",IF(I68=0.5,"DRAW","AWAY")))</f>
        <v>AWAY</v>
      </c>
      <c r="T68" s="74">
        <f t="shared" ref="T68:T131" ca="1" si="41">IFERROR(IF(G68="","",ROUND(G68-M68,0)),"")</f>
        <v>-17</v>
      </c>
      <c r="U68" s="74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-54</v>
      </c>
      <c r="V68" s="88">
        <f t="shared" ca="1" si="28"/>
        <v>4.5664343067453483E-2</v>
      </c>
      <c r="W68" s="88" t="str">
        <f ca="1">IF(OR($A68="GW 1",$A68="GW 2",$A68="GW 3",$A68="GW 4",$A68="GW 5",$A68="GW 6"),"N/A",IF(T68="","",IF(AND(T68&gt;='Prediction Systems settings'!$B$3,'Program and Results'!T68&lt;='Prediction Systems settings'!$C$3),"DRAW",IF(T68&gt;0,"HOME","AWAY"))))</f>
        <v>AWAY</v>
      </c>
      <c r="X68" s="89" t="str">
        <f t="shared" ca="1" si="36"/>
        <v>Succeeded</v>
      </c>
      <c r="Y68" s="74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AWAY</v>
      </c>
      <c r="Z68" s="74" t="str">
        <f t="shared" ca="1" si="37"/>
        <v>Succeeded</v>
      </c>
      <c r="AA68" s="85">
        <f ca="1">IF(OR($A68="GW 1",$A68="GW 2",$A68="GW 3",$A68="GW 4",$A68="GW 5",$A68="GW 6"),"N/A",IF(G68="","",SUM(OFFSET(Tables!$A$103,MATCH('Program and Results'!$B68,Tables!$A$103:$A$135,0)-1,MATCH('Program and Results'!$A68,Tables!$1:$1,0)-2,1,-6))))</f>
        <v>-9</v>
      </c>
      <c r="AB68" s="86">
        <f ca="1">IF(OR($A68="GW 1",$A68="GW 2",$A68="GW 3",$A68="GW 4",$A68="GW 5",$A68="GW 6"),"N/A",IF(M68="","",SUM(OFFSET(Tables!$A$103,MATCH('Program and Results'!$E68,Tables!$A$103:$A$135,0)-1,MATCH('Program and Results'!$A68,Tables!$1:$1,0)-2,1,-6))))</f>
        <v>-2</v>
      </c>
      <c r="AC68" s="86">
        <f t="shared" ca="1" si="38"/>
        <v>-7</v>
      </c>
      <c r="AD68" s="86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6" t="str">
        <f t="shared" ca="1" si="39"/>
        <v>Succeeded</v>
      </c>
      <c r="AK68">
        <v>32.5</v>
      </c>
      <c r="AL68">
        <v>40.625</v>
      </c>
    </row>
    <row r="69" spans="1:38">
      <c r="A69" t="s">
        <v>9</v>
      </c>
      <c r="B69" t="s">
        <v>192</v>
      </c>
      <c r="C69">
        <v>1</v>
      </c>
      <c r="D69">
        <v>1</v>
      </c>
      <c r="E69" t="s">
        <v>185</v>
      </c>
      <c r="F69" s="73">
        <f t="shared" ca="1" si="18"/>
        <v>1548.4584405251264</v>
      </c>
      <c r="G69" s="73">
        <f ca="1">IF(A69="GW 1",ELO_Initial,IFERROR(INDEX(Tables!$1:$1048576,MATCH('Program and Results'!$B69,Tables!$A:$A,0),MATCH('Program and Results'!$A69,Tables!$1:$1,0)-1),""))</f>
        <v>1549.8402264957856</v>
      </c>
      <c r="H69" s="74">
        <f t="shared" si="29"/>
        <v>20</v>
      </c>
      <c r="I69" s="74">
        <f t="shared" si="30"/>
        <v>0.5</v>
      </c>
      <c r="J69" s="75">
        <f t="shared" ca="1" si="35"/>
        <v>0.56908929853295687</v>
      </c>
      <c r="K69" s="76">
        <f>IF(E69="","",IF(ABS(C69-D69)=0,0,IF(ABS(C69-D69)&gt;10,2.99,INDEX('ELO settings '!$B$25:$B$34,MATCH(ABS(C69-D69),'ELO settings '!$A$25:$A$34,0)))))</f>
        <v>0</v>
      </c>
      <c r="L69" s="73">
        <f t="shared" ca="1" si="17"/>
        <v>1557.0714234332256</v>
      </c>
      <c r="M69" s="73">
        <f ca="1">IF(A69="GW 1",ELO_Initial,IFERROR(INDEX(Tables!$1:$1048576,MATCH('Program and Results'!$E69,Tables!$A:$A,0),MATCH('Program and Results'!$A69,Tables!$1:$1,0)-1),""))</f>
        <v>1555.6896374625665</v>
      </c>
      <c r="N69" s="74">
        <f t="shared" si="31"/>
        <v>20</v>
      </c>
      <c r="O69" s="74">
        <f t="shared" si="32"/>
        <v>0.5</v>
      </c>
      <c r="P69" s="75">
        <f t="shared" ca="1" si="19"/>
        <v>0.43091070146704313</v>
      </c>
      <c r="Q69" s="76">
        <f t="shared" si="33"/>
        <v>0</v>
      </c>
      <c r="R69" s="77" t="str">
        <f t="shared" si="34"/>
        <v>ok</v>
      </c>
      <c r="S69" s="87" t="str">
        <f t="shared" si="40"/>
        <v>DRAW</v>
      </c>
      <c r="T69" s="74">
        <f t="shared" ca="1" si="41"/>
        <v>-6</v>
      </c>
      <c r="U69" s="74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-4</v>
      </c>
      <c r="V69" s="88">
        <f t="shared" ca="1" si="28"/>
        <v>0.13817859706591373</v>
      </c>
      <c r="W69" s="88" t="str">
        <f ca="1">IF(OR($A69="GW 1",$A69="GW 2",$A69="GW 3",$A69="GW 4",$A69="GW 5",$A69="GW 6"),"N/A",IF(T69="","",IF(AND(T69&gt;='Prediction Systems settings'!$B$3,'Program and Results'!T69&lt;='Prediction Systems settings'!$C$3),"DRAW",IF(T69&gt;0,"HOME","AWAY"))))</f>
        <v>AWAY</v>
      </c>
      <c r="X69" s="89" t="str">
        <f t="shared" ca="1" si="36"/>
        <v>Failed</v>
      </c>
      <c r="Y69" s="74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4" t="str">
        <f t="shared" ca="1" si="37"/>
        <v>Failed</v>
      </c>
      <c r="AA69" s="85">
        <f ca="1">IF(OR($A69="GW 1",$A69="GW 2",$A69="GW 3",$A69="GW 4",$A69="GW 5",$A69="GW 6"),"N/A",IF(G69="","",SUM(OFFSET(Tables!$A$103,MATCH('Program and Results'!$B69,Tables!$A$103:$A$135,0)-1,MATCH('Program and Results'!$A69,Tables!$1:$1,0)-2,1,-6))))</f>
        <v>6</v>
      </c>
      <c r="AB69" s="86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6">
        <f t="shared" ca="1" si="38"/>
        <v>1</v>
      </c>
      <c r="AD69" s="86" t="str">
        <f ca="1">IF(OR($A69="GW 1",$A69="GW 2",$A69="GW 3",$A69="GW 4",$A69="GW 5",$A69="GW 6"),"N/A",IF(AC69="","",IF(AC69&gt;'Prediction Systems settings'!$B$5,"HOME",IF(AC69&lt;-'Prediction Systems settings'!$B$5,"AWAY","DRAW"))))</f>
        <v>DRAW</v>
      </c>
      <c r="AE69" s="86" t="str">
        <f t="shared" ca="1" si="39"/>
        <v>Succeeded</v>
      </c>
      <c r="AK69">
        <v>54.166666666666671</v>
      </c>
      <c r="AL69">
        <v>40.625</v>
      </c>
    </row>
    <row r="70" spans="1:38">
      <c r="A70" t="s">
        <v>9</v>
      </c>
      <c r="B70" t="s">
        <v>189</v>
      </c>
      <c r="C70">
        <v>2</v>
      </c>
      <c r="D70">
        <v>1</v>
      </c>
      <c r="E70" t="s">
        <v>193</v>
      </c>
      <c r="F70" s="73">
        <f t="shared" ca="1" si="18"/>
        <v>1494.4025710789949</v>
      </c>
      <c r="G70" s="73">
        <f ca="1">IF(A70="GW 1",ELO_Initial,IFERROR(INDEX(Tables!$1:$1048576,MATCH('Program and Results'!$B70,Tables!$A:$A,0),MATCH('Program and Results'!$A70,Tables!$1:$1,0)-1),""))</f>
        <v>1485.4925115904136</v>
      </c>
      <c r="H70" s="74">
        <f t="shared" si="29"/>
        <v>21</v>
      </c>
      <c r="I70" s="74">
        <f t="shared" si="30"/>
        <v>1</v>
      </c>
      <c r="J70" s="75">
        <f t="shared" ca="1" si="35"/>
        <v>0.5757114529246955</v>
      </c>
      <c r="K70" s="76">
        <f>IF(E70="","",IF(ABS(C70-D70)=0,0,IF(ABS(C70-D70)&gt;10,2.99,INDEX('ELO settings '!$B$25:$B$34,MATCH(ABS(C70-D70),'ELO settings '!$A$25:$A$34,0)))))</f>
        <v>1</v>
      </c>
      <c r="L70" s="73">
        <f t="shared" ca="1" si="17"/>
        <v>1462.5650279908014</v>
      </c>
      <c r="M70" s="73">
        <f ca="1">IF(A70="GW 1",ELO_Initial,IFERROR(INDEX(Tables!$1:$1048576,MATCH('Program and Results'!$E70,Tables!$A:$A,0),MATCH('Program and Results'!$A70,Tables!$1:$1,0)-1),""))</f>
        <v>1471.4750874793826</v>
      </c>
      <c r="N70" s="74">
        <f t="shared" si="31"/>
        <v>21</v>
      </c>
      <c r="O70" s="74">
        <f t="shared" si="32"/>
        <v>0</v>
      </c>
      <c r="P70" s="75">
        <f t="shared" ca="1" si="19"/>
        <v>0.4242885470753045</v>
      </c>
      <c r="Q70" s="76">
        <f t="shared" si="33"/>
        <v>1</v>
      </c>
      <c r="R70" s="77" t="str">
        <f t="shared" si="34"/>
        <v>ok</v>
      </c>
      <c r="S70" s="87" t="str">
        <f t="shared" si="40"/>
        <v>HOME</v>
      </c>
      <c r="T70" s="74">
        <f t="shared" ca="1" si="41"/>
        <v>14</v>
      </c>
      <c r="U70" s="74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32</v>
      </c>
      <c r="V70" s="88">
        <f t="shared" ca="1" si="28"/>
        <v>0.151422905849391</v>
      </c>
      <c r="W70" s="88" t="str">
        <f ca="1">IF(OR($A70="GW 1",$A70="GW 2",$A70="GW 3",$A70="GW 4",$A70="GW 5",$A70="GW 6"),"N/A",IF(T70="","",IF(AND(T70&gt;='Prediction Systems settings'!$B$3,'Program and Results'!T70&lt;='Prediction Systems settings'!$C$3),"DRAW",IF(T70&gt;0,"HOME","AWAY"))))</f>
        <v>HOME</v>
      </c>
      <c r="X70" s="89" t="str">
        <f t="shared" ca="1" si="36"/>
        <v>Succeeded</v>
      </c>
      <c r="Y70" s="74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4" t="str">
        <f t="shared" ca="1" si="37"/>
        <v>Succeeded</v>
      </c>
      <c r="AA70" s="85">
        <f ca="1">IF(OR($A70="GW 1",$A70="GW 2",$A70="GW 3",$A70="GW 4",$A70="GW 5",$A70="GW 6"),"N/A",IF(G70="","",SUM(OFFSET(Tables!$A$103,MATCH('Program and Results'!$B70,Tables!$A$103:$A$135,0)-1,MATCH('Program and Results'!$A70,Tables!$1:$1,0)-2,1,-6))))</f>
        <v>-1</v>
      </c>
      <c r="AB70" s="86">
        <f ca="1">IF(OR($A70="GW 1",$A70="GW 2",$A70="GW 3",$A70="GW 4",$A70="GW 5",$A70="GW 6"),"N/A",IF(M70="","",SUM(OFFSET(Tables!$A$103,MATCH('Program and Results'!$E70,Tables!$A$103:$A$135,0)-1,MATCH('Program and Results'!$A70,Tables!$1:$1,0)-2,1,-6))))</f>
        <v>-7</v>
      </c>
      <c r="AC70" s="86">
        <f t="shared" ca="1" si="38"/>
        <v>6</v>
      </c>
      <c r="AD70" s="86" t="str">
        <f ca="1">IF(OR($A70="GW 1",$A70="GW 2",$A70="GW 3",$A70="GW 4",$A70="GW 5",$A70="GW 6"),"N/A",IF(AC70="","",IF(AC70&gt;'Prediction Systems settings'!$B$5,"HOME",IF(AC70&lt;-'Prediction Systems settings'!$B$5,"AWAY","DRAW"))))</f>
        <v>HOME</v>
      </c>
      <c r="AE70" s="86" t="str">
        <f t="shared" ca="1" si="39"/>
        <v>Succeeded</v>
      </c>
      <c r="AK70">
        <v>39</v>
      </c>
      <c r="AL70">
        <v>32.5</v>
      </c>
    </row>
    <row r="71" spans="1:38">
      <c r="A71" t="s">
        <v>9</v>
      </c>
      <c r="B71" t="s">
        <v>183</v>
      </c>
      <c r="C71">
        <v>3</v>
      </c>
      <c r="D71">
        <v>1</v>
      </c>
      <c r="E71" t="s">
        <v>195</v>
      </c>
      <c r="F71" s="73">
        <f t="shared" ca="1" si="18"/>
        <v>1510.8309650366127</v>
      </c>
      <c r="G71" s="73">
        <f ca="1">IF(A71="GW 1",ELO_Initial,IFERROR(INDEX(Tables!$1:$1048576,MATCH('Program and Results'!$B71,Tables!$A:$A,0),MATCH('Program and Results'!$A71,Tables!$1:$1,0)-1),""))</f>
        <v>1502.107209603007</v>
      </c>
      <c r="H71" s="74">
        <f t="shared" si="29"/>
        <v>21.51</v>
      </c>
      <c r="I71" s="74">
        <f t="shared" si="30"/>
        <v>1</v>
      </c>
      <c r="J71" s="75">
        <f t="shared" ca="1" si="35"/>
        <v>0.59443256933493194</v>
      </c>
      <c r="K71" s="76">
        <f>IF(E71="","",IF(ABS(C71-D71)=0,0,IF(ABS(C71-D71)&gt;10,2.99,INDEX('ELO settings '!$B$25:$B$34,MATCH(ABS(C71-D71),'ELO settings '!$A$25:$A$34,0)))))</f>
        <v>1.51</v>
      </c>
      <c r="L71" s="73">
        <f t="shared" ca="1" si="17"/>
        <v>1459.4676440793883</v>
      </c>
      <c r="M71" s="73">
        <f ca="1">IF(A71="GW 1",ELO_Initial,IFERROR(INDEX(Tables!$1:$1048576,MATCH('Program and Results'!$E71,Tables!$A:$A,0),MATCH('Program and Results'!$A71,Tables!$1:$1,0)-1),""))</f>
        <v>1468.1913995129939</v>
      </c>
      <c r="N71" s="74">
        <f t="shared" si="31"/>
        <v>21.51</v>
      </c>
      <c r="O71" s="74">
        <f t="shared" si="32"/>
        <v>0</v>
      </c>
      <c r="P71" s="75">
        <f t="shared" ca="1" si="19"/>
        <v>0.40556743066506806</v>
      </c>
      <c r="Q71" s="76">
        <f t="shared" si="33"/>
        <v>1.51</v>
      </c>
      <c r="R71" s="77" t="str">
        <f t="shared" si="34"/>
        <v>ok</v>
      </c>
      <c r="S71" s="87" t="str">
        <f t="shared" si="40"/>
        <v>HOME</v>
      </c>
      <c r="T71" s="74">
        <f t="shared" ca="1" si="41"/>
        <v>34</v>
      </c>
      <c r="U71" s="74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40</v>
      </c>
      <c r="V71" s="88">
        <f t="shared" ca="1" si="28"/>
        <v>0.18886513866986387</v>
      </c>
      <c r="W71" s="88" t="str">
        <f ca="1">IF(OR($A71="GW 1",$A71="GW 2",$A71="GW 3",$A71="GW 4",$A71="GW 5",$A71="GW 6"),"N/A",IF(T71="","",IF(AND(T71&gt;='Prediction Systems settings'!$B$3,'Program and Results'!T71&lt;='Prediction Systems settings'!$C$3),"DRAW",IF(T71&gt;0,"HOME","AWAY"))))</f>
        <v>HOME</v>
      </c>
      <c r="X71" s="89" t="str">
        <f t="shared" ca="1" si="36"/>
        <v>Succeeded</v>
      </c>
      <c r="Y71" s="74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4" t="str">
        <f t="shared" ca="1" si="37"/>
        <v>Succeeded</v>
      </c>
      <c r="AA71" s="85">
        <f ca="1">IF(OR($A71="GW 1",$A71="GW 2",$A71="GW 3",$A71="GW 4",$A71="GW 5",$A71="GW 6"),"N/A",IF(G71="","",SUM(OFFSET(Tables!$A$103,MATCH('Program and Results'!$B71,Tables!$A$103:$A$135,0)-1,MATCH('Program and Results'!$A71,Tables!$1:$1,0)-2,1,-6))))</f>
        <v>-7</v>
      </c>
      <c r="AB71" s="86">
        <f ca="1">IF(OR($A71="GW 1",$A71="GW 2",$A71="GW 3",$A71="GW 4",$A71="GW 5",$A71="GW 6"),"N/A",IF(M71="","",SUM(OFFSET(Tables!$A$103,MATCH('Program and Results'!$E71,Tables!$A$103:$A$135,0)-1,MATCH('Program and Results'!$A71,Tables!$1:$1,0)-2,1,-6))))</f>
        <v>-7</v>
      </c>
      <c r="AC71" s="86">
        <f t="shared" ca="1" si="38"/>
        <v>0</v>
      </c>
      <c r="AD71" s="86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6" t="str">
        <f t="shared" ca="1" si="39"/>
        <v>Failed</v>
      </c>
      <c r="AK71">
        <v>32.5</v>
      </c>
      <c r="AL71">
        <v>32.5</v>
      </c>
    </row>
    <row r="72" spans="1:38">
      <c r="A72" t="s">
        <v>9</v>
      </c>
      <c r="B72" t="s">
        <v>182</v>
      </c>
      <c r="C72">
        <v>2</v>
      </c>
      <c r="D72">
        <v>2</v>
      </c>
      <c r="E72" t="s">
        <v>187</v>
      </c>
      <c r="F72" s="73">
        <f t="shared" ca="1" si="18"/>
        <v>1517.0311681877149</v>
      </c>
      <c r="G72" s="73">
        <f ca="1">IF(A72="GW 1",ELO_Initial,IFERROR(INDEX(Tables!$1:$1048576,MATCH('Program and Results'!$B72,Tables!$A:$A,0),MATCH('Program and Results'!$A72,Tables!$1:$1,0)-1),""))</f>
        <v>1516.6494803712164</v>
      </c>
      <c r="H72" s="74">
        <f t="shared" si="29"/>
        <v>20</v>
      </c>
      <c r="I72" s="74">
        <f t="shared" si="30"/>
        <v>0.5</v>
      </c>
      <c r="J72" s="75">
        <f t="shared" ca="1" si="35"/>
        <v>0.48091560917508058</v>
      </c>
      <c r="K72" s="76">
        <f>IF(E72="","",IF(ABS(C72-D72)=0,0,IF(ABS(C72-D72)&gt;10,2.99,INDEX('ELO settings '!$B$25:$B$34,MATCH(ABS(C72-D72),'ELO settings '!$A$25:$A$34,0)))))</f>
        <v>0</v>
      </c>
      <c r="L72" s="73">
        <f t="shared" ca="1" si="17"/>
        <v>1572.8687644066893</v>
      </c>
      <c r="M72" s="73">
        <f ca="1">IF(A72="GW 1",ELO_Initial,IFERROR(INDEX(Tables!$1:$1048576,MATCH('Program and Results'!$E72,Tables!$A:$A,0),MATCH('Program and Results'!$A72,Tables!$1:$1,0)-1),""))</f>
        <v>1573.2504522231877</v>
      </c>
      <c r="N72" s="74">
        <f t="shared" si="31"/>
        <v>20</v>
      </c>
      <c r="O72" s="74">
        <f t="shared" si="32"/>
        <v>0.5</v>
      </c>
      <c r="P72" s="75">
        <f t="shared" ca="1" si="19"/>
        <v>0.51908439082491942</v>
      </c>
      <c r="Q72" s="76">
        <f t="shared" si="33"/>
        <v>0</v>
      </c>
      <c r="R72" s="77" t="str">
        <f t="shared" si="34"/>
        <v>ok</v>
      </c>
      <c r="S72" s="87" t="str">
        <f t="shared" si="40"/>
        <v>DRAW</v>
      </c>
      <c r="T72" s="74">
        <f t="shared" ca="1" si="41"/>
        <v>-57</v>
      </c>
      <c r="U72" s="74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-24</v>
      </c>
      <c r="V72" s="88">
        <f t="shared" ca="1" si="28"/>
        <v>-3.8168781649838834E-2</v>
      </c>
      <c r="W72" s="88" t="str">
        <f ca="1">IF(OR($A72="GW 1",$A72="GW 2",$A72="GW 3",$A72="GW 4",$A72="GW 5",$A72="GW 6"),"N/A",IF(T72="","",IF(AND(T72&gt;='Prediction Systems settings'!$B$3,'Program and Results'!T72&lt;='Prediction Systems settings'!$C$3),"DRAW",IF(T72&gt;0,"HOME","AWAY"))))</f>
        <v>AWAY</v>
      </c>
      <c r="X72" s="89" t="str">
        <f t="shared" ca="1" si="36"/>
        <v>Failed</v>
      </c>
      <c r="Y72" s="74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4" t="str">
        <f t="shared" ca="1" si="37"/>
        <v>Succeeded</v>
      </c>
      <c r="AA72" s="85">
        <f ca="1">IF(OR($A72="GW 1",$A72="GW 2",$A72="GW 3",$A72="GW 4",$A72="GW 5",$A72="GW 6"),"N/A",IF(G72="","",SUM(OFFSET(Tables!$A$103,MATCH('Program and Results'!$B72,Tables!$A$103:$A$135,0)-1,MATCH('Program and Results'!$A72,Tables!$1:$1,0)-2,1,-6))))</f>
        <v>7</v>
      </c>
      <c r="AB72" s="86">
        <f ca="1">IF(OR($A72="GW 1",$A72="GW 2",$A72="GW 3",$A72="GW 4",$A72="GW 5",$A72="GW 6"),"N/A",IF(M72="","",SUM(OFFSET(Tables!$A$103,MATCH('Program and Results'!$E72,Tables!$A$103:$A$135,0)-1,MATCH('Program and Results'!$A72,Tables!$1:$1,0)-2,1,-6))))</f>
        <v>28</v>
      </c>
      <c r="AC72" s="86">
        <f t="shared" ca="1" si="38"/>
        <v>-21</v>
      </c>
      <c r="AD72" s="86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6" t="str">
        <f t="shared" ca="1" si="39"/>
        <v>Failed</v>
      </c>
      <c r="AK72">
        <v>43.333333333333329</v>
      </c>
      <c r="AL72">
        <v>65</v>
      </c>
    </row>
    <row r="73" spans="1:38">
      <c r="A73" t="s">
        <v>10</v>
      </c>
      <c r="B73" t="s">
        <v>195</v>
      </c>
      <c r="C73">
        <v>2</v>
      </c>
      <c r="D73">
        <v>1</v>
      </c>
      <c r="E73" t="s">
        <v>188</v>
      </c>
      <c r="F73" s="73">
        <f t="shared" ca="1" si="18"/>
        <v>1468.7902283027906</v>
      </c>
      <c r="G73" s="73">
        <f ca="1">IF(A73="GW 1",ELO_Initial,IFERROR(INDEX(Tables!$1:$1048576,MATCH('Program and Results'!$B73,Tables!$A:$A,0),MATCH('Program and Results'!$A73,Tables!$1:$1,0)-1),""))</f>
        <v>1459.4676440793883</v>
      </c>
      <c r="H73" s="74">
        <f t="shared" ref="H73:H136" si="42">IF(K73="","",ELO_K+K73)</f>
        <v>21</v>
      </c>
      <c r="I73" s="74">
        <f t="shared" ref="I73:I136" si="43">IF(D73="","",IF(C73="","",IF(C73-D73&gt;0,1,IF(C73-D73=0,0.5,0))))</f>
        <v>1</v>
      </c>
      <c r="J73" s="75">
        <f t="shared" ca="1" si="35"/>
        <v>0.55606741793322245</v>
      </c>
      <c r="K73" s="76">
        <f>IF(E73="","",IF(ABS(C73-D73)=0,0,IF(ABS(C73-D73)&gt;10,2.99,INDEX('ELO settings '!$B$25:$B$34,MATCH(ABS(C73-D73),'ELO settings '!$A$25:$A$34,0)))))</f>
        <v>1</v>
      </c>
      <c r="L73" s="73">
        <f t="shared" ca="1" si="17"/>
        <v>1450.0208886538876</v>
      </c>
      <c r="M73" s="73">
        <f ca="1">IF(A73="GW 1",ELO_Initial,IFERROR(INDEX(Tables!$1:$1048576,MATCH('Program and Results'!$E73,Tables!$A:$A,0),MATCH('Program and Results'!$A73,Tables!$1:$1,0)-1),""))</f>
        <v>1459.34347287729</v>
      </c>
      <c r="N73" s="74">
        <f t="shared" ref="N73:N136" si="44">IFERROR(ELO_K+Q73,"")</f>
        <v>21</v>
      </c>
      <c r="O73" s="74">
        <f t="shared" ref="O73:O136" si="45">IF(D73="","",IF(D73="","",IF(D73-C73&gt;0,1,IF(D73-C73=0,0.5,0))))</f>
        <v>0</v>
      </c>
      <c r="P73" s="75">
        <f t="shared" ca="1" si="19"/>
        <v>0.44393258206677755</v>
      </c>
      <c r="Q73" s="76">
        <f t="shared" ref="Q73:Q136" si="46">K73</f>
        <v>1</v>
      </c>
      <c r="R73" s="77" t="str">
        <f t="shared" ref="R73:R136" si="47">IFERROR(IF(I73+O73&lt;&gt;1,"check","ok"),"")</f>
        <v>ok</v>
      </c>
      <c r="S73" s="87" t="str">
        <f t="shared" si="40"/>
        <v>HOME</v>
      </c>
      <c r="T73" s="74">
        <f t="shared" ca="1" si="41"/>
        <v>0</v>
      </c>
      <c r="U73" s="74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-1</v>
      </c>
      <c r="V73" s="88">
        <f t="shared" ca="1" si="28"/>
        <v>0.1121348358664449</v>
      </c>
      <c r="W73" s="88" t="str">
        <f ca="1">IF(OR($A73="GW 1",$A73="GW 2",$A73="GW 3",$A73="GW 4",$A73="GW 5",$A73="GW 6"),"N/A",IF(T73="","",IF(AND(T73&gt;='Prediction Systems settings'!$B$3,'Program and Results'!T73&lt;='Prediction Systems settings'!$C$3),"DRAW",IF(T73&gt;0,"HOME","AWAY"))))</f>
        <v>AWAY</v>
      </c>
      <c r="X73" s="89" t="str">
        <f t="shared" ca="1" si="36"/>
        <v>Failed</v>
      </c>
      <c r="Y73" s="74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AWAY</v>
      </c>
      <c r="Z73" s="74" t="str">
        <f t="shared" ca="1" si="37"/>
        <v>Failed</v>
      </c>
      <c r="AA73" s="85">
        <f ca="1">IF(OR($A73="GW 1",$A73="GW 2",$A73="GW 3",$A73="GW 4",$A73="GW 5",$A73="GW 6"),"N/A",IF(G73="","",SUM(OFFSET(Tables!$A$103,MATCH('Program and Results'!$B73,Tables!$A$103:$A$135,0)-1,MATCH('Program and Results'!$A73,Tables!$1:$1,0)-2,1,-6))))</f>
        <v>-10</v>
      </c>
      <c r="AB73" s="86">
        <f ca="1">IF(OR($A73="GW 1",$A73="GW 2",$A73="GW 3",$A73="GW 4",$A73="GW 5",$A73="GW 6"),"N/A",IF(M73="","",SUM(OFFSET(Tables!$A$103,MATCH('Program and Results'!$E73,Tables!$A$103:$A$135,0)-1,MATCH('Program and Results'!$A73,Tables!$1:$1,0)-2,1,-6))))</f>
        <v>-12</v>
      </c>
      <c r="AC73" s="86">
        <f t="shared" ca="1" si="38"/>
        <v>2</v>
      </c>
      <c r="AD73" s="86" t="str">
        <f ca="1">IF(OR($A73="GW 1",$A73="GW 2",$A73="GW 3",$A73="GW 4",$A73="GW 5",$A73="GW 6"),"N/A",IF(AC73="","",IF(AC73&gt;'Prediction Systems settings'!$B$5,"HOME",IF(AC73&lt;-'Prediction Systems settings'!$B$5,"AWAY","DRAW"))))</f>
        <v>DRAW</v>
      </c>
      <c r="AE73" s="86" t="str">
        <f t="shared" ca="1" si="39"/>
        <v>Failed</v>
      </c>
      <c r="AK73">
        <v>39</v>
      </c>
      <c r="AL73">
        <v>32.5</v>
      </c>
    </row>
    <row r="74" spans="1:38">
      <c r="A74" t="s">
        <v>10</v>
      </c>
      <c r="B74" t="s">
        <v>186</v>
      </c>
      <c r="C74">
        <v>2</v>
      </c>
      <c r="D74">
        <v>2</v>
      </c>
      <c r="E74" t="s">
        <v>189</v>
      </c>
      <c r="F74" s="73">
        <f t="shared" ca="1" si="18"/>
        <v>1467.1894433392044</v>
      </c>
      <c r="G74" s="73">
        <f ca="1">IF(A74="GW 1",ELO_Initial,IFERROR(INDEX(Tables!$1:$1048576,MATCH('Program and Results'!$B74,Tables!$A:$A,0),MATCH('Program and Results'!$A74,Tables!$1:$1,0)-1),""))</f>
        <v>1467.0250876204598</v>
      </c>
      <c r="H74" s="74">
        <f t="shared" si="42"/>
        <v>20</v>
      </c>
      <c r="I74" s="74">
        <f t="shared" si="43"/>
        <v>0.5</v>
      </c>
      <c r="J74" s="75">
        <f t="shared" ca="1" si="35"/>
        <v>0.49178221406276418</v>
      </c>
      <c r="K74" s="76">
        <f>IF(E74="","",IF(ABS(C74-D74)=0,0,IF(ABS(C74-D74)&gt;10,2.99,INDEX('ELO settings '!$B$25:$B$34,MATCH(ABS(C74-D74),'ELO settings '!$A$25:$A$34,0)))))</f>
        <v>0</v>
      </c>
      <c r="L74" s="73">
        <f t="shared" ref="L74:L137" ca="1" si="48">IFERROR(M74+N74*(O74-P74),"")</f>
        <v>1494.2382153602503</v>
      </c>
      <c r="M74" s="73">
        <f ca="1">IF(A74="GW 1",ELO_Initial,IFERROR(INDEX(Tables!$1:$1048576,MATCH('Program and Results'!$E74,Tables!$A:$A,0),MATCH('Program and Results'!$A74,Tables!$1:$1,0)-1),""))</f>
        <v>1494.4025710789949</v>
      </c>
      <c r="N74" s="74">
        <f t="shared" si="44"/>
        <v>20</v>
      </c>
      <c r="O74" s="74">
        <f t="shared" si="45"/>
        <v>0.5</v>
      </c>
      <c r="P74" s="75">
        <f t="shared" ca="1" si="19"/>
        <v>0.50821778593723588</v>
      </c>
      <c r="Q74" s="76">
        <f t="shared" si="46"/>
        <v>0</v>
      </c>
      <c r="R74" s="77" t="str">
        <f t="shared" si="47"/>
        <v>ok</v>
      </c>
      <c r="S74" s="87" t="str">
        <f t="shared" si="40"/>
        <v>DRAW</v>
      </c>
      <c r="T74" s="74">
        <f t="shared" ca="1" si="41"/>
        <v>-27</v>
      </c>
      <c r="U74" s="74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-33</v>
      </c>
      <c r="V74" s="88">
        <f t="shared" ca="1" si="28"/>
        <v>-1.6435571874471699E-2</v>
      </c>
      <c r="W74" s="88" t="str">
        <f ca="1">IF(OR($A74="GW 1",$A74="GW 2",$A74="GW 3",$A74="GW 4",$A74="GW 5",$A74="GW 6"),"N/A",IF(T74="","",IF(AND(T74&gt;='Prediction Systems settings'!$B$3,'Program and Results'!T74&lt;='Prediction Systems settings'!$C$3),"DRAW",IF(T74&gt;0,"HOME","AWAY"))))</f>
        <v>DRAW</v>
      </c>
      <c r="X74" s="89" t="str">
        <f t="shared" ca="1" si="36"/>
        <v>Succeeded</v>
      </c>
      <c r="Y74" s="74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4" t="str">
        <f t="shared" ca="1" si="37"/>
        <v>Succeeded</v>
      </c>
      <c r="AA74" s="85">
        <f ca="1">IF(OR($A74="GW 1",$A74="GW 2",$A74="GW 3",$A74="GW 4",$A74="GW 5",$A74="GW 6"),"N/A",IF(G74="","",SUM(OFFSET(Tables!$A$103,MATCH('Program and Results'!$B74,Tables!$A$103:$A$135,0)-1,MATCH('Program and Results'!$A74,Tables!$1:$1,0)-2,1,-6))))</f>
        <v>-6</v>
      </c>
      <c r="AB74" s="86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6">
        <f t="shared" ca="1" si="38"/>
        <v>-7</v>
      </c>
      <c r="AD74" s="86" t="str">
        <f ca="1">IF(OR($A74="GW 1",$A74="GW 2",$A74="GW 3",$A74="GW 4",$A74="GW 5",$A74="GW 6"),"N/A",IF(AC74="","",IF(AC74&gt;'Prediction Systems settings'!$B$5,"HOME",IF(AC74&lt;-'Prediction Systems settings'!$B$5,"AWAY","DRAW"))))</f>
        <v>AWAY</v>
      </c>
      <c r="AE74" s="86" t="str">
        <f t="shared" ca="1" si="39"/>
        <v>Failed</v>
      </c>
      <c r="AK74">
        <v>21.666666666666664</v>
      </c>
      <c r="AL74">
        <v>39</v>
      </c>
    </row>
    <row r="75" spans="1:38">
      <c r="A75" t="s">
        <v>10</v>
      </c>
      <c r="B75" t="s">
        <v>187</v>
      </c>
      <c r="C75">
        <v>0</v>
      </c>
      <c r="D75">
        <v>2</v>
      </c>
      <c r="E75" t="s">
        <v>192</v>
      </c>
      <c r="F75" s="73">
        <f t="shared" ca="1" si="18"/>
        <v>1559.7858651696417</v>
      </c>
      <c r="G75" s="73">
        <f ca="1">IF(A75="GW 1",ELO_Initial,IFERROR(INDEX(Tables!$1:$1048576,MATCH('Program and Results'!$B75,Tables!$A:$A,0),MATCH('Program and Results'!$A75,Tables!$1:$1,0)-1),""))</f>
        <v>1572.8687644066893</v>
      </c>
      <c r="H75" s="74">
        <f t="shared" si="42"/>
        <v>21.51</v>
      </c>
      <c r="I75" s="74">
        <f t="shared" si="43"/>
        <v>0</v>
      </c>
      <c r="J75" s="75">
        <f t="shared" ca="1" si="35"/>
        <v>0.60822404635274763</v>
      </c>
      <c r="K75" s="76">
        <f>IF(E75="","",IF(ABS(C75-D75)=0,0,IF(ABS(C75-D75)&gt;10,2.99,INDEX('ELO settings '!$B$25:$B$34,MATCH(ABS(C75-D75),'ELO settings '!$A$25:$A$34,0)))))</f>
        <v>1.51</v>
      </c>
      <c r="L75" s="73">
        <f t="shared" ca="1" si="48"/>
        <v>1561.5413397621739</v>
      </c>
      <c r="M75" s="73">
        <f ca="1">IF(A75="GW 1",ELO_Initial,IFERROR(INDEX(Tables!$1:$1048576,MATCH('Program and Results'!$E75,Tables!$A:$A,0),MATCH('Program and Results'!$A75,Tables!$1:$1,0)-1),""))</f>
        <v>1548.4584405251264</v>
      </c>
      <c r="N75" s="74">
        <f t="shared" si="44"/>
        <v>21.51</v>
      </c>
      <c r="O75" s="74">
        <f t="shared" si="45"/>
        <v>1</v>
      </c>
      <c r="P75" s="75">
        <f t="shared" ca="1" si="19"/>
        <v>0.39177595364725237</v>
      </c>
      <c r="Q75" s="76">
        <f t="shared" si="46"/>
        <v>1.51</v>
      </c>
      <c r="R75" s="77" t="str">
        <f t="shared" si="47"/>
        <v>ok</v>
      </c>
      <c r="S75" s="87" t="str">
        <f t="shared" si="40"/>
        <v>AWAY</v>
      </c>
      <c r="T75" s="74">
        <f t="shared" ca="1" si="41"/>
        <v>24</v>
      </c>
      <c r="U75" s="74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22</v>
      </c>
      <c r="V75" s="88">
        <f t="shared" ref="V75:V90" ca="1" si="49">IF(D75="","",J75-P75)</f>
        <v>0.21644809270549525</v>
      </c>
      <c r="W75" s="88" t="str">
        <f ca="1">IF(OR($A75="GW 1",$A75="GW 2",$A75="GW 3",$A75="GW 4",$A75="GW 5",$A75="GW 6"),"N/A",IF(T75="","",IF(AND(T75&gt;='Prediction Systems settings'!$B$3,'Program and Results'!T75&lt;='Prediction Systems settings'!$C$3),"DRAW",IF(T75&gt;0,"HOME","AWAY"))))</f>
        <v>HOME</v>
      </c>
      <c r="X75" s="89" t="str">
        <f t="shared" ca="1" si="36"/>
        <v>Failed</v>
      </c>
      <c r="Y75" s="74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HOME</v>
      </c>
      <c r="Z75" s="74" t="str">
        <f t="shared" ca="1" si="37"/>
        <v>Failed</v>
      </c>
      <c r="AA75" s="85">
        <f ca="1">IF(OR($A75="GW 1",$A75="GW 2",$A75="GW 3",$A75="GW 4",$A75="GW 5",$A75="GW 6"),"N/A",IF(G75="","",SUM(OFFSET(Tables!$A$103,MATCH('Program and Results'!$B75,Tables!$A$103:$A$135,0)-1,MATCH('Program and Results'!$A75,Tables!$1:$1,0)-2,1,-6))))</f>
        <v>27</v>
      </c>
      <c r="AB75" s="86">
        <f ca="1">IF(OR($A75="GW 1",$A75="GW 2",$A75="GW 3",$A75="GW 4",$A75="GW 5",$A75="GW 6"),"N/A",IF(M75="","",SUM(OFFSET(Tables!$A$103,MATCH('Program and Results'!$E75,Tables!$A$103:$A$135,0)-1,MATCH('Program and Results'!$A75,Tables!$1:$1,0)-2,1,-6))))</f>
        <v>6</v>
      </c>
      <c r="AC75" s="86">
        <f t="shared" ca="1" si="38"/>
        <v>21</v>
      </c>
      <c r="AD75" s="86" t="str">
        <f ca="1">IF(OR($A75="GW 1",$A75="GW 2",$A75="GW 3",$A75="GW 4",$A75="GW 5",$A75="GW 6"),"N/A",IF(AC75="","",IF(AC75&gt;'Prediction Systems settings'!$B$5,"HOME",IF(AC75&lt;-'Prediction Systems settings'!$B$5,"AWAY","DRAW"))))</f>
        <v>HOME</v>
      </c>
      <c r="AE75" s="86" t="str">
        <f t="shared" ca="1" si="39"/>
        <v>Failed</v>
      </c>
      <c r="AK75">
        <v>52</v>
      </c>
      <c r="AL75">
        <v>54.166666666666671</v>
      </c>
    </row>
    <row r="76" spans="1:38">
      <c r="A76" t="s">
        <v>10</v>
      </c>
      <c r="B76" t="s">
        <v>184</v>
      </c>
      <c r="C76">
        <v>0</v>
      </c>
      <c r="D76">
        <v>0</v>
      </c>
      <c r="E76" t="s">
        <v>190</v>
      </c>
      <c r="F76" s="73">
        <f t="shared" ref="F76:F139" ca="1" si="50">IFERROR(IF(G76+H76*(I76-J76)=0,"",G76+H76*(I76-J76)),"")</f>
        <v>1475.1026475130964</v>
      </c>
      <c r="G76" s="73">
        <f ca="1">IF(A76="GW 1",ELO_Initial,IFERROR(INDEX(Tables!$1:$1048576,MATCH('Program and Results'!$B76,Tables!$A:$A,0),MATCH('Program and Results'!$A76,Tables!$1:$1,0)-1),""))</f>
        <v>1474.4524067876703</v>
      </c>
      <c r="H76" s="74">
        <f t="shared" si="42"/>
        <v>20</v>
      </c>
      <c r="I76" s="74">
        <f t="shared" si="43"/>
        <v>0.5</v>
      </c>
      <c r="J76" s="75">
        <f t="shared" ca="1" si="35"/>
        <v>0.46748796372869572</v>
      </c>
      <c r="K76" s="76">
        <f>IF(E76="","",IF(ABS(C76-D76)=0,0,IF(ABS(C76-D76)&gt;10,2.99,INDEX('ELO settings '!$B$25:$B$34,MATCH(ABS(C76-D76),'ELO settings '!$A$25:$A$34,0)))))</f>
        <v>0</v>
      </c>
      <c r="L76" s="73">
        <f t="shared" ca="1" si="48"/>
        <v>1528.9257639806603</v>
      </c>
      <c r="M76" s="73">
        <f ca="1">IF(A76="GW 1",ELO_Initial,IFERROR(INDEX(Tables!$1:$1048576,MATCH('Program and Results'!$E76,Tables!$A:$A,0),MATCH('Program and Results'!$A76,Tables!$1:$1,0)-1),""))</f>
        <v>1529.5760047060865</v>
      </c>
      <c r="N76" s="74">
        <f t="shared" si="44"/>
        <v>20</v>
      </c>
      <c r="O76" s="74">
        <f t="shared" si="45"/>
        <v>0.5</v>
      </c>
      <c r="P76" s="75">
        <f t="shared" ref="P76:P139" ca="1" si="51">IFERROR(1-J76,"")</f>
        <v>0.53251203627130428</v>
      </c>
      <c r="Q76" s="76">
        <f t="shared" si="46"/>
        <v>0</v>
      </c>
      <c r="R76" s="77" t="str">
        <f t="shared" si="47"/>
        <v>ok</v>
      </c>
      <c r="S76" s="87" t="str">
        <f t="shared" si="40"/>
        <v>DRAW</v>
      </c>
      <c r="T76" s="74">
        <f t="shared" ca="1" si="41"/>
        <v>-55</v>
      </c>
      <c r="U76" s="74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-21</v>
      </c>
      <c r="V76" s="88">
        <f t="shared" ca="1" si="49"/>
        <v>-6.5024072542608558E-2</v>
      </c>
      <c r="W76" s="88" t="str">
        <f ca="1">IF(OR($A76="GW 1",$A76="GW 2",$A76="GW 3",$A76="GW 4",$A76="GW 5",$A76="GW 6"),"N/A",IF(T76="","",IF(AND(T76&gt;='Prediction Systems settings'!$B$3,'Program and Results'!T76&lt;='Prediction Systems settings'!$C$3),"DRAW",IF(T76&gt;0,"HOME","AWAY"))))</f>
        <v>AWAY</v>
      </c>
      <c r="X76" s="89" t="str">
        <f t="shared" ca="1" si="36"/>
        <v>Failed</v>
      </c>
      <c r="Y76" s="74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DRAW</v>
      </c>
      <c r="Z76" s="74" t="str">
        <f t="shared" ca="1" si="37"/>
        <v>Succeeded</v>
      </c>
      <c r="AA76" s="85">
        <f ca="1">IF(OR($A76="GW 1",$A76="GW 2",$A76="GW 3",$A76="GW 4",$A76="GW 5",$A76="GW 6"),"N/A",IF(G76="","",SUM(OFFSET(Tables!$A$103,MATCH('Program and Results'!$B76,Tables!$A$103:$A$135,0)-1,MATCH('Program and Results'!$A76,Tables!$1:$1,0)-2,1,-6))))</f>
        <v>-4</v>
      </c>
      <c r="AB76" s="86">
        <f ca="1">IF(OR($A76="GW 1",$A76="GW 2",$A76="GW 3",$A76="GW 4",$A76="GW 5",$A76="GW 6"),"N/A",IF(M76="","",SUM(OFFSET(Tables!$A$103,MATCH('Program and Results'!$E76,Tables!$A$103:$A$135,0)-1,MATCH('Program and Results'!$A76,Tables!$1:$1,0)-2,1,-6))))</f>
        <v>7</v>
      </c>
      <c r="AC76" s="86">
        <f t="shared" ca="1" si="38"/>
        <v>-11</v>
      </c>
      <c r="AD76" s="86" t="str">
        <f ca="1">IF(OR($A76="GW 1",$A76="GW 2",$A76="GW 3",$A76="GW 4",$A76="GW 5",$A76="GW 6"),"N/A",IF(AC76="","",IF(AC76&gt;'Prediction Systems settings'!$B$5,"HOME",IF(AC76&lt;-'Prediction Systems settings'!$B$5,"AWAY","DRAW"))))</f>
        <v>AWAY</v>
      </c>
      <c r="AE76" s="86" t="str">
        <f t="shared" ca="1" si="39"/>
        <v>Failed</v>
      </c>
      <c r="AK76">
        <v>32.5</v>
      </c>
      <c r="AL76">
        <v>54.166666666666671</v>
      </c>
    </row>
    <row r="77" spans="1:38">
      <c r="A77" t="s">
        <v>10</v>
      </c>
      <c r="B77" t="s">
        <v>185</v>
      </c>
      <c r="C77">
        <v>3</v>
      </c>
      <c r="D77">
        <v>1</v>
      </c>
      <c r="E77" t="s">
        <v>194</v>
      </c>
      <c r="F77" s="73">
        <f t="shared" ca="1" si="50"/>
        <v>1563.3592520391817</v>
      </c>
      <c r="G77" s="73">
        <f ca="1">IF(A77="GW 1",ELO_Initial,IFERROR(INDEX(Tables!$1:$1048576,MATCH('Program and Results'!$B77,Tables!$A:$A,0),MATCH('Program and Results'!$A77,Tables!$1:$1,0)-1),""))</f>
        <v>1557.0714234332256</v>
      </c>
      <c r="H77" s="74">
        <f t="shared" si="42"/>
        <v>21.51</v>
      </c>
      <c r="I77" s="74">
        <f t="shared" si="43"/>
        <v>1</v>
      </c>
      <c r="J77" s="75">
        <f t="shared" ca="1" si="35"/>
        <v>0.70767881887698081</v>
      </c>
      <c r="K77" s="76">
        <f>IF(E77="","",IF(ABS(C77-D77)=0,0,IF(ABS(C77-D77)&gt;10,2.99,INDEX('ELO settings '!$B$25:$B$34,MATCH(ABS(C77-D77),'ELO settings '!$A$25:$A$34,0)))))</f>
        <v>1.51</v>
      </c>
      <c r="L77" s="73">
        <f t="shared" ca="1" si="48"/>
        <v>1442.6932298646689</v>
      </c>
      <c r="M77" s="73">
        <f ca="1">IF(A77="GW 1",ELO_Initial,IFERROR(INDEX(Tables!$1:$1048576,MATCH('Program and Results'!$E77,Tables!$A:$A,0),MATCH('Program and Results'!$A77,Tables!$1:$1,0)-1),""))</f>
        <v>1448.9810584706249</v>
      </c>
      <c r="N77" s="74">
        <f t="shared" si="44"/>
        <v>21.51</v>
      </c>
      <c r="O77" s="74">
        <f t="shared" si="45"/>
        <v>0</v>
      </c>
      <c r="P77" s="75">
        <f t="shared" ca="1" si="51"/>
        <v>0.29232118112301919</v>
      </c>
      <c r="Q77" s="76">
        <f t="shared" si="46"/>
        <v>1.51</v>
      </c>
      <c r="R77" s="77" t="str">
        <f t="shared" si="47"/>
        <v>ok</v>
      </c>
      <c r="S77" s="87" t="str">
        <f t="shared" si="40"/>
        <v>HOME</v>
      </c>
      <c r="T77" s="74">
        <f t="shared" ca="1" si="41"/>
        <v>108</v>
      </c>
      <c r="U77" s="74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22</v>
      </c>
      <c r="V77" s="88">
        <f t="shared" ca="1" si="49"/>
        <v>0.41535763775396162</v>
      </c>
      <c r="W77" s="88" t="str">
        <f ca="1">IF(OR($A77="GW 1",$A77="GW 2",$A77="GW 3",$A77="GW 4",$A77="GW 5",$A77="GW 6"),"N/A",IF(T77="","",IF(AND(T77&gt;='Prediction Systems settings'!$B$3,'Program and Results'!T77&lt;='Prediction Systems settings'!$C$3),"DRAW",IF(T77&gt;0,"HOME","AWAY"))))</f>
        <v>HOME</v>
      </c>
      <c r="X77" s="89" t="str">
        <f t="shared" ca="1" si="36"/>
        <v>Succeeded</v>
      </c>
      <c r="Y77" s="74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HOME</v>
      </c>
      <c r="Z77" s="74" t="str">
        <f t="shared" ca="1" si="37"/>
        <v>Succeeded</v>
      </c>
      <c r="AA77" s="85">
        <f ca="1">IF(OR($A77="GW 1",$A77="GW 2",$A77="GW 3",$A77="GW 4",$A77="GW 5",$A77="GW 6"),"N/A",IF(G77="","",SUM(OFFSET(Tables!$A$103,MATCH('Program and Results'!$B77,Tables!$A$103:$A$135,0)-1,MATCH('Program and Results'!$A77,Tables!$1:$1,0)-2,1,-6))))</f>
        <v>4</v>
      </c>
      <c r="AB77" s="86">
        <f ca="1">IF(OR($A77="GW 1",$A77="GW 2",$A77="GW 3",$A77="GW 4",$A77="GW 5",$A77="GW 6"),"N/A",IF(M77="","",SUM(OFFSET(Tables!$A$103,MATCH('Program and Results'!$E77,Tables!$A$103:$A$135,0)-1,MATCH('Program and Results'!$A77,Tables!$1:$1,0)-2,1,-6))))</f>
        <v>-4</v>
      </c>
      <c r="AC77" s="86">
        <f t="shared" ca="1" si="38"/>
        <v>8</v>
      </c>
      <c r="AD77" s="86" t="str">
        <f ca="1">IF(OR($A77="GW 1",$A77="GW 2",$A77="GW 3",$A77="GW 4",$A77="GW 5",$A77="GW 6"),"N/A",IF(AC77="","",IF(AC77&gt;'Prediction Systems settings'!$B$5,"HOME",IF(AC77&lt;-'Prediction Systems settings'!$B$5,"AWAY","DRAW"))))</f>
        <v>HOME</v>
      </c>
      <c r="AE77" s="86" t="str">
        <f t="shared" ca="1" si="39"/>
        <v>Succeeded</v>
      </c>
      <c r="AK77">
        <v>45.5</v>
      </c>
      <c r="AL77">
        <v>10.833333333333332</v>
      </c>
    </row>
    <row r="78" spans="1:38">
      <c r="A78" t="s">
        <v>10</v>
      </c>
      <c r="B78" t="s">
        <v>191</v>
      </c>
      <c r="C78">
        <v>0</v>
      </c>
      <c r="D78">
        <v>1</v>
      </c>
      <c r="E78" t="s">
        <v>182</v>
      </c>
      <c r="F78" s="73">
        <f t="shared" ca="1" si="50"/>
        <v>1487.0213553449955</v>
      </c>
      <c r="G78" s="73">
        <f ca="1">IF(A78="GW 1",ELO_Initial,IFERROR(INDEX(Tables!$1:$1048576,MATCH('Program and Results'!$B78,Tables!$A:$A,0),MATCH('Program and Results'!$A78,Tables!$1:$1,0)-1),""))</f>
        <v>1497.9259647993151</v>
      </c>
      <c r="H78" s="74">
        <f t="shared" si="42"/>
        <v>21</v>
      </c>
      <c r="I78" s="74">
        <f t="shared" si="43"/>
        <v>0</v>
      </c>
      <c r="J78" s="75">
        <f t="shared" ca="1" si="35"/>
        <v>0.51926711687235994</v>
      </c>
      <c r="K78" s="76">
        <f>IF(E78="","",IF(ABS(C78-D78)=0,0,IF(ABS(C78-D78)&gt;10,2.99,INDEX('ELO settings '!$B$25:$B$34,MATCH(ABS(C78-D78),'ELO settings '!$A$25:$A$34,0)))))</f>
        <v>1</v>
      </c>
      <c r="L78" s="73">
        <f t="shared" ca="1" si="48"/>
        <v>1527.9357776420345</v>
      </c>
      <c r="M78" s="73">
        <f ca="1">IF(A78="GW 1",ELO_Initial,IFERROR(INDEX(Tables!$1:$1048576,MATCH('Program and Results'!$E78,Tables!$A:$A,0),MATCH('Program and Results'!$A78,Tables!$1:$1,0)-1),""))</f>
        <v>1517.0311681877149</v>
      </c>
      <c r="N78" s="74">
        <f t="shared" si="44"/>
        <v>21</v>
      </c>
      <c r="O78" s="74">
        <f t="shared" si="45"/>
        <v>1</v>
      </c>
      <c r="P78" s="75">
        <f t="shared" ca="1" si="51"/>
        <v>0.48073288312764006</v>
      </c>
      <c r="Q78" s="76">
        <f t="shared" si="46"/>
        <v>1</v>
      </c>
      <c r="R78" s="77" t="str">
        <f t="shared" si="47"/>
        <v>ok</v>
      </c>
      <c r="S78" s="87" t="str">
        <f t="shared" si="40"/>
        <v>AWAY</v>
      </c>
      <c r="T78" s="74">
        <f t="shared" ca="1" si="41"/>
        <v>-19</v>
      </c>
      <c r="U78" s="74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25</v>
      </c>
      <c r="V78" s="88">
        <f t="shared" ca="1" si="49"/>
        <v>3.853423374471987E-2</v>
      </c>
      <c r="W78" s="88" t="str">
        <f ca="1">IF(OR($A78="GW 1",$A78="GW 2",$A78="GW 3",$A78="GW 4",$A78="GW 5",$A78="GW 6"),"N/A",IF(T78="","",IF(AND(T78&gt;='Prediction Systems settings'!$B$3,'Program and Results'!T78&lt;='Prediction Systems settings'!$C$3),"DRAW",IF(T78&gt;0,"HOME","AWAY"))))</f>
        <v>AWAY</v>
      </c>
      <c r="X78" s="89" t="str">
        <f t="shared" ca="1" si="36"/>
        <v>Succeeded</v>
      </c>
      <c r="Y78" s="74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4" t="str">
        <f t="shared" ca="1" si="37"/>
        <v>Failed</v>
      </c>
      <c r="AA78" s="85">
        <f ca="1">IF(OR($A78="GW 1",$A78="GW 2",$A78="GW 3",$A78="GW 4",$A78="GW 5",$A78="GW 6"),"N/A",IF(G78="","",SUM(OFFSET(Tables!$A$103,MATCH('Program and Results'!$B78,Tables!$A$103:$A$135,0)-1,MATCH('Program and Results'!$A78,Tables!$1:$1,0)-2,1,-6))))</f>
        <v>0</v>
      </c>
      <c r="AB78" s="86">
        <f ca="1">IF(OR($A78="GW 1",$A78="GW 2",$A78="GW 3",$A78="GW 4",$A78="GW 5",$A78="GW 6"),"N/A",IF(M78="","",SUM(OFFSET(Tables!$A$103,MATCH('Program and Results'!$E78,Tables!$A$103:$A$135,0)-1,MATCH('Program and Results'!$A78,Tables!$1:$1,0)-2,1,-6))))</f>
        <v>7</v>
      </c>
      <c r="AC78" s="86">
        <f t="shared" ca="1" si="38"/>
        <v>-7</v>
      </c>
      <c r="AD78" s="86" t="str">
        <f ca="1">IF(OR($A78="GW 1",$A78="GW 2",$A78="GW 3",$A78="GW 4",$A78="GW 5",$A78="GW 6"),"N/A",IF(AC78="","",IF(AC78&gt;'Prediction Systems settings'!$B$5,"HOME",IF(AC78&lt;-'Prediction Systems settings'!$B$5,"AWAY","DRAW"))))</f>
        <v>AWAY</v>
      </c>
      <c r="AE78" s="86" t="str">
        <f t="shared" ca="1" si="39"/>
        <v>Succeeded</v>
      </c>
      <c r="AK78">
        <v>32.5</v>
      </c>
      <c r="AL78">
        <v>43.333333333333329</v>
      </c>
    </row>
    <row r="79" spans="1:38">
      <c r="A79" t="s">
        <v>10</v>
      </c>
      <c r="B79" t="s">
        <v>193</v>
      </c>
      <c r="C79">
        <v>0</v>
      </c>
      <c r="D79">
        <v>2</v>
      </c>
      <c r="E79" t="s">
        <v>183</v>
      </c>
      <c r="F79" s="73">
        <f t="shared" ca="1" si="50"/>
        <v>1452.4983364411005</v>
      </c>
      <c r="G79" s="73">
        <f ca="1">IF(A79="GW 1",ELO_Initial,IFERROR(INDEX(Tables!$1:$1048576,MATCH('Program and Results'!$B79,Tables!$A:$A,0),MATCH('Program and Results'!$A79,Tables!$1:$1,0)-1),""))</f>
        <v>1462.5650279908014</v>
      </c>
      <c r="H79" s="74">
        <f t="shared" si="42"/>
        <v>21.51</v>
      </c>
      <c r="I79" s="74">
        <f t="shared" si="43"/>
        <v>0</v>
      </c>
      <c r="J79" s="75">
        <f t="shared" ca="1" si="35"/>
        <v>0.46800053694564353</v>
      </c>
      <c r="K79" s="76">
        <f>IF(E79="","",IF(ABS(C79-D79)=0,0,IF(ABS(C79-D79)&gt;10,2.99,INDEX('ELO settings '!$B$25:$B$34,MATCH(ABS(C79-D79),'ELO settings '!$A$25:$A$34,0)))))</f>
        <v>1.51</v>
      </c>
      <c r="L79" s="73">
        <f t="shared" ca="1" si="48"/>
        <v>1520.8976565863136</v>
      </c>
      <c r="M79" s="73">
        <f ca="1">IF(A79="GW 1",ELO_Initial,IFERROR(INDEX(Tables!$1:$1048576,MATCH('Program and Results'!$E79,Tables!$A:$A,0),MATCH('Program and Results'!$A79,Tables!$1:$1,0)-1),""))</f>
        <v>1510.8309650366127</v>
      </c>
      <c r="N79" s="74">
        <f t="shared" si="44"/>
        <v>21.51</v>
      </c>
      <c r="O79" s="74">
        <f t="shared" si="45"/>
        <v>1</v>
      </c>
      <c r="P79" s="75">
        <f t="shared" ca="1" si="51"/>
        <v>0.53199946305435653</v>
      </c>
      <c r="Q79" s="76">
        <f t="shared" si="46"/>
        <v>1.51</v>
      </c>
      <c r="R79" s="77" t="str">
        <f t="shared" si="47"/>
        <v>ok</v>
      </c>
      <c r="S79" s="87" t="str">
        <f t="shared" si="40"/>
        <v>AWAY</v>
      </c>
      <c r="T79" s="74">
        <f t="shared" ca="1" si="41"/>
        <v>-48</v>
      </c>
      <c r="U79" s="74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-36</v>
      </c>
      <c r="V79" s="88">
        <f t="shared" ca="1" si="49"/>
        <v>-6.3998926108712995E-2</v>
      </c>
      <c r="W79" s="88" t="str">
        <f ca="1">IF(OR($A79="GW 1",$A79="GW 2",$A79="GW 3",$A79="GW 4",$A79="GW 5",$A79="GW 6"),"N/A",IF(T79="","",IF(AND(T79&gt;='Prediction Systems settings'!$B$3,'Program and Results'!T79&lt;='Prediction Systems settings'!$C$3),"DRAW",IF(T79&gt;0,"HOME","AWAY"))))</f>
        <v>AWAY</v>
      </c>
      <c r="X79" s="89" t="str">
        <f t="shared" ca="1" si="36"/>
        <v>Succeeded</v>
      </c>
      <c r="Y79" s="74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DRAW</v>
      </c>
      <c r="Z79" s="74" t="str">
        <f t="shared" ca="1" si="37"/>
        <v>Failed</v>
      </c>
      <c r="AA79" s="85">
        <f ca="1">IF(OR($A79="GW 1",$A79="GW 2",$A79="GW 3",$A79="GW 4",$A79="GW 5",$A79="GW 6"),"N/A",IF(G79="","",SUM(OFFSET(Tables!$A$103,MATCH('Program and Results'!$B79,Tables!$A$103:$A$135,0)-1,MATCH('Program and Results'!$A79,Tables!$1:$1,0)-2,1,-6))))</f>
        <v>-9</v>
      </c>
      <c r="AB79" s="86">
        <f ca="1">IF(OR($A79="GW 1",$A79="GW 2",$A79="GW 3",$A79="GW 4",$A79="GW 5",$A79="GW 6"),"N/A",IF(M79="","",SUM(OFFSET(Tables!$A$103,MATCH('Program and Results'!$E79,Tables!$A$103:$A$135,0)-1,MATCH('Program and Results'!$A79,Tables!$1:$1,0)-2,1,-6))))</f>
        <v>-7</v>
      </c>
      <c r="AC79" s="86">
        <f t="shared" ca="1" si="38"/>
        <v>-2</v>
      </c>
      <c r="AD79" s="86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6" t="str">
        <f t="shared" ca="1" si="39"/>
        <v>Failed</v>
      </c>
      <c r="AK79">
        <v>26</v>
      </c>
      <c r="AL79">
        <v>32.5</v>
      </c>
    </row>
    <row r="80" spans="1:38">
      <c r="A80" t="s">
        <v>11</v>
      </c>
      <c r="B80" t="s">
        <v>190</v>
      </c>
      <c r="C80">
        <v>0</v>
      </c>
      <c r="D80">
        <v>0</v>
      </c>
      <c r="E80" t="s">
        <v>185</v>
      </c>
      <c r="F80" s="73">
        <f t="shared" ca="1" si="50"/>
        <v>1528.4472512845634</v>
      </c>
      <c r="G80" s="73">
        <f ca="1">IF(A80="GW 1",ELO_Initial,IFERROR(INDEX(Tables!$1:$1048576,MATCH('Program and Results'!$B80,Tables!$A:$A,0),MATCH('Program and Results'!$A80,Tables!$1:$1,0)-1),""))</f>
        <v>1528.9257639806603</v>
      </c>
      <c r="H80" s="74">
        <f t="shared" si="42"/>
        <v>20</v>
      </c>
      <c r="I80" s="74">
        <f t="shared" si="43"/>
        <v>0.5</v>
      </c>
      <c r="J80" s="75">
        <f t="shared" ca="1" si="35"/>
        <v>0.52392563480484444</v>
      </c>
      <c r="K80" s="76">
        <f>IF(E80="","",IF(ABS(C80-D80)=0,0,IF(ABS(C80-D80)&gt;10,2.99,INDEX('ELO settings '!$B$25:$B$34,MATCH(ABS(C80-D80),'ELO settings '!$A$25:$A$34,0)))))</f>
        <v>0</v>
      </c>
      <c r="L80" s="73">
        <f t="shared" ca="1" si="48"/>
        <v>1563.8377647352786</v>
      </c>
      <c r="M80" s="73">
        <f ca="1">IF(A80="GW 1",ELO_Initial,IFERROR(INDEX(Tables!$1:$1048576,MATCH('Program and Results'!$E80,Tables!$A:$A,0),MATCH('Program and Results'!$A80,Tables!$1:$1,0)-1),""))</f>
        <v>1563.3592520391817</v>
      </c>
      <c r="N80" s="74">
        <f t="shared" si="44"/>
        <v>20</v>
      </c>
      <c r="O80" s="74">
        <f t="shared" si="45"/>
        <v>0.5</v>
      </c>
      <c r="P80" s="75">
        <f t="shared" ca="1" si="51"/>
        <v>0.47607436519515556</v>
      </c>
      <c r="Q80" s="76">
        <f t="shared" si="46"/>
        <v>0</v>
      </c>
      <c r="R80" s="77" t="str">
        <f t="shared" si="47"/>
        <v>ok</v>
      </c>
      <c r="S80" s="87" t="str">
        <f t="shared" si="40"/>
        <v>DRAW</v>
      </c>
      <c r="T80" s="74">
        <f t="shared" ca="1" si="41"/>
        <v>-34</v>
      </c>
      <c r="U80" s="74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-2</v>
      </c>
      <c r="V80" s="88">
        <f t="shared" ca="1" si="49"/>
        <v>4.7851269609688885E-2</v>
      </c>
      <c r="W80" s="88" t="str">
        <f ca="1">IF(OR($A80="GW 1",$A80="GW 2",$A80="GW 3",$A80="GW 4",$A80="GW 5",$A80="GW 6"),"N/A",IF(T80="","",IF(AND(T80&gt;='Prediction Systems settings'!$B$3,'Program and Results'!T80&lt;='Prediction Systems settings'!$C$3),"DRAW",IF(T80&gt;0,"HOME","AWAY"))))</f>
        <v>DRAW</v>
      </c>
      <c r="X80" s="89" t="str">
        <f t="shared" ca="1" si="36"/>
        <v>Succeeded</v>
      </c>
      <c r="Y80" s="74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AWAY</v>
      </c>
      <c r="Z80" s="74" t="str">
        <f t="shared" ca="1" si="37"/>
        <v>Failed</v>
      </c>
      <c r="AA80" s="85">
        <f ca="1">IF(OR($A80="GW 1",$A80="GW 2",$A80="GW 3",$A80="GW 4",$A80="GW 5",$A80="GW 6"),"N/A",IF(G80="","",SUM(OFFSET(Tables!$A$103,MATCH('Program and Results'!$B80,Tables!$A$103:$A$135,0)-1,MATCH('Program and Results'!$A80,Tables!$1:$1,0)-2,1,-6))))</f>
        <v>4</v>
      </c>
      <c r="AB80" s="86">
        <f ca="1">IF(OR($A80="GW 1",$A80="GW 2",$A80="GW 3",$A80="GW 4",$A80="GW 5",$A80="GW 6"),"N/A",IF(M80="","",SUM(OFFSET(Tables!$A$103,MATCH('Program and Results'!$E80,Tables!$A$103:$A$135,0)-1,MATCH('Program and Results'!$A80,Tables!$1:$1,0)-2,1,-6))))</f>
        <v>5</v>
      </c>
      <c r="AC80" s="86">
        <f t="shared" ca="1" si="38"/>
        <v>-1</v>
      </c>
      <c r="AD80" s="86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6" t="str">
        <f t="shared" ca="1" si="39"/>
        <v>Succeeded</v>
      </c>
      <c r="AK80">
        <v>51.071428571428569</v>
      </c>
      <c r="AL80">
        <v>45.5</v>
      </c>
    </row>
    <row r="81" spans="1:38">
      <c r="A81" t="s">
        <v>11</v>
      </c>
      <c r="B81" t="s">
        <v>189</v>
      </c>
      <c r="C81">
        <v>1</v>
      </c>
      <c r="D81">
        <v>2</v>
      </c>
      <c r="E81" t="s">
        <v>183</v>
      </c>
      <c r="F81" s="73">
        <f t="shared" ca="1" si="50"/>
        <v>1483.5617219508335</v>
      </c>
      <c r="G81" s="73">
        <f ca="1">IF(A81="GW 1",ELO_Initial,IFERROR(INDEX(Tables!$1:$1048576,MATCH('Program and Results'!$B81,Tables!$A:$A,0),MATCH('Program and Results'!$A81,Tables!$1:$1,0)-1),""))</f>
        <v>1494.2382153602503</v>
      </c>
      <c r="H81" s="74">
        <f t="shared" si="42"/>
        <v>21</v>
      </c>
      <c r="I81" s="74">
        <f t="shared" si="43"/>
        <v>0</v>
      </c>
      <c r="J81" s="75">
        <f t="shared" ca="1" si="35"/>
        <v>0.50840444806746676</v>
      </c>
      <c r="K81" s="76">
        <f>IF(E81="","",IF(ABS(C81-D81)=0,0,IF(ABS(C81-D81)&gt;10,2.99,INDEX('ELO settings '!$B$25:$B$34,MATCH(ABS(C81-D81),'ELO settings '!$A$25:$A$34,0)))))</f>
        <v>1</v>
      </c>
      <c r="L81" s="73">
        <f t="shared" ca="1" si="48"/>
        <v>1531.5741499957303</v>
      </c>
      <c r="M81" s="73">
        <f ca="1">IF(A81="GW 1",ELO_Initial,IFERROR(INDEX(Tables!$1:$1048576,MATCH('Program and Results'!$E81,Tables!$A:$A,0),MATCH('Program and Results'!$A81,Tables!$1:$1,0)-1),""))</f>
        <v>1520.8976565863136</v>
      </c>
      <c r="N81" s="74">
        <f t="shared" si="44"/>
        <v>21</v>
      </c>
      <c r="O81" s="74">
        <f t="shared" si="45"/>
        <v>1</v>
      </c>
      <c r="P81" s="75">
        <f t="shared" ca="1" si="51"/>
        <v>0.49159555193253324</v>
      </c>
      <c r="Q81" s="76">
        <f t="shared" si="46"/>
        <v>1</v>
      </c>
      <c r="R81" s="77" t="str">
        <f t="shared" si="47"/>
        <v>ok</v>
      </c>
      <c r="S81" s="87" t="str">
        <f t="shared" si="40"/>
        <v>AWAY</v>
      </c>
      <c r="T81" s="74">
        <f t="shared" ca="1" si="41"/>
        <v>-27</v>
      </c>
      <c r="U81" s="74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0</v>
      </c>
      <c r="V81" s="88">
        <f t="shared" ca="1" si="49"/>
        <v>1.6808896134933526E-2</v>
      </c>
      <c r="W81" s="88" t="str">
        <f ca="1">IF(OR($A81="GW 1",$A81="GW 2",$A81="GW 3",$A81="GW 4",$A81="GW 5",$A81="GW 6"),"N/A",IF(T81="","",IF(AND(T81&gt;='Prediction Systems settings'!$B$3,'Program and Results'!T81&lt;='Prediction Systems settings'!$C$3),"DRAW",IF(T81&gt;0,"HOME","AWAY"))))</f>
        <v>DRAW</v>
      </c>
      <c r="X81" s="89" t="str">
        <f t="shared" ca="1" si="36"/>
        <v>Failed</v>
      </c>
      <c r="Y81" s="74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AWAY</v>
      </c>
      <c r="Z81" s="74" t="str">
        <f t="shared" ca="1" si="37"/>
        <v>Succeeded</v>
      </c>
      <c r="AA81" s="85">
        <f ca="1">IF(OR($A81="GW 1",$A81="GW 2",$A81="GW 3",$A81="GW 4",$A81="GW 5",$A81="GW 6"),"N/A",IF(G81="","",SUM(OFFSET(Tables!$A$103,MATCH('Program and Results'!$B81,Tables!$A$103:$A$135,0)-1,MATCH('Program and Results'!$A81,Tables!$1:$1,0)-2,1,-6))))</f>
        <v>2</v>
      </c>
      <c r="AB81" s="86">
        <f ca="1">IF(OR($A81="GW 1",$A81="GW 2",$A81="GW 3",$A81="GW 4",$A81="GW 5",$A81="GW 6"),"N/A",IF(M81="","",SUM(OFFSET(Tables!$A$103,MATCH('Program and Results'!$E81,Tables!$A$103:$A$135,0)-1,MATCH('Program and Results'!$A81,Tables!$1:$1,0)-2,1,-6))))</f>
        <v>-6</v>
      </c>
      <c r="AC81" s="86">
        <f t="shared" ca="1" si="38"/>
        <v>8</v>
      </c>
      <c r="AD81" s="86" t="str">
        <f ca="1">IF(OR($A81="GW 1",$A81="GW 2",$A81="GW 3",$A81="GW 4",$A81="GW 5",$A81="GW 6"),"N/A",IF(AC81="","",IF(AC81&gt;'Prediction Systems settings'!$B$5,"HOME",IF(AC81&lt;-'Prediction Systems settings'!$B$5,"AWAY","DRAW"))))</f>
        <v>HOME</v>
      </c>
      <c r="AE81" s="86" t="str">
        <f t="shared" ca="1" si="39"/>
        <v>Failed</v>
      </c>
      <c r="AK81">
        <v>32.5</v>
      </c>
      <c r="AL81">
        <v>32.5</v>
      </c>
    </row>
    <row r="82" spans="1:38">
      <c r="A82" t="s">
        <v>11</v>
      </c>
      <c r="B82" t="s">
        <v>186</v>
      </c>
      <c r="C82">
        <v>2</v>
      </c>
      <c r="D82">
        <v>1</v>
      </c>
      <c r="E82" t="s">
        <v>184</v>
      </c>
      <c r="F82" s="73">
        <f t="shared" ca="1" si="50"/>
        <v>1477.0873701643991</v>
      </c>
      <c r="G82" s="73">
        <f ca="1">IF(A82="GW 1",ELO_Initial,IFERROR(INDEX(Tables!$1:$1048576,MATCH('Program and Results'!$B82,Tables!$A:$A,0),MATCH('Program and Results'!$A82,Tables!$1:$1,0)-1),""))</f>
        <v>1467.1894433392044</v>
      </c>
      <c r="H82" s="74">
        <f t="shared" si="42"/>
        <v>21</v>
      </c>
      <c r="I82" s="74">
        <f t="shared" si="43"/>
        <v>1</v>
      </c>
      <c r="J82" s="75">
        <f t="shared" ca="1" si="35"/>
        <v>0.52867015118121075</v>
      </c>
      <c r="K82" s="76">
        <f>IF(E82="","",IF(ABS(C82-D82)=0,0,IF(ABS(C82-D82)&gt;10,2.99,INDEX('ELO settings '!$B$25:$B$34,MATCH(ABS(C82-D82),'ELO settings '!$A$25:$A$34,0)))))</f>
        <v>1</v>
      </c>
      <c r="L82" s="73">
        <f t="shared" ca="1" si="48"/>
        <v>1465.2047206879017</v>
      </c>
      <c r="M82" s="73">
        <f ca="1">IF(A82="GW 1",ELO_Initial,IFERROR(INDEX(Tables!$1:$1048576,MATCH('Program and Results'!$E82,Tables!$A:$A,0),MATCH('Program and Results'!$A82,Tables!$1:$1,0)-1),""))</f>
        <v>1475.1026475130964</v>
      </c>
      <c r="N82" s="74">
        <f t="shared" si="44"/>
        <v>21</v>
      </c>
      <c r="O82" s="74">
        <f t="shared" si="45"/>
        <v>0</v>
      </c>
      <c r="P82" s="75">
        <f t="shared" ca="1" si="51"/>
        <v>0.47132984881878925</v>
      </c>
      <c r="Q82" s="76">
        <f t="shared" si="46"/>
        <v>1</v>
      </c>
      <c r="R82" s="77" t="str">
        <f t="shared" si="47"/>
        <v>ok</v>
      </c>
      <c r="S82" s="87" t="str">
        <f t="shared" si="40"/>
        <v>HOME</v>
      </c>
      <c r="T82" s="74">
        <f t="shared" ca="1" si="41"/>
        <v>-8</v>
      </c>
      <c r="U82" s="74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-7</v>
      </c>
      <c r="V82" s="88">
        <f ca="1">IF(D82="","",J82-P82)</f>
        <v>5.7340302362421491E-2</v>
      </c>
      <c r="W82" s="88" t="str">
        <f ca="1">IF(OR($A82="GW 1",$A82="GW 2",$A82="GW 3",$A82="GW 4",$A82="GW 5",$A82="GW 6"),"N/A",IF(T82="","",IF(AND(T82&gt;='Prediction Systems settings'!$B$3,'Program and Results'!T82&lt;='Prediction Systems settings'!$C$3),"DRAW",IF(T82&gt;0,"HOME","AWAY"))))</f>
        <v>AWAY</v>
      </c>
      <c r="X82" s="89" t="str">
        <f t="shared" ca="1" si="36"/>
        <v>Failed</v>
      </c>
      <c r="Y82" s="74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4" t="str">
        <f t="shared" ca="1" si="37"/>
        <v>Failed</v>
      </c>
      <c r="AA82" s="85">
        <f ca="1">IF(OR($A82="GW 1",$A82="GW 2",$A82="GW 3",$A82="GW 4",$A82="GW 5",$A82="GW 6"),"N/A",IF(G82="","",SUM(OFFSET(Tables!$A$103,MATCH('Program and Results'!$B82,Tables!$A$103:$A$135,0)-1,MATCH('Program and Results'!$A82,Tables!$1:$1,0)-2,1,-6))))</f>
        <v>-5</v>
      </c>
      <c r="AB82" s="86">
        <f ca="1">IF(OR($A82="GW 1",$A82="GW 2",$A82="GW 3",$A82="GW 4",$A82="GW 5",$A82="GW 6"),"N/A",IF(M82="","",SUM(OFFSET(Tables!$A$103,MATCH('Program and Results'!$E82,Tables!$A$103:$A$135,0)-1,MATCH('Program and Results'!$A82,Tables!$1:$1,0)-2,1,-6))))</f>
        <v>-4</v>
      </c>
      <c r="AC82" s="86">
        <f t="shared" ca="1" si="38"/>
        <v>-1</v>
      </c>
      <c r="AD82" s="86" t="str">
        <f ca="1">IF(OR($A82="GW 1",$A82="GW 2",$A82="GW 3",$A82="GW 4",$A82="GW 5",$A82="GW 6"),"N/A",IF(AC82="","",IF(AC82&gt;'Prediction Systems settings'!$B$5,"HOME",IF(AC82&lt;-'Prediction Systems settings'!$B$5,"AWAY","DRAW"))))</f>
        <v>DRAW</v>
      </c>
      <c r="AE82" s="86" t="str">
        <f t="shared" ca="1" si="39"/>
        <v>Failed</v>
      </c>
      <c r="AK82">
        <v>27.857142857142854</v>
      </c>
      <c r="AL82">
        <v>32.5</v>
      </c>
    </row>
    <row r="83" spans="1:38">
      <c r="A83" t="s">
        <v>11</v>
      </c>
      <c r="B83" t="s">
        <v>182</v>
      </c>
      <c r="C83">
        <v>2</v>
      </c>
      <c r="D83">
        <v>2</v>
      </c>
      <c r="E83" t="s">
        <v>195</v>
      </c>
      <c r="F83" s="73">
        <f t="shared" ca="1" si="50"/>
        <v>1525.1097956952149</v>
      </c>
      <c r="G83" s="73">
        <f ca="1">IF(A83="GW 1",ELO_Initial,IFERROR(INDEX(Tables!$1:$1048576,MATCH('Program and Results'!$B83,Tables!$A:$A,0),MATCH('Program and Results'!$A83,Tables!$1:$1,0)-1),""))</f>
        <v>1527.9357776420345</v>
      </c>
      <c r="H83" s="74">
        <f t="shared" si="42"/>
        <v>20</v>
      </c>
      <c r="I83" s="74">
        <f t="shared" si="43"/>
        <v>0.5</v>
      </c>
      <c r="J83" s="75">
        <f t="shared" ca="1" si="35"/>
        <v>0.64129909734098456</v>
      </c>
      <c r="K83" s="76">
        <f>IF(E83="","",IF(ABS(C83-D83)=0,0,IF(ABS(C83-D83)&gt;10,2.99,INDEX('ELO settings '!$B$25:$B$34,MATCH(ABS(C83-D83),'ELO settings '!$A$25:$A$34,0)))))</f>
        <v>0</v>
      </c>
      <c r="L83" s="73">
        <f t="shared" ca="1" si="48"/>
        <v>1471.6162102496103</v>
      </c>
      <c r="M83" s="73">
        <f ca="1">IF(A83="GW 1",ELO_Initial,IFERROR(INDEX(Tables!$1:$1048576,MATCH('Program and Results'!$E83,Tables!$A:$A,0),MATCH('Program and Results'!$A83,Tables!$1:$1,0)-1),""))</f>
        <v>1468.7902283027906</v>
      </c>
      <c r="N83" s="74">
        <f t="shared" si="44"/>
        <v>20</v>
      </c>
      <c r="O83" s="74">
        <f t="shared" si="45"/>
        <v>0.5</v>
      </c>
      <c r="P83" s="75">
        <f t="shared" ca="1" si="51"/>
        <v>0.35870090265901544</v>
      </c>
      <c r="Q83" s="76">
        <f t="shared" si="46"/>
        <v>0</v>
      </c>
      <c r="R83" s="77" t="str">
        <f t="shared" si="47"/>
        <v>ok</v>
      </c>
      <c r="S83" s="87" t="str">
        <f t="shared" si="40"/>
        <v>DRAW</v>
      </c>
      <c r="T83" s="74">
        <f t="shared" ca="1" si="41"/>
        <v>59</v>
      </c>
      <c r="U83" s="74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42</v>
      </c>
      <c r="V83" s="88">
        <f ca="1">IF(D83="","",J83-P83)</f>
        <v>0.28259819468196912</v>
      </c>
      <c r="W83" s="88" t="str">
        <f ca="1">IF(OR($A83="GW 1",$A83="GW 2",$A83="GW 3",$A83="GW 4",$A83="GW 5",$A83="GW 6"),"N/A",IF(T83="","",IF(AND(T83&gt;='Prediction Systems settings'!$B$3,'Program and Results'!T83&lt;='Prediction Systems settings'!$C$3),"DRAW",IF(T83&gt;0,"HOME","AWAY"))))</f>
        <v>HOME</v>
      </c>
      <c r="X83" s="89" t="str">
        <f t="shared" ca="1" si="36"/>
        <v>Failed</v>
      </c>
      <c r="Y83" s="74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4" t="str">
        <f t="shared" ca="1" si="37"/>
        <v>Failed</v>
      </c>
      <c r="AA83" s="85">
        <f ca="1">IF(OR($A83="GW 1",$A83="GW 2",$A83="GW 3",$A83="GW 4",$A83="GW 5",$A83="GW 6"),"N/A",IF(G83="","",SUM(OFFSET(Tables!$A$103,MATCH('Program and Results'!$B83,Tables!$A$103:$A$135,0)-1,MATCH('Program and Results'!$A83,Tables!$1:$1,0)-2,1,-6))))</f>
        <v>7</v>
      </c>
      <c r="AB83" s="86">
        <f ca="1">IF(OR($A83="GW 1",$A83="GW 2",$A83="GW 3",$A83="GW 4",$A83="GW 5",$A83="GW 6"),"N/A",IF(M83="","",SUM(OFFSET(Tables!$A$103,MATCH('Program and Results'!$E83,Tables!$A$103:$A$135,0)-1,MATCH('Program and Results'!$A83,Tables!$1:$1,0)-2,1,-6))))</f>
        <v>-8</v>
      </c>
      <c r="AC83" s="86">
        <f t="shared" ca="1" si="38"/>
        <v>15</v>
      </c>
      <c r="AD83" s="86" t="str">
        <f ca="1">IF(OR($A83="GW 1",$A83="GW 2",$A83="GW 3",$A83="GW 4",$A83="GW 5",$A83="GW 6"),"N/A",IF(AC83="","",IF(AC83&gt;'Prediction Systems settings'!$B$5,"HOME",IF(AC83&lt;-'Prediction Systems settings'!$B$5,"AWAY","DRAW"))))</f>
        <v>HOME</v>
      </c>
      <c r="AE83" s="86" t="str">
        <f t="shared" ca="1" si="39"/>
        <v>Failed</v>
      </c>
      <c r="AK83">
        <v>41.785714285714292</v>
      </c>
      <c r="AL83">
        <v>39</v>
      </c>
    </row>
    <row r="84" spans="1:38">
      <c r="A84" t="s">
        <v>11</v>
      </c>
      <c r="B84" t="s">
        <v>188</v>
      </c>
      <c r="C84">
        <v>0</v>
      </c>
      <c r="D84">
        <v>0</v>
      </c>
      <c r="E84" t="s">
        <v>193</v>
      </c>
      <c r="F84" s="73">
        <f t="shared" ca="1" si="50"/>
        <v>1449.1589145278224</v>
      </c>
      <c r="G84" s="73">
        <f ca="1">IF(A84="GW 1",ELO_Initial,IFERROR(INDEX(Tables!$1:$1048576,MATCH('Program and Results'!$B84,Tables!$A:$A,0),MATCH('Program and Results'!$A84,Tables!$1:$1,0)-1),""))</f>
        <v>1450.0208886538876</v>
      </c>
      <c r="H84" s="74">
        <f t="shared" si="42"/>
        <v>20</v>
      </c>
      <c r="I84" s="74">
        <f t="shared" si="43"/>
        <v>0.5</v>
      </c>
      <c r="J84" s="75">
        <f t="shared" ca="1" si="35"/>
        <v>0.54309870630326063</v>
      </c>
      <c r="K84" s="76">
        <f>IF(E84="","",IF(ABS(C84-D84)=0,0,IF(ABS(C84-D84)&gt;10,2.99,INDEX('ELO settings '!$B$25:$B$34,MATCH(ABS(C84-D84),'ELO settings '!$A$25:$A$34,0)))))</f>
        <v>0</v>
      </c>
      <c r="L84" s="73">
        <f t="shared" ca="1" si="48"/>
        <v>1453.3603105671657</v>
      </c>
      <c r="M84" s="73">
        <f ca="1">IF(A84="GW 1",ELO_Initial,IFERROR(INDEX(Tables!$1:$1048576,MATCH('Program and Results'!$E84,Tables!$A:$A,0),MATCH('Program and Results'!$A84,Tables!$1:$1,0)-1),""))</f>
        <v>1452.4983364411005</v>
      </c>
      <c r="N84" s="74">
        <f t="shared" si="44"/>
        <v>20</v>
      </c>
      <c r="O84" s="74">
        <f t="shared" si="45"/>
        <v>0.5</v>
      </c>
      <c r="P84" s="75">
        <f t="shared" ca="1" si="51"/>
        <v>0.45690129369673937</v>
      </c>
      <c r="Q84" s="76">
        <f t="shared" si="46"/>
        <v>0</v>
      </c>
      <c r="R84" s="77" t="str">
        <f t="shared" si="47"/>
        <v>ok</v>
      </c>
      <c r="S84" s="87" t="str">
        <f t="shared" si="40"/>
        <v>DRAW</v>
      </c>
      <c r="T84" s="74">
        <f t="shared" ca="1" si="41"/>
        <v>-2</v>
      </c>
      <c r="U84" s="74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-10</v>
      </c>
      <c r="V84" s="88">
        <f t="shared" ca="1" si="49"/>
        <v>8.6197412606521251E-2</v>
      </c>
      <c r="W84" s="88" t="str">
        <f ca="1">IF(OR($A84="GW 1",$A84="GW 2",$A84="GW 3",$A84="GW 4",$A84="GW 5",$A84="GW 6"),"N/A",IF(T84="","",IF(AND(T84&gt;='Prediction Systems settings'!$B$3,'Program and Results'!T84&lt;='Prediction Systems settings'!$C$3),"DRAW",IF(T84&gt;0,"HOME","AWAY"))))</f>
        <v>AWAY</v>
      </c>
      <c r="X84" s="89" t="str">
        <f t="shared" ca="1" si="36"/>
        <v>Failed</v>
      </c>
      <c r="Y84" s="74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AWAY</v>
      </c>
      <c r="Z84" s="74" t="str">
        <f t="shared" ca="1" si="37"/>
        <v>Failed</v>
      </c>
      <c r="AA84" s="85">
        <f ca="1">IF(OR($A84="GW 1",$A84="GW 2",$A84="GW 3",$A84="GW 4",$A84="GW 5",$A84="GW 6"),"N/A",IF(G84="","",SUM(OFFSET(Tables!$A$103,MATCH('Program and Results'!$B84,Tables!$A$103:$A$135,0)-1,MATCH('Program and Results'!$A84,Tables!$1:$1,0)-2,1,-6))))</f>
        <v>-10</v>
      </c>
      <c r="AB84" s="86">
        <f ca="1">IF(OR($A84="GW 1",$A84="GW 2",$A84="GW 3",$A84="GW 4",$A84="GW 5",$A84="GW 6"),"N/A",IF(M84="","",SUM(OFFSET(Tables!$A$103,MATCH('Program and Results'!$E84,Tables!$A$103:$A$135,0)-1,MATCH('Program and Results'!$A84,Tables!$1:$1,0)-2,1,-6))))</f>
        <v>-11</v>
      </c>
      <c r="AC84" s="86">
        <f t="shared" ca="1" si="38"/>
        <v>1</v>
      </c>
      <c r="AD84" s="86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6" t="str">
        <f t="shared" ca="1" si="39"/>
        <v>Succeeded</v>
      </c>
      <c r="AK84">
        <v>32.5</v>
      </c>
      <c r="AL84">
        <v>26</v>
      </c>
    </row>
    <row r="85" spans="1:38">
      <c r="A85" t="s">
        <v>11</v>
      </c>
      <c r="B85" t="s">
        <v>192</v>
      </c>
      <c r="C85">
        <v>2</v>
      </c>
      <c r="D85">
        <v>1</v>
      </c>
      <c r="E85" t="s">
        <v>191</v>
      </c>
      <c r="F85" s="73">
        <f t="shared" ca="1" si="50"/>
        <v>1568.2800115008936</v>
      </c>
      <c r="G85" s="73">
        <f ca="1">IF(A85="GW 1",ELO_Initial,IFERROR(INDEX(Tables!$1:$1048576,MATCH('Program and Results'!$B85,Tables!$A:$A,0),MATCH('Program and Results'!$A85,Tables!$1:$1,0)-1),""))</f>
        <v>1561.5413397621739</v>
      </c>
      <c r="H85" s="74">
        <f t="shared" si="42"/>
        <v>21</v>
      </c>
      <c r="I85" s="74">
        <f t="shared" si="43"/>
        <v>1</v>
      </c>
      <c r="J85" s="75">
        <f t="shared" ca="1" si="35"/>
        <v>0.6791108695847814</v>
      </c>
      <c r="K85" s="76">
        <f>IF(E85="","",IF(ABS(C85-D85)=0,0,IF(ABS(C85-D85)&gt;10,2.99,INDEX('ELO settings '!$B$25:$B$34,MATCH(ABS(C85-D85),'ELO settings '!$A$25:$A$34,0)))))</f>
        <v>1</v>
      </c>
      <c r="L85" s="73">
        <f t="shared" ca="1" si="48"/>
        <v>1480.2826836062759</v>
      </c>
      <c r="M85" s="73">
        <f ca="1">IF(A85="GW 1",ELO_Initial,IFERROR(INDEX(Tables!$1:$1048576,MATCH('Program and Results'!$E85,Tables!$A:$A,0),MATCH('Program and Results'!$A85,Tables!$1:$1,0)-1),""))</f>
        <v>1487.0213553449955</v>
      </c>
      <c r="N85" s="74">
        <f t="shared" si="44"/>
        <v>21</v>
      </c>
      <c r="O85" s="74">
        <f t="shared" si="45"/>
        <v>0</v>
      </c>
      <c r="P85" s="75">
        <f t="shared" ca="1" si="51"/>
        <v>0.3208891304152186</v>
      </c>
      <c r="Q85" s="76">
        <f t="shared" si="46"/>
        <v>1</v>
      </c>
      <c r="R85" s="77" t="str">
        <f t="shared" si="47"/>
        <v>ok</v>
      </c>
      <c r="S85" s="87" t="str">
        <f t="shared" si="40"/>
        <v>HOME</v>
      </c>
      <c r="T85" s="74">
        <f t="shared" ca="1" si="41"/>
        <v>75</v>
      </c>
      <c r="U85" s="74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-3</v>
      </c>
      <c r="V85" s="88">
        <f t="shared" ca="1" si="49"/>
        <v>0.35822173916956279</v>
      </c>
      <c r="W85" s="88" t="str">
        <f ca="1">IF(OR($A85="GW 1",$A85="GW 2",$A85="GW 3",$A85="GW 4",$A85="GW 5",$A85="GW 6"),"N/A",IF(T85="","",IF(AND(T85&gt;='Prediction Systems settings'!$B$3,'Program and Results'!T85&lt;='Prediction Systems settings'!$C$3),"DRAW",IF(T85&gt;0,"HOME","AWAY"))))</f>
        <v>HOME</v>
      </c>
      <c r="X85" s="89" t="str">
        <f t="shared" ca="1" si="36"/>
        <v>Succeeded</v>
      </c>
      <c r="Y85" s="74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AWAY</v>
      </c>
      <c r="Z85" s="74" t="str">
        <f t="shared" ca="1" si="37"/>
        <v>Failed</v>
      </c>
      <c r="AA85" s="85">
        <f ca="1">IF(OR($A85="GW 1",$A85="GW 2",$A85="GW 3",$A85="GW 4",$A85="GW 5",$A85="GW 6"),"N/A",IF(G85="","",SUM(OFFSET(Tables!$A$103,MATCH('Program and Results'!$B85,Tables!$A$103:$A$135,0)-1,MATCH('Program and Results'!$A85,Tables!$1:$1,0)-2,1,-6))))</f>
        <v>7</v>
      </c>
      <c r="AB85" s="86">
        <f ca="1">IF(OR($A85="GW 1",$A85="GW 2",$A85="GW 3",$A85="GW 4",$A85="GW 5",$A85="GW 6"),"N/A",IF(M85="","",SUM(OFFSET(Tables!$A$103,MATCH('Program and Results'!$E85,Tables!$A$103:$A$135,0)-1,MATCH('Program and Results'!$A85,Tables!$1:$1,0)-2,1,-6))))</f>
        <v>3</v>
      </c>
      <c r="AC85" s="86">
        <f t="shared" ca="1" si="38"/>
        <v>4</v>
      </c>
      <c r="AD85" s="86" t="str">
        <f ca="1">IF(OR($A85="GW 1",$A85="GW 2",$A85="GW 3",$A85="GW 4",$A85="GW 5",$A85="GW 6"),"N/A",IF(AC85="","",IF(AC85&gt;'Prediction Systems settings'!$B$5,"HOME",IF(AC85&lt;-'Prediction Systems settings'!$B$5,"AWAY","DRAW"))))</f>
        <v>DRAW</v>
      </c>
      <c r="AE85" s="86" t="str">
        <f t="shared" ca="1" si="39"/>
        <v>Failed</v>
      </c>
      <c r="AK85">
        <v>55.714285714285708</v>
      </c>
      <c r="AL85">
        <v>32.5</v>
      </c>
    </row>
    <row r="86" spans="1:38">
      <c r="A86" t="s">
        <v>11</v>
      </c>
      <c r="B86" t="s">
        <v>194</v>
      </c>
      <c r="C86">
        <v>0</v>
      </c>
      <c r="D86">
        <v>1</v>
      </c>
      <c r="E86" t="s">
        <v>187</v>
      </c>
      <c r="F86" s="73">
        <f t="shared" ca="1" si="50"/>
        <v>1435.3506204440562</v>
      </c>
      <c r="G86" s="73">
        <f ca="1">IF(A86="GW 1",ELO_Initial,IFERROR(INDEX(Tables!$1:$1048576,MATCH('Program and Results'!$B86,Tables!$A:$A,0),MATCH('Program and Results'!$A86,Tables!$1:$1,0)-1),""))</f>
        <v>1442.6932298646689</v>
      </c>
      <c r="H86" s="74">
        <f t="shared" si="42"/>
        <v>21</v>
      </c>
      <c r="I86" s="74">
        <f t="shared" si="43"/>
        <v>0</v>
      </c>
      <c r="J86" s="75">
        <f t="shared" ca="1" si="35"/>
        <v>0.34964806764822209</v>
      </c>
      <c r="K86" s="76">
        <f>IF(E86="","",IF(ABS(C86-D86)=0,0,IF(ABS(C86-D86)&gt;10,2.99,INDEX('ELO settings '!$B$25:$B$34,MATCH(ABS(C86-D86),'ELO settings '!$A$25:$A$34,0)))))</f>
        <v>1</v>
      </c>
      <c r="L86" s="73">
        <f t="shared" ca="1" si="48"/>
        <v>1567.1284745902544</v>
      </c>
      <c r="M86" s="73">
        <f ca="1">IF(A86="GW 1",ELO_Initial,IFERROR(INDEX(Tables!$1:$1048576,MATCH('Program and Results'!$E86,Tables!$A:$A,0),MATCH('Program and Results'!$A86,Tables!$1:$1,0)-1),""))</f>
        <v>1559.7858651696417</v>
      </c>
      <c r="N86" s="74">
        <f t="shared" si="44"/>
        <v>21</v>
      </c>
      <c r="O86" s="74">
        <f t="shared" si="45"/>
        <v>1</v>
      </c>
      <c r="P86" s="75">
        <f t="shared" ca="1" si="51"/>
        <v>0.65035193235177791</v>
      </c>
      <c r="Q86" s="76">
        <f t="shared" si="46"/>
        <v>1</v>
      </c>
      <c r="R86" s="77" t="str">
        <f t="shared" si="47"/>
        <v>ok</v>
      </c>
      <c r="S86" s="87" t="str">
        <f t="shared" si="40"/>
        <v>AWAY</v>
      </c>
      <c r="T86" s="74">
        <f t="shared" ca="1" si="41"/>
        <v>-117</v>
      </c>
      <c r="U86" s="74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-25</v>
      </c>
      <c r="V86" s="88">
        <f t="shared" ca="1" si="49"/>
        <v>-0.30070386470355581</v>
      </c>
      <c r="W86" s="88" t="str">
        <f ca="1">IF(OR($A86="GW 1",$A86="GW 2",$A86="GW 3",$A86="GW 4",$A86="GW 5",$A86="GW 6"),"N/A",IF(T86="","",IF(AND(T86&gt;='Prediction Systems settings'!$B$3,'Program and Results'!T86&lt;='Prediction Systems settings'!$C$3),"DRAW",IF(T86&gt;0,"HOME","AWAY"))))</f>
        <v>AWAY</v>
      </c>
      <c r="X86" s="89" t="str">
        <f t="shared" ca="1" si="36"/>
        <v>Succeeded</v>
      </c>
      <c r="Y86" s="74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4" t="str">
        <f t="shared" ca="1" si="37"/>
        <v>Failed</v>
      </c>
      <c r="AA86" s="85">
        <f ca="1">IF(OR($A86="GW 1",$A86="GW 2",$A86="GW 3",$A86="GW 4",$A86="GW 5",$A86="GW 6"),"N/A",IF(G86="","",SUM(OFFSET(Tables!$A$103,MATCH('Program and Results'!$B86,Tables!$A$103:$A$135,0)-1,MATCH('Program and Results'!$A86,Tables!$1:$1,0)-2,1,-6))))</f>
        <v>-5</v>
      </c>
      <c r="AB86" s="86">
        <f ca="1">IF(OR($A86="GW 1",$A86="GW 2",$A86="GW 3",$A86="GW 4",$A86="GW 5",$A86="GW 6"),"N/A",IF(M86="","",SUM(OFFSET(Tables!$A$103,MATCH('Program and Results'!$E86,Tables!$A$103:$A$135,0)-1,MATCH('Program and Results'!$A86,Tables!$1:$1,0)-2,1,-6))))</f>
        <v>21</v>
      </c>
      <c r="AC86" s="86">
        <f t="shared" ca="1" si="38"/>
        <v>-26</v>
      </c>
      <c r="AD86" s="86" t="str">
        <f ca="1">IF(OR($A86="GW 1",$A86="GW 2",$A86="GW 3",$A86="GW 4",$A86="GW 5",$A86="GW 6"),"N/A",IF(AC86="","",IF(AC86&gt;'Prediction Systems settings'!$B$5,"HOME",IF(AC86&lt;-'Prediction Systems settings'!$B$5,"AWAY","DRAW"))))</f>
        <v>AWAY</v>
      </c>
      <c r="AE86" s="86" t="str">
        <f t="shared" ca="1" si="39"/>
        <v>Succeeded</v>
      </c>
      <c r="AK86">
        <v>9.2857142857142847</v>
      </c>
      <c r="AL86">
        <v>52</v>
      </c>
    </row>
    <row r="87" spans="1:38">
      <c r="A87" t="s">
        <v>12</v>
      </c>
      <c r="B87" t="s">
        <v>195</v>
      </c>
      <c r="C87">
        <v>0</v>
      </c>
      <c r="D87">
        <v>2</v>
      </c>
      <c r="E87" t="s">
        <v>192</v>
      </c>
      <c r="F87" s="73">
        <f t="shared" ca="1" si="50"/>
        <v>1462.8251481993379</v>
      </c>
      <c r="G87" s="73">
        <f ca="1">IF(A87="GW 1",ELO_Initial,IFERROR(INDEX(Tables!$1:$1048576,MATCH('Program and Results'!$B87,Tables!$A:$A,0),MATCH('Program and Results'!$A87,Tables!$1:$1,0)-1),""))</f>
        <v>1471.6162102496103</v>
      </c>
      <c r="H87" s="74">
        <f t="shared" si="42"/>
        <v>21.51</v>
      </c>
      <c r="I87" s="74">
        <f t="shared" si="43"/>
        <v>0</v>
      </c>
      <c r="J87" s="75">
        <f t="shared" ca="1" si="35"/>
        <v>0.40869651558681463</v>
      </c>
      <c r="K87" s="76">
        <f>IF(E87="","",IF(ABS(C87-D87)=0,0,IF(ABS(C87-D87)&gt;10,2.99,INDEX('ELO settings '!$B$25:$B$34,MATCH(ABS(C87-D87),'ELO settings '!$A$25:$A$34,0)))))</f>
        <v>1.51</v>
      </c>
      <c r="L87" s="73">
        <f t="shared" ca="1" si="48"/>
        <v>1577.0710735511659</v>
      </c>
      <c r="M87" s="73">
        <f ca="1">IF(A87="GW 1",ELO_Initial,IFERROR(INDEX(Tables!$1:$1048576,MATCH('Program and Results'!$E87,Tables!$A:$A,0),MATCH('Program and Results'!$A87,Tables!$1:$1,0)-1),""))</f>
        <v>1568.2800115008936</v>
      </c>
      <c r="N87" s="74">
        <f t="shared" si="44"/>
        <v>21.51</v>
      </c>
      <c r="O87" s="74">
        <f t="shared" si="45"/>
        <v>1</v>
      </c>
      <c r="P87" s="75">
        <f t="shared" ca="1" si="51"/>
        <v>0.59130348441318537</v>
      </c>
      <c r="Q87" s="76">
        <f t="shared" si="46"/>
        <v>1.51</v>
      </c>
      <c r="R87" s="77" t="str">
        <f t="shared" si="47"/>
        <v>ok</v>
      </c>
      <c r="S87" s="87" t="str">
        <f t="shared" si="40"/>
        <v>AWAY</v>
      </c>
      <c r="T87" s="74">
        <f t="shared" ca="1" si="41"/>
        <v>-97</v>
      </c>
      <c r="U87" s="74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-42</v>
      </c>
      <c r="V87" s="88">
        <f t="shared" ca="1" si="49"/>
        <v>-0.18260696882637073</v>
      </c>
      <c r="W87" s="88" t="str">
        <f ca="1">IF(OR($A87="GW 1",$A87="GW 2",$A87="GW 3",$A87="GW 4",$A87="GW 5",$A87="GW 6"),"N/A",IF(T87="","",IF(AND(T87&gt;='Prediction Systems settings'!$B$3,'Program and Results'!T87&lt;='Prediction Systems settings'!$C$3),"DRAW",IF(T87&gt;0,"HOME","AWAY"))))</f>
        <v>AWAY</v>
      </c>
      <c r="X87" s="89" t="str">
        <f t="shared" ca="1" si="36"/>
        <v>Succeeded</v>
      </c>
      <c r="Y87" s="74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4" t="str">
        <f t="shared" ca="1" si="37"/>
        <v>Succeeded</v>
      </c>
      <c r="AA87" s="85">
        <f ca="1">IF(OR($A87="GW 1",$A87="GW 2",$A87="GW 3",$A87="GW 4",$A87="GW 5",$A87="GW 6"),"N/A",IF(G87="","",SUM(OFFSET(Tables!$A$103,MATCH('Program and Results'!$B87,Tables!$A$103:$A$135,0)-1,MATCH('Program and Results'!$A87,Tables!$1:$1,0)-2,1,-6))))</f>
        <v>-3</v>
      </c>
      <c r="AB87" s="86">
        <f ca="1">IF(OR($A87="GW 1",$A87="GW 2",$A87="GW 3",$A87="GW 4",$A87="GW 5",$A87="GW 6"),"N/A",IF(M87="","",SUM(OFFSET(Tables!$A$103,MATCH('Program and Results'!$E87,Tables!$A$103:$A$135,0)-1,MATCH('Program and Results'!$A87,Tables!$1:$1,0)-2,1,-6))))</f>
        <v>8</v>
      </c>
      <c r="AC87" s="86">
        <f t="shared" ca="1" si="38"/>
        <v>-11</v>
      </c>
      <c r="AD87" s="86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6" t="str">
        <f t="shared" ca="1" si="39"/>
        <v>Succeeded</v>
      </c>
      <c r="AK87">
        <v>32.5</v>
      </c>
      <c r="AL87">
        <v>55.714285714285708</v>
      </c>
    </row>
    <row r="88" spans="1:38">
      <c r="A88" t="s">
        <v>12</v>
      </c>
      <c r="B88" t="s">
        <v>191</v>
      </c>
      <c r="C88">
        <v>2</v>
      </c>
      <c r="D88">
        <v>0</v>
      </c>
      <c r="E88" t="s">
        <v>194</v>
      </c>
      <c r="F88" s="73">
        <f t="shared" ca="1" si="50"/>
        <v>1488.5205988792923</v>
      </c>
      <c r="G88" s="73">
        <f ca="1">IF(A88="GW 1",ELO_Initial,IFERROR(INDEX(Tables!$1:$1048576,MATCH('Program and Results'!$B88,Tables!$A:$A,0),MATCH('Program and Results'!$A88,Tables!$1:$1,0)-1),""))</f>
        <v>1480.2826836062759</v>
      </c>
      <c r="H88" s="74">
        <f t="shared" si="42"/>
        <v>21.51</v>
      </c>
      <c r="I88" s="74">
        <f t="shared" si="43"/>
        <v>1</v>
      </c>
      <c r="J88" s="75">
        <f t="shared" ca="1" si="35"/>
        <v>0.61701928065940181</v>
      </c>
      <c r="K88" s="76">
        <f>IF(E88="","",IF(ABS(C88-D88)=0,0,IF(ABS(C88-D88)&gt;10,2.99,INDEX('ELO settings '!$B$25:$B$34,MATCH(ABS(C88-D88),'ELO settings '!$A$25:$A$34,0)))))</f>
        <v>1.51</v>
      </c>
      <c r="L88" s="73">
        <f t="shared" ca="1" si="48"/>
        <v>1427.1127051710398</v>
      </c>
      <c r="M88" s="73">
        <f ca="1">IF(A88="GW 1",ELO_Initial,IFERROR(INDEX(Tables!$1:$1048576,MATCH('Program and Results'!$E88,Tables!$A:$A,0),MATCH('Program and Results'!$A88,Tables!$1:$1,0)-1),""))</f>
        <v>1435.3506204440562</v>
      </c>
      <c r="N88" s="74">
        <f t="shared" si="44"/>
        <v>21.51</v>
      </c>
      <c r="O88" s="74">
        <f t="shared" si="45"/>
        <v>0</v>
      </c>
      <c r="P88" s="75">
        <f t="shared" ca="1" si="51"/>
        <v>0.38298071934059819</v>
      </c>
      <c r="Q88" s="76">
        <f t="shared" si="46"/>
        <v>1.51</v>
      </c>
      <c r="R88" s="77" t="str">
        <f t="shared" si="47"/>
        <v>ok</v>
      </c>
      <c r="S88" s="87" t="str">
        <f t="shared" si="40"/>
        <v>HOME</v>
      </c>
      <c r="T88" s="74">
        <f t="shared" ca="1" si="41"/>
        <v>45</v>
      </c>
      <c r="U88" s="74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37</v>
      </c>
      <c r="V88" s="88">
        <f t="shared" ca="1" si="49"/>
        <v>0.23403856131880363</v>
      </c>
      <c r="W88" s="88" t="str">
        <f ca="1">IF(OR($A88="GW 1",$A88="GW 2",$A88="GW 3",$A88="GW 4",$A88="GW 5",$A88="GW 6"),"N/A",IF(T88="","",IF(AND(T88&gt;='Prediction Systems settings'!$B$3,'Program and Results'!T88&lt;='Prediction Systems settings'!$C$3),"DRAW",IF(T88&gt;0,"HOME","AWAY"))))</f>
        <v>HOME</v>
      </c>
      <c r="X88" s="89" t="str">
        <f t="shared" ca="1" si="36"/>
        <v>Succeeded</v>
      </c>
      <c r="Y88" s="74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4" t="str">
        <f t="shared" ca="1" si="37"/>
        <v>Succeeded</v>
      </c>
      <c r="AA88" s="85">
        <f ca="1">IF(OR($A88="GW 1",$A88="GW 2",$A88="GW 3",$A88="GW 4",$A88="GW 5",$A88="GW 6"),"N/A",IF(G88="","",SUM(OFFSET(Tables!$A$103,MATCH('Program and Results'!$B88,Tables!$A$103:$A$135,0)-1,MATCH('Program and Results'!$A88,Tables!$1:$1,0)-2,1,-6))))</f>
        <v>3</v>
      </c>
      <c r="AB88" s="86">
        <f ca="1">IF(OR($A88="GW 1",$A88="GW 2",$A88="GW 3",$A88="GW 4",$A88="GW 5",$A88="GW 6"),"N/A",IF(M88="","",SUM(OFFSET(Tables!$A$103,MATCH('Program and Results'!$E88,Tables!$A$103:$A$135,0)-1,MATCH('Program and Results'!$A88,Tables!$1:$1,0)-2,1,-6))))</f>
        <v>-6</v>
      </c>
      <c r="AC88" s="86">
        <f t="shared" ca="1" si="38"/>
        <v>9</v>
      </c>
      <c r="AD88" s="86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6" t="str">
        <f t="shared" ca="1" si="39"/>
        <v>Succeeded</v>
      </c>
      <c r="AK88">
        <v>37.916666666666671</v>
      </c>
      <c r="AL88">
        <v>9.2857142857142847</v>
      </c>
    </row>
    <row r="89" spans="1:38">
      <c r="A89" t="s">
        <v>12</v>
      </c>
      <c r="B89" t="s">
        <v>187</v>
      </c>
      <c r="C89">
        <v>0</v>
      </c>
      <c r="D89">
        <v>1</v>
      </c>
      <c r="E89" t="s">
        <v>190</v>
      </c>
      <c r="F89" s="73">
        <f t="shared" ca="1" si="50"/>
        <v>1554.1949121054683</v>
      </c>
      <c r="G89" s="73">
        <f ca="1">IF(A89="GW 1",ELO_Initial,IFERROR(INDEX(Tables!$1:$1048576,MATCH('Program and Results'!$B89,Tables!$A:$A,0),MATCH('Program and Results'!$A89,Tables!$1:$1,0)-1),""))</f>
        <v>1567.1284745902544</v>
      </c>
      <c r="H89" s="74">
        <f t="shared" si="42"/>
        <v>21</v>
      </c>
      <c r="I89" s="74">
        <f t="shared" si="43"/>
        <v>0</v>
      </c>
      <c r="J89" s="75">
        <f t="shared" ca="1" si="35"/>
        <v>0.61588392784695556</v>
      </c>
      <c r="K89" s="76">
        <f>IF(E89="","",IF(ABS(C89-D89)=0,0,IF(ABS(C89-D89)&gt;10,2.99,INDEX('ELO settings '!$B$25:$B$34,MATCH(ABS(C89-D89),'ELO settings '!$A$25:$A$34,0)))))</f>
        <v>1</v>
      </c>
      <c r="L89" s="73">
        <f t="shared" ca="1" si="48"/>
        <v>1541.3808137693495</v>
      </c>
      <c r="M89" s="73">
        <f ca="1">IF(A89="GW 1",ELO_Initial,IFERROR(INDEX(Tables!$1:$1048576,MATCH('Program and Results'!$E89,Tables!$A:$A,0),MATCH('Program and Results'!$A89,Tables!$1:$1,0)-1),""))</f>
        <v>1528.4472512845634</v>
      </c>
      <c r="N89" s="74">
        <f t="shared" si="44"/>
        <v>21</v>
      </c>
      <c r="O89" s="74">
        <f t="shared" si="45"/>
        <v>1</v>
      </c>
      <c r="P89" s="75">
        <f t="shared" ca="1" si="51"/>
        <v>0.38411607215304444</v>
      </c>
      <c r="Q89" s="76">
        <f t="shared" si="46"/>
        <v>1</v>
      </c>
      <c r="R89" s="77" t="str">
        <f t="shared" si="47"/>
        <v>ok</v>
      </c>
      <c r="S89" s="87" t="str">
        <f t="shared" si="40"/>
        <v>AWAY</v>
      </c>
      <c r="T89" s="74">
        <f t="shared" ca="1" si="41"/>
        <v>39</v>
      </c>
      <c r="U89" s="74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-1</v>
      </c>
      <c r="V89" s="88">
        <f t="shared" ca="1" si="49"/>
        <v>0.23176785569391112</v>
      </c>
      <c r="W89" s="88" t="str">
        <f ca="1">IF(OR($A89="GW 1",$A89="GW 2",$A89="GW 3",$A89="GW 4",$A89="GW 5",$A89="GW 6"),"N/A",IF(T89="","",IF(AND(T89&gt;='Prediction Systems settings'!$B$3,'Program and Results'!T89&lt;='Prediction Systems settings'!$C$3),"DRAW",IF(T89&gt;0,"HOME","AWAY"))))</f>
        <v>HOME</v>
      </c>
      <c r="X89" s="89" t="str">
        <f t="shared" ca="1" si="36"/>
        <v>Failed</v>
      </c>
      <c r="Y89" s="74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AWAY</v>
      </c>
      <c r="Z89" s="74" t="str">
        <f t="shared" ca="1" si="37"/>
        <v>Succeeded</v>
      </c>
      <c r="AA89" s="85">
        <f ca="1">IF(OR($A89="GW 1",$A89="GW 2",$A89="GW 3",$A89="GW 4",$A89="GW 5",$A89="GW 6"),"N/A",IF(G89="","",SUM(OFFSET(Tables!$A$103,MATCH('Program and Results'!$B89,Tables!$A$103:$A$135,0)-1,MATCH('Program and Results'!$A89,Tables!$1:$1,0)-2,1,-6))))</f>
        <v>17</v>
      </c>
      <c r="AB89" s="86">
        <f ca="1">IF(OR($A89="GW 1",$A89="GW 2",$A89="GW 3",$A89="GW 4",$A89="GW 5",$A89="GW 6"),"N/A",IF(M89="","",SUM(OFFSET(Tables!$A$103,MATCH('Program and Results'!$E89,Tables!$A$103:$A$135,0)-1,MATCH('Program and Results'!$A89,Tables!$1:$1,0)-2,1,-6))))</f>
        <v>4</v>
      </c>
      <c r="AC89" s="86">
        <f t="shared" ca="1" si="38"/>
        <v>13</v>
      </c>
      <c r="AD89" s="86" t="str">
        <f ca="1">IF(OR($A89="GW 1",$A89="GW 2",$A89="GW 3",$A89="GW 4",$A89="GW 5",$A89="GW 6"),"N/A",IF(AC89="","",IF(AC89&gt;'Prediction Systems settings'!$B$5,"HOME",IF(AC89&lt;-'Prediction Systems settings'!$B$5,"AWAY","DRAW"))))</f>
        <v>HOME</v>
      </c>
      <c r="AE89" s="86" t="str">
        <f t="shared" ca="1" si="39"/>
        <v>Failed</v>
      </c>
      <c r="AK89">
        <v>43.333333333333329</v>
      </c>
      <c r="AL89">
        <v>51.071428571428569</v>
      </c>
    </row>
    <row r="90" spans="1:38">
      <c r="A90" t="s">
        <v>12</v>
      </c>
      <c r="B90" t="s">
        <v>184</v>
      </c>
      <c r="C90">
        <v>3</v>
      </c>
      <c r="D90">
        <v>3</v>
      </c>
      <c r="E90" t="s">
        <v>189</v>
      </c>
      <c r="F90" s="73">
        <f t="shared" ca="1" si="50"/>
        <v>1464.7978771567045</v>
      </c>
      <c r="G90" s="73">
        <f ca="1">IF(A90="GW 1",ELO_Initial,IFERROR(INDEX(Tables!$1:$1048576,MATCH('Program and Results'!$B90,Tables!$A:$A,0),MATCH('Program and Results'!$A90,Tables!$1:$1,0)-1),""))</f>
        <v>1465.2047206879017</v>
      </c>
      <c r="H90" s="74">
        <f t="shared" si="42"/>
        <v>20</v>
      </c>
      <c r="I90" s="74">
        <f t="shared" si="43"/>
        <v>0.5</v>
      </c>
      <c r="J90" s="75">
        <f t="shared" ca="1" si="35"/>
        <v>0.52034217655985637</v>
      </c>
      <c r="K90" s="76">
        <f>IF(E90="","",IF(ABS(C90-D90)=0,0,IF(ABS(C90-D90)&gt;10,2.99,INDEX('ELO settings '!$B$25:$B$34,MATCH(ABS(C90-D90),'ELO settings '!$A$25:$A$34,0)))))</f>
        <v>0</v>
      </c>
      <c r="L90" s="73">
        <f t="shared" ca="1" si="48"/>
        <v>1483.9685654820307</v>
      </c>
      <c r="M90" s="73">
        <f ca="1">IF(A90="GW 1",ELO_Initial,IFERROR(INDEX(Tables!$1:$1048576,MATCH('Program and Results'!$E90,Tables!$A:$A,0),MATCH('Program and Results'!$A90,Tables!$1:$1,0)-1),""))</f>
        <v>1483.5617219508335</v>
      </c>
      <c r="N90" s="74">
        <f t="shared" si="44"/>
        <v>20</v>
      </c>
      <c r="O90" s="74">
        <f t="shared" si="45"/>
        <v>0.5</v>
      </c>
      <c r="P90" s="75">
        <f t="shared" ca="1" si="51"/>
        <v>0.47965782344014363</v>
      </c>
      <c r="Q90" s="76">
        <f t="shared" si="46"/>
        <v>0</v>
      </c>
      <c r="R90" s="77" t="str">
        <f t="shared" si="47"/>
        <v>ok</v>
      </c>
      <c r="S90" s="87" t="str">
        <f t="shared" si="40"/>
        <v>DRAW</v>
      </c>
      <c r="T90" s="74">
        <f t="shared" ca="1" si="41"/>
        <v>-18</v>
      </c>
      <c r="U90" s="74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-28</v>
      </c>
      <c r="V90" s="88">
        <f t="shared" ca="1" si="49"/>
        <v>4.0684353119712746E-2</v>
      </c>
      <c r="W90" s="88" t="str">
        <f ca="1">IF(OR($A90="GW 1",$A90="GW 2",$A90="GW 3",$A90="GW 4",$A90="GW 5",$A90="GW 6"),"N/A",IF(T90="","",IF(AND(T90&gt;='Prediction Systems settings'!$B$3,'Program and Results'!T90&lt;='Prediction Systems settings'!$C$3),"DRAW",IF(T90&gt;0,"HOME","AWAY"))))</f>
        <v>AWAY</v>
      </c>
      <c r="X90" s="89" t="str">
        <f t="shared" ca="1" si="36"/>
        <v>Failed</v>
      </c>
      <c r="Y90" s="74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DRAW</v>
      </c>
      <c r="Z90" s="74" t="str">
        <f t="shared" ca="1" si="37"/>
        <v>Succeeded</v>
      </c>
      <c r="AA90" s="85">
        <f ca="1">IF(OR($A90="GW 1",$A90="GW 2",$A90="GW 3",$A90="GW 4",$A90="GW 5",$A90="GW 6"),"N/A",IF(G90="","",SUM(OFFSET(Tables!$A$103,MATCH('Program and Results'!$B90,Tables!$A$103:$A$135,0)-1,MATCH('Program and Results'!$A90,Tables!$1:$1,0)-2,1,-6))))</f>
        <v>-5</v>
      </c>
      <c r="AB90" s="86">
        <f ca="1">IF(OR($A90="GW 1",$A90="GW 2",$A90="GW 3",$A90="GW 4",$A90="GW 5",$A90="GW 6"),"N/A",IF(M90="","",SUM(OFFSET(Tables!$A$103,MATCH('Program and Results'!$E90,Tables!$A$103:$A$135,0)-1,MATCH('Program and Results'!$A90,Tables!$1:$1,0)-2,1,-6))))</f>
        <v>0</v>
      </c>
      <c r="AC90" s="86">
        <f t="shared" ca="1" si="38"/>
        <v>-5</v>
      </c>
      <c r="AD90" s="86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6" t="str">
        <f t="shared" ca="1" si="39"/>
        <v>Succeeded</v>
      </c>
      <c r="AK90">
        <v>32.5</v>
      </c>
      <c r="AL90">
        <v>32.5</v>
      </c>
    </row>
    <row r="91" spans="1:38">
      <c r="A91" t="s">
        <v>12</v>
      </c>
      <c r="B91" t="s">
        <v>183</v>
      </c>
      <c r="C91">
        <v>2</v>
      </c>
      <c r="D91">
        <v>2</v>
      </c>
      <c r="E91" t="s">
        <v>188</v>
      </c>
      <c r="F91" s="73">
        <f t="shared" ca="1" si="50"/>
        <v>1528.3821810866757</v>
      </c>
      <c r="G91" s="73">
        <f ca="1">IF(A91="GW 1",ELO_Initial,IFERROR(INDEX(Tables!$1:$1048576,MATCH('Program and Results'!$B91,Tables!$A:$A,0),MATCH('Program and Results'!$A91,Tables!$1:$1,0)-1),""))</f>
        <v>1531.5741499957303</v>
      </c>
      <c r="H91" s="74">
        <f t="shared" si="42"/>
        <v>20</v>
      </c>
      <c r="I91" s="74">
        <f t="shared" si="43"/>
        <v>0.5</v>
      </c>
      <c r="J91" s="75">
        <f t="shared" ca="1" si="35"/>
        <v>0.65959844545273505</v>
      </c>
      <c r="K91" s="76">
        <f>IF(E91="","",IF(ABS(C91-D91)=0,0,IF(ABS(C91-D91)&gt;10,2.99,INDEX('ELO settings '!$B$25:$B$34,MATCH(ABS(C91-D91),'ELO settings '!$A$25:$A$34,0)))))</f>
        <v>0</v>
      </c>
      <c r="L91" s="73">
        <f t="shared" ca="1" si="48"/>
        <v>1452.350883436877</v>
      </c>
      <c r="M91" s="73">
        <f ca="1">IF(A91="GW 1",ELO_Initial,IFERROR(INDEX(Tables!$1:$1048576,MATCH('Program and Results'!$E91,Tables!$A:$A,0),MATCH('Program and Results'!$A91,Tables!$1:$1,0)-1),""))</f>
        <v>1449.1589145278224</v>
      </c>
      <c r="N91" s="74">
        <f t="shared" si="44"/>
        <v>20</v>
      </c>
      <c r="O91" s="74">
        <f t="shared" si="45"/>
        <v>0.5</v>
      </c>
      <c r="P91" s="75">
        <f t="shared" ca="1" si="51"/>
        <v>0.34040155454726495</v>
      </c>
      <c r="Q91" s="76">
        <f t="shared" si="46"/>
        <v>0</v>
      </c>
      <c r="R91" s="77" t="str">
        <f t="shared" si="47"/>
        <v>ok</v>
      </c>
      <c r="S91" s="87" t="str">
        <f t="shared" si="40"/>
        <v>DRAW</v>
      </c>
      <c r="T91" s="74">
        <f t="shared" ca="1" si="41"/>
        <v>82</v>
      </c>
      <c r="U91" s="74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46</v>
      </c>
      <c r="V91" s="88">
        <f ca="1">IF(D91="","",J91-P91)</f>
        <v>0.3191968909054701</v>
      </c>
      <c r="W91" s="88" t="str">
        <f ca="1">IF(OR($A91="GW 1",$A91="GW 2",$A91="GW 3",$A91="GW 4",$A91="GW 5",$A91="GW 6"),"N/A",IF(T91="","",IF(AND(T91&gt;='Prediction Systems settings'!$B$3,'Program and Results'!T91&lt;='Prediction Systems settings'!$C$3),"DRAW",IF(T91&gt;0,"HOME","AWAY"))))</f>
        <v>HOME</v>
      </c>
      <c r="X91" s="89" t="str">
        <f t="shared" ca="1" si="36"/>
        <v>Failed</v>
      </c>
      <c r="Y91" s="74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4" t="str">
        <f t="shared" ca="1" si="37"/>
        <v>Failed</v>
      </c>
      <c r="AA91" s="85">
        <f ca="1">IF(OR($A91="GW 1",$A91="GW 2",$A91="GW 3",$A91="GW 4",$A91="GW 5",$A91="GW 6"),"N/A",IF(G91="","",SUM(OFFSET(Tables!$A$103,MATCH('Program and Results'!$B91,Tables!$A$103:$A$135,0)-1,MATCH('Program and Results'!$A91,Tables!$1:$1,0)-2,1,-6))))</f>
        <v>-5</v>
      </c>
      <c r="AB91" s="86">
        <f ca="1">IF(OR($A91="GW 1",$A91="GW 2",$A91="GW 3",$A91="GW 4",$A91="GW 5",$A91="GW 6"),"N/A",IF(M91="","",SUM(OFFSET(Tables!$A$103,MATCH('Program and Results'!$E91,Tables!$A$103:$A$135,0)-1,MATCH('Program and Results'!$A91,Tables!$1:$1,0)-2,1,-6))))</f>
        <v>-10</v>
      </c>
      <c r="AC91" s="86">
        <f t="shared" ca="1" si="38"/>
        <v>5</v>
      </c>
      <c r="AD91" s="86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6" t="str">
        <f t="shared" ca="1" si="39"/>
        <v>Succeeded</v>
      </c>
      <c r="AK91">
        <v>32.5</v>
      </c>
      <c r="AL91">
        <v>32.5</v>
      </c>
    </row>
    <row r="92" spans="1:38">
      <c r="A92" t="s">
        <v>12</v>
      </c>
      <c r="B92" t="s">
        <v>193</v>
      </c>
      <c r="C92">
        <v>2</v>
      </c>
      <c r="D92">
        <v>1</v>
      </c>
      <c r="E92" t="s">
        <v>182</v>
      </c>
      <c r="F92" s="73">
        <f t="shared" ca="1" si="50"/>
        <v>1465.0414657376571</v>
      </c>
      <c r="G92" s="73">
        <f ca="1">IF(A92="GW 1",ELO_Initial,IFERROR(INDEX(Tables!$1:$1048576,MATCH('Program and Results'!$B92,Tables!$A:$A,0),MATCH('Program and Results'!$A92,Tables!$1:$1,0)-1),""))</f>
        <v>1453.3603105671657</v>
      </c>
      <c r="H92" s="74">
        <f t="shared" si="42"/>
        <v>21</v>
      </c>
      <c r="I92" s="74">
        <f t="shared" si="43"/>
        <v>1</v>
      </c>
      <c r="J92" s="75">
        <f t="shared" ca="1" si="35"/>
        <v>0.44375451569089031</v>
      </c>
      <c r="K92" s="76">
        <f>IF(E92="","",IF(ABS(C92-D92)=0,0,IF(ABS(C92-D92)&gt;10,2.99,INDEX('ELO settings '!$B$25:$B$34,MATCH(ABS(C92-D92),'ELO settings '!$A$25:$A$34,0)))))</f>
        <v>1</v>
      </c>
      <c r="L92" s="73">
        <f t="shared" ca="1" si="48"/>
        <v>1513.4286405247235</v>
      </c>
      <c r="M92" s="73">
        <f ca="1">IF(A92="GW 1",ELO_Initial,IFERROR(INDEX(Tables!$1:$1048576,MATCH('Program and Results'!$E92,Tables!$A:$A,0),MATCH('Program and Results'!$A92,Tables!$1:$1,0)-1),""))</f>
        <v>1525.1097956952149</v>
      </c>
      <c r="N92" s="74">
        <f t="shared" si="44"/>
        <v>21</v>
      </c>
      <c r="O92" s="74">
        <f t="shared" si="45"/>
        <v>0</v>
      </c>
      <c r="P92" s="75">
        <f t="shared" ca="1" si="51"/>
        <v>0.55624548430910969</v>
      </c>
      <c r="Q92" s="76">
        <f t="shared" si="46"/>
        <v>1</v>
      </c>
      <c r="R92" s="77" t="str">
        <f t="shared" si="47"/>
        <v>ok</v>
      </c>
      <c r="S92" s="87" t="str">
        <f t="shared" si="40"/>
        <v>HOME</v>
      </c>
      <c r="T92" s="74">
        <f t="shared" ca="1" si="41"/>
        <v>-72</v>
      </c>
      <c r="U92" s="74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-38</v>
      </c>
      <c r="V92" s="88">
        <f ca="1">IF(D92="","",J92-P92)</f>
        <v>-0.11249096861821939</v>
      </c>
      <c r="W92" s="88" t="str">
        <f ca="1">IF(OR($A92="GW 1",$A92="GW 2",$A92="GW 3",$A92="GW 4",$A92="GW 5",$A92="GW 6"),"N/A",IF(T92="","",IF(AND(T92&gt;='Prediction Systems settings'!$B$3,'Program and Results'!T92&lt;='Prediction Systems settings'!$C$3),"DRAW",IF(T92&gt;0,"HOME","AWAY"))))</f>
        <v>AWAY</v>
      </c>
      <c r="X92" s="89" t="str">
        <f t="shared" ca="1" si="36"/>
        <v>Failed</v>
      </c>
      <c r="Y92" s="74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DRAW</v>
      </c>
      <c r="Z92" s="74" t="str">
        <f t="shared" ca="1" si="37"/>
        <v>Failed</v>
      </c>
      <c r="AA92" s="85">
        <f ca="1">IF(OR($A92="GW 1",$A92="GW 2",$A92="GW 3",$A92="GW 4",$A92="GW 5",$A92="GW 6"),"N/A",IF(G92="","",SUM(OFFSET(Tables!$A$103,MATCH('Program and Results'!$B92,Tables!$A$103:$A$135,0)-1,MATCH('Program and Results'!$A92,Tables!$1:$1,0)-2,1,-6))))</f>
        <v>-10</v>
      </c>
      <c r="AB92" s="86">
        <f ca="1">IF(OR($A92="GW 1",$A92="GW 2",$A92="GW 3",$A92="GW 4",$A92="GW 5",$A92="GW 6"),"N/A",IF(M92="","",SUM(OFFSET(Tables!$A$103,MATCH('Program and Results'!$E92,Tables!$A$103:$A$135,0)-1,MATCH('Program and Results'!$A92,Tables!$1:$1,0)-2,1,-6))))</f>
        <v>7</v>
      </c>
      <c r="AC92" s="86">
        <f t="shared" ca="1" si="38"/>
        <v>-17</v>
      </c>
      <c r="AD92" s="86" t="str">
        <f ca="1">IF(OR($A92="GW 1",$A92="GW 2",$A92="GW 3",$A92="GW 4",$A92="GW 5",$A92="GW 6"),"N/A",IF(AC92="","",IF(AC92&gt;'Prediction Systems settings'!$B$5,"HOME",IF(AC92&lt;-'Prediction Systems settings'!$B$5,"AWAY","DRAW"))))</f>
        <v>AWAY</v>
      </c>
      <c r="AE92" s="86" t="str">
        <f t="shared" ca="1" si="39"/>
        <v>Failed</v>
      </c>
      <c r="AK92">
        <v>32.5</v>
      </c>
      <c r="AL92">
        <v>41.785714285714292</v>
      </c>
    </row>
    <row r="93" spans="1:38">
      <c r="A93" t="s">
        <v>12</v>
      </c>
      <c r="B93" t="s">
        <v>185</v>
      </c>
      <c r="C93">
        <v>2</v>
      </c>
      <c r="D93">
        <v>0</v>
      </c>
      <c r="E93" t="s">
        <v>186</v>
      </c>
      <c r="F93" s="73">
        <f t="shared" ca="1" si="50"/>
        <v>1570.5987717085143</v>
      </c>
      <c r="G93" s="73">
        <f ca="1">IF(A93="GW 1",ELO_Initial,IFERROR(INDEX(Tables!$1:$1048576,MATCH('Program and Results'!$B93,Tables!$A:$A,0),MATCH('Program and Results'!$A93,Tables!$1:$1,0)-1),""))</f>
        <v>1563.8377647352786</v>
      </c>
      <c r="H93" s="74">
        <f t="shared" si="42"/>
        <v>21.51</v>
      </c>
      <c r="I93" s="74">
        <f t="shared" si="43"/>
        <v>1</v>
      </c>
      <c r="J93" s="75">
        <f t="shared" ca="1" si="35"/>
        <v>0.68568075438235154</v>
      </c>
      <c r="K93" s="76">
        <f>IF(E93="","",IF(ABS(C93-D93)=0,0,IF(ABS(C93-D93)&gt;10,2.99,INDEX('ELO settings '!$B$25:$B$34,MATCH(ABS(C93-D93),'ELO settings '!$A$25:$A$34,0)))))</f>
        <v>1.51</v>
      </c>
      <c r="L93" s="73">
        <f t="shared" ca="1" si="48"/>
        <v>1470.3263631911634</v>
      </c>
      <c r="M93" s="73">
        <f ca="1">IF(A93="GW 1",ELO_Initial,IFERROR(INDEX(Tables!$1:$1048576,MATCH('Program and Results'!$E93,Tables!$A:$A,0),MATCH('Program and Results'!$A93,Tables!$1:$1,0)-1),""))</f>
        <v>1477.0873701643991</v>
      </c>
      <c r="N93" s="74">
        <f t="shared" si="44"/>
        <v>21.51</v>
      </c>
      <c r="O93" s="74">
        <f t="shared" si="45"/>
        <v>0</v>
      </c>
      <c r="P93" s="75">
        <f t="shared" ca="1" si="51"/>
        <v>0.31431924561764846</v>
      </c>
      <c r="Q93" s="76">
        <f t="shared" si="46"/>
        <v>1.51</v>
      </c>
      <c r="R93" s="77" t="str">
        <f t="shared" si="47"/>
        <v>ok</v>
      </c>
      <c r="S93" s="87" t="str">
        <f t="shared" si="40"/>
        <v>HOME</v>
      </c>
      <c r="T93" s="74">
        <f t="shared" ca="1" si="41"/>
        <v>87</v>
      </c>
      <c r="U93" s="74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22</v>
      </c>
      <c r="V93" s="88">
        <f t="shared" ref="V93:V155" ca="1" si="52">IF(D93="","",J93-P93)</f>
        <v>0.37136150876470309</v>
      </c>
      <c r="W93" s="88" t="str">
        <f ca="1">IF(OR($A93="GW 1",$A93="GW 2",$A93="GW 3",$A93="GW 4",$A93="GW 5",$A93="GW 6"),"N/A",IF(T93="","",IF(AND(T93&gt;='Prediction Systems settings'!$B$3,'Program and Results'!T93&lt;='Prediction Systems settings'!$C$3),"DRAW",IF(T93&gt;0,"HOME","AWAY"))))</f>
        <v>HOME</v>
      </c>
      <c r="X93" s="89" t="str">
        <f t="shared" ca="1" si="36"/>
        <v>Succeeded</v>
      </c>
      <c r="Y93" s="74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4" t="str">
        <f t="shared" ca="1" si="37"/>
        <v>Succeeded</v>
      </c>
      <c r="AA93" s="85">
        <f ca="1">IF(OR($A93="GW 1",$A93="GW 2",$A93="GW 3",$A93="GW 4",$A93="GW 5",$A93="GW 6"),"N/A",IF(G93="","",SUM(OFFSET(Tables!$A$103,MATCH('Program and Results'!$B93,Tables!$A$103:$A$135,0)-1,MATCH('Program and Results'!$A93,Tables!$1:$1,0)-2,1,-6))))</f>
        <v>4</v>
      </c>
      <c r="AB93" s="86">
        <f ca="1">IF(OR($A93="GW 1",$A93="GW 2",$A93="GW 3",$A93="GW 4",$A93="GW 5",$A93="GW 6"),"N/A",IF(M93="","",SUM(OFFSET(Tables!$A$103,MATCH('Program and Results'!$E93,Tables!$A$103:$A$135,0)-1,MATCH('Program and Results'!$A93,Tables!$1:$1,0)-2,1,-6))))</f>
        <v>-4</v>
      </c>
      <c r="AC93" s="86">
        <f t="shared" ca="1" si="38"/>
        <v>8</v>
      </c>
      <c r="AD93" s="86" t="str">
        <f ca="1">IF(OR($A93="GW 1",$A93="GW 2",$A93="GW 3",$A93="GW 4",$A93="GW 5",$A93="GW 6"),"N/A",IF(AC93="","",IF(AC93&gt;'Prediction Systems settings'!$B$5,"HOME",IF(AC93&lt;-'Prediction Systems settings'!$B$5,"AWAY","DRAW"))))</f>
        <v>HOME</v>
      </c>
      <c r="AE93" s="86" t="str">
        <f t="shared" ca="1" si="39"/>
        <v>Succeeded</v>
      </c>
      <c r="AK93">
        <v>48.75</v>
      </c>
      <c r="AL93">
        <v>27.857142857142854</v>
      </c>
    </row>
    <row r="94" spans="1:38">
      <c r="A94" t="s">
        <v>13</v>
      </c>
      <c r="B94" t="s">
        <v>189</v>
      </c>
      <c r="C94">
        <v>1</v>
      </c>
      <c r="D94">
        <v>1</v>
      </c>
      <c r="E94" t="s">
        <v>188</v>
      </c>
      <c r="F94" s="73">
        <f t="shared" ca="1" si="50"/>
        <v>1482.1437789791801</v>
      </c>
      <c r="G94" s="73">
        <f ca="1">IF(A94="GW 1",ELO_Initial,IFERROR(INDEX(Tables!$1:$1048576,MATCH('Program and Results'!$B94,Tables!$A:$A,0),MATCH('Program and Results'!$A94,Tables!$1:$1,0)-1),""))</f>
        <v>1483.9685654820307</v>
      </c>
      <c r="H94" s="74">
        <f t="shared" si="42"/>
        <v>20</v>
      </c>
      <c r="I94" s="74">
        <f t="shared" si="43"/>
        <v>0.5</v>
      </c>
      <c r="J94" s="75">
        <f t="shared" ca="1" si="35"/>
        <v>0.59123932514253708</v>
      </c>
      <c r="K94" s="76">
        <f>IF(E94="","",IF(ABS(C94-D94)=0,0,IF(ABS(C94-D94)&gt;10,2.99,INDEX('ELO settings '!$B$25:$B$34,MATCH(ABS(C94-D94),'ELO settings '!$A$25:$A$34,0)))))</f>
        <v>0</v>
      </c>
      <c r="L94" s="73">
        <f t="shared" ca="1" si="48"/>
        <v>1454.1756699397276</v>
      </c>
      <c r="M94" s="73">
        <f ca="1">IF(A94="GW 1",ELO_Initial,IFERROR(INDEX(Tables!$1:$1048576,MATCH('Program and Results'!$E94,Tables!$A:$A,0),MATCH('Program and Results'!$A94,Tables!$1:$1,0)-1),""))</f>
        <v>1452.350883436877</v>
      </c>
      <c r="N94" s="74">
        <f t="shared" si="44"/>
        <v>20</v>
      </c>
      <c r="O94" s="74">
        <f t="shared" si="45"/>
        <v>0.5</v>
      </c>
      <c r="P94" s="75">
        <f t="shared" ca="1" si="51"/>
        <v>0.40876067485746292</v>
      </c>
      <c r="Q94" s="76">
        <f t="shared" si="46"/>
        <v>0</v>
      </c>
      <c r="R94" s="77" t="str">
        <f t="shared" si="47"/>
        <v>ok</v>
      </c>
      <c r="S94" s="87" t="str">
        <f t="shared" si="40"/>
        <v>DRAW</v>
      </c>
      <c r="T94" s="74">
        <f t="shared" ca="1" si="41"/>
        <v>32</v>
      </c>
      <c r="U94" s="74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15</v>
      </c>
      <c r="V94" s="88">
        <f t="shared" ca="1" si="52"/>
        <v>0.18247865028507415</v>
      </c>
      <c r="W94" s="88" t="str">
        <f ca="1">IF(OR($A94="GW 1",$A94="GW 2",$A94="GW 3",$A94="GW 4",$A94="GW 5",$A94="GW 6"),"N/A",IF(T94="","",IF(AND(T94&gt;='Prediction Systems settings'!$B$3,'Program and Results'!T94&lt;='Prediction Systems settings'!$C$3),"DRAW",IF(T94&gt;0,"HOME","AWAY"))))</f>
        <v>HOME</v>
      </c>
      <c r="X94" s="89" t="str">
        <f t="shared" ca="1" si="36"/>
        <v>Failed</v>
      </c>
      <c r="Y94" s="74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HOME</v>
      </c>
      <c r="Z94" s="74" t="str">
        <f t="shared" ca="1" si="37"/>
        <v>Failed</v>
      </c>
      <c r="AA94" s="85">
        <f ca="1">IF(OR($A94="GW 1",$A94="GW 2",$A94="GW 3",$A94="GW 4",$A94="GW 5",$A94="GW 6"),"N/A",IF(G94="","",SUM(OFFSET(Tables!$A$103,MATCH('Program and Results'!$B94,Tables!$A$103:$A$135,0)-1,MATCH('Program and Results'!$A94,Tables!$1:$1,0)-2,1,-6))))</f>
        <v>0</v>
      </c>
      <c r="AB94" s="86">
        <f ca="1">IF(OR($A94="GW 1",$A94="GW 2",$A94="GW 3",$A94="GW 4",$A94="GW 5",$A94="GW 6"),"N/A",IF(M94="","",SUM(OFFSET(Tables!$A$103,MATCH('Program and Results'!$E94,Tables!$A$103:$A$135,0)-1,MATCH('Program and Results'!$A94,Tables!$1:$1,0)-2,1,-6))))</f>
        <v>-7</v>
      </c>
      <c r="AC94" s="86">
        <f t="shared" ca="1" si="38"/>
        <v>7</v>
      </c>
      <c r="AD94" s="86" t="str">
        <f ca="1">IF(OR($A94="GW 1",$A94="GW 2",$A94="GW 3",$A94="GW 4",$A94="GW 5",$A94="GW 6"),"N/A",IF(AC94="","",IF(AC94&gt;'Prediction Systems settings'!$B$5,"HOME",IF(AC94&lt;-'Prediction Systems settings'!$B$5,"AWAY","DRAW"))))</f>
        <v>HOME</v>
      </c>
      <c r="AE94" s="86" t="str">
        <f t="shared" ca="1" si="39"/>
        <v>Failed</v>
      </c>
      <c r="AK94">
        <v>32.5</v>
      </c>
      <c r="AL94">
        <v>32.5</v>
      </c>
    </row>
    <row r="95" spans="1:38">
      <c r="A95" t="s">
        <v>13</v>
      </c>
      <c r="B95" t="s">
        <v>185</v>
      </c>
      <c r="C95">
        <v>3</v>
      </c>
      <c r="D95">
        <v>0</v>
      </c>
      <c r="E95" t="s">
        <v>184</v>
      </c>
      <c r="F95" s="73">
        <f t="shared" ca="1" si="50"/>
        <v>1576.9009299534346</v>
      </c>
      <c r="G95" s="73">
        <f ca="1">IF(A95="GW 1",ELO_Initial,IFERROR(INDEX(Tables!$1:$1048576,MATCH('Program and Results'!$B95,Tables!$A:$A,0),MATCH('Program and Results'!$A95,Tables!$1:$1,0)-1),""))</f>
        <v>1570.5987717085143</v>
      </c>
      <c r="H95" s="74">
        <f t="shared" si="42"/>
        <v>21.85</v>
      </c>
      <c r="I95" s="74">
        <f t="shared" si="43"/>
        <v>1</v>
      </c>
      <c r="J95" s="75">
        <f t="shared" ca="1" si="35"/>
        <v>0.71157170503796885</v>
      </c>
      <c r="K95" s="76">
        <f>IF(E95="","",IF(ABS(C95-D95)=0,0,IF(ABS(C95-D95)&gt;10,2.99,INDEX('ELO settings '!$B$25:$B$34,MATCH(ABS(C95-D95),'ELO settings '!$A$25:$A$34,0)))))</f>
        <v>1.85</v>
      </c>
      <c r="L95" s="73">
        <f t="shared" ca="1" si="48"/>
        <v>1458.4957189117843</v>
      </c>
      <c r="M95" s="73">
        <f ca="1">IF(A95="GW 1",ELO_Initial,IFERROR(INDEX(Tables!$1:$1048576,MATCH('Program and Results'!$E95,Tables!$A:$A,0),MATCH('Program and Results'!$A95,Tables!$1:$1,0)-1),""))</f>
        <v>1464.7978771567045</v>
      </c>
      <c r="N95" s="74">
        <f t="shared" si="44"/>
        <v>21.85</v>
      </c>
      <c r="O95" s="74">
        <f t="shared" si="45"/>
        <v>0</v>
      </c>
      <c r="P95" s="75">
        <f t="shared" ca="1" si="51"/>
        <v>0.28842829496203115</v>
      </c>
      <c r="Q95" s="76">
        <f t="shared" si="46"/>
        <v>1.85</v>
      </c>
      <c r="R95" s="77" t="str">
        <f t="shared" si="47"/>
        <v>ok</v>
      </c>
      <c r="S95" s="87" t="str">
        <f t="shared" si="40"/>
        <v>HOME</v>
      </c>
      <c r="T95" s="74">
        <f t="shared" ca="1" si="41"/>
        <v>106</v>
      </c>
      <c r="U95" s="74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43</v>
      </c>
      <c r="V95" s="88">
        <f t="shared" ca="1" si="52"/>
        <v>0.4231434100759377</v>
      </c>
      <c r="W95" s="88" t="str">
        <f ca="1">IF(OR($A95="GW 1",$A95="GW 2",$A95="GW 3",$A95="GW 4",$A95="GW 5",$A95="GW 6"),"N/A",IF(T95="","",IF(AND(T95&gt;='Prediction Systems settings'!$B$3,'Program and Results'!T95&lt;='Prediction Systems settings'!$C$3),"DRAW",IF(T95&gt;0,"HOME","AWAY"))))</f>
        <v>HOME</v>
      </c>
      <c r="X95" s="89" t="str">
        <f t="shared" ca="1" si="36"/>
        <v>Succeeded</v>
      </c>
      <c r="Y95" s="74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HOME</v>
      </c>
      <c r="Z95" s="74" t="str">
        <f t="shared" ca="1" si="37"/>
        <v>Succeeded</v>
      </c>
      <c r="AA95" s="85">
        <f ca="1">IF(OR($A95="GW 1",$A95="GW 2",$A95="GW 3",$A95="GW 4",$A95="GW 5",$A95="GW 6"),"N/A",IF(G95="","",SUM(OFFSET(Tables!$A$103,MATCH('Program and Results'!$B95,Tables!$A$103:$A$135,0)-1,MATCH('Program and Results'!$A95,Tables!$1:$1,0)-2,1,-6))))</f>
        <v>7</v>
      </c>
      <c r="AB95" s="86">
        <f ca="1">IF(OR($A95="GW 1",$A95="GW 2",$A95="GW 3",$A95="GW 4",$A95="GW 5",$A95="GW 6"),"N/A",IF(M95="","",SUM(OFFSET(Tables!$A$103,MATCH('Program and Results'!$E95,Tables!$A$103:$A$135,0)-1,MATCH('Program and Results'!$A95,Tables!$1:$1,0)-2,1,-6))))</f>
        <v>-8</v>
      </c>
      <c r="AC95" s="86">
        <f t="shared" ca="1" si="38"/>
        <v>15</v>
      </c>
      <c r="AD95" s="86" t="str">
        <f ca="1">IF(OR($A95="GW 1",$A95="GW 2",$A95="GW 3",$A95="GW 4",$A95="GW 5",$A95="GW 6"),"N/A",IF(AC95="","",IF(AC95&gt;'Prediction Systems settings'!$B$5,"HOME",IF(AC95&lt;-'Prediction Systems settings'!$B$5,"AWAY","DRAW"))))</f>
        <v>HOME</v>
      </c>
      <c r="AE95" s="86" t="str">
        <f t="shared" ca="1" si="39"/>
        <v>Succeeded</v>
      </c>
      <c r="AK95">
        <v>51.071428571428569</v>
      </c>
      <c r="AL95">
        <v>32.5</v>
      </c>
    </row>
    <row r="96" spans="1:38">
      <c r="A96" t="s">
        <v>13</v>
      </c>
      <c r="B96" t="s">
        <v>193</v>
      </c>
      <c r="C96">
        <v>0</v>
      </c>
      <c r="D96">
        <v>1</v>
      </c>
      <c r="E96" t="s">
        <v>192</v>
      </c>
      <c r="F96" s="73">
        <f t="shared" ca="1" si="50"/>
        <v>1457.0366506832258</v>
      </c>
      <c r="G96" s="73">
        <f ca="1">IF(A96="GW 1",ELO_Initial,IFERROR(INDEX(Tables!$1:$1048576,MATCH('Program and Results'!$B96,Tables!$A:$A,0),MATCH('Program and Results'!$A96,Tables!$1:$1,0)-1),""))</f>
        <v>1465.0414657376571</v>
      </c>
      <c r="H96" s="74">
        <f t="shared" si="42"/>
        <v>21</v>
      </c>
      <c r="I96" s="74">
        <f t="shared" si="43"/>
        <v>0</v>
      </c>
      <c r="J96" s="75">
        <f t="shared" ca="1" si="35"/>
        <v>0.38118166925862906</v>
      </c>
      <c r="K96" s="76">
        <f>IF(E96="","",IF(ABS(C96-D96)=0,0,IF(ABS(C96-D96)&gt;10,2.99,INDEX('ELO settings '!$B$25:$B$34,MATCH(ABS(C96-D96),'ELO settings '!$A$25:$A$34,0)))))</f>
        <v>1</v>
      </c>
      <c r="L96" s="73">
        <f t="shared" ca="1" si="48"/>
        <v>1585.0758886055971</v>
      </c>
      <c r="M96" s="73">
        <f ca="1">IF(A96="GW 1",ELO_Initial,IFERROR(INDEX(Tables!$1:$1048576,MATCH('Program and Results'!$E96,Tables!$A:$A,0),MATCH('Program and Results'!$A96,Tables!$1:$1,0)-1),""))</f>
        <v>1577.0710735511659</v>
      </c>
      <c r="N96" s="74">
        <f t="shared" si="44"/>
        <v>21</v>
      </c>
      <c r="O96" s="74">
        <f t="shared" si="45"/>
        <v>1</v>
      </c>
      <c r="P96" s="75">
        <f t="shared" ca="1" si="51"/>
        <v>0.61881833074137094</v>
      </c>
      <c r="Q96" s="76">
        <f t="shared" si="46"/>
        <v>1</v>
      </c>
      <c r="R96" s="77" t="str">
        <f t="shared" si="47"/>
        <v>ok</v>
      </c>
      <c r="S96" s="87" t="str">
        <f t="shared" si="40"/>
        <v>AWAY</v>
      </c>
      <c r="T96" s="74">
        <f t="shared" ca="1" si="41"/>
        <v>-112</v>
      </c>
      <c r="U96" s="74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-43</v>
      </c>
      <c r="V96" s="88">
        <f t="shared" ca="1" si="52"/>
        <v>-0.23763666148274187</v>
      </c>
      <c r="W96" s="88" t="str">
        <f ca="1">IF(OR($A96="GW 1",$A96="GW 2",$A96="GW 3",$A96="GW 4",$A96="GW 5",$A96="GW 6"),"N/A",IF(T96="","",IF(AND(T96&gt;='Prediction Systems settings'!$B$3,'Program and Results'!T96&lt;='Prediction Systems settings'!$C$3),"DRAW",IF(T96&gt;0,"HOME","AWAY"))))</f>
        <v>AWAY</v>
      </c>
      <c r="X96" s="89" t="str">
        <f t="shared" ca="1" si="36"/>
        <v>Succeeded</v>
      </c>
      <c r="Y96" s="74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AWAY</v>
      </c>
      <c r="Z96" s="74" t="str">
        <f t="shared" ca="1" si="37"/>
        <v>Succeeded</v>
      </c>
      <c r="AA96" s="85">
        <f ca="1">IF(OR($A96="GW 1",$A96="GW 2",$A96="GW 3",$A96="GW 4",$A96="GW 5",$A96="GW 6"),"N/A",IF(G96="","",SUM(OFFSET(Tables!$A$103,MATCH('Program and Results'!$B96,Tables!$A$103:$A$135,0)-1,MATCH('Program and Results'!$A96,Tables!$1:$1,0)-2,1,-6))))</f>
        <v>-3</v>
      </c>
      <c r="AB96" s="86">
        <f ca="1">IF(OR($A96="GW 1",$A96="GW 2",$A96="GW 3",$A96="GW 4",$A96="GW 5",$A96="GW 6"),"N/A",IF(M96="","",SUM(OFFSET(Tables!$A$103,MATCH('Program and Results'!$E96,Tables!$A$103:$A$135,0)-1,MATCH('Program and Results'!$A96,Tables!$1:$1,0)-2,1,-6))))</f>
        <v>10</v>
      </c>
      <c r="AC96" s="86">
        <f t="shared" ca="1" si="38"/>
        <v>-13</v>
      </c>
      <c r="AD96" s="86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6" t="str">
        <f t="shared" ca="1" si="39"/>
        <v>Succeeded</v>
      </c>
      <c r="AK96">
        <v>27.857142857142854</v>
      </c>
      <c r="AL96">
        <v>55.714285714285708</v>
      </c>
    </row>
    <row r="97" spans="1:38">
      <c r="A97" t="s">
        <v>13</v>
      </c>
      <c r="B97" t="s">
        <v>191</v>
      </c>
      <c r="C97">
        <v>2</v>
      </c>
      <c r="D97">
        <v>2</v>
      </c>
      <c r="E97" t="s">
        <v>190</v>
      </c>
      <c r="F97" s="73">
        <f t="shared" ca="1" si="50"/>
        <v>1488.9726724533607</v>
      </c>
      <c r="G97" s="73">
        <f ca="1">IF(A97="GW 1",ELO_Initial,IFERROR(INDEX(Tables!$1:$1048576,MATCH('Program and Results'!$B97,Tables!$A:$A,0),MATCH('Program and Results'!$A97,Tables!$1:$1,0)-1),""))</f>
        <v>1488.5205988792923</v>
      </c>
      <c r="H97" s="74">
        <f t="shared" si="42"/>
        <v>20</v>
      </c>
      <c r="I97" s="74">
        <f t="shared" si="43"/>
        <v>0.5</v>
      </c>
      <c r="J97" s="75">
        <f t="shared" ca="1" si="35"/>
        <v>0.47739632129657528</v>
      </c>
      <c r="K97" s="76">
        <f>IF(E97="","",IF(ABS(C97-D97)=0,0,IF(ABS(C97-D97)&gt;10,2.99,INDEX('ELO settings '!$B$25:$B$34,MATCH(ABS(C97-D97),'ELO settings '!$A$25:$A$34,0)))))</f>
        <v>0</v>
      </c>
      <c r="L97" s="73">
        <f t="shared" ca="1" si="48"/>
        <v>1540.9287401952811</v>
      </c>
      <c r="M97" s="73">
        <f ca="1">IF(A97="GW 1",ELO_Initial,IFERROR(INDEX(Tables!$1:$1048576,MATCH('Program and Results'!$E97,Tables!$A:$A,0),MATCH('Program and Results'!$A97,Tables!$1:$1,0)-1),""))</f>
        <v>1541.3808137693495</v>
      </c>
      <c r="N97" s="74">
        <f t="shared" si="44"/>
        <v>20</v>
      </c>
      <c r="O97" s="74">
        <f t="shared" si="45"/>
        <v>0.5</v>
      </c>
      <c r="P97" s="75">
        <f t="shared" ca="1" si="51"/>
        <v>0.52260367870342472</v>
      </c>
      <c r="Q97" s="76">
        <f t="shared" si="46"/>
        <v>0</v>
      </c>
      <c r="R97" s="77" t="str">
        <f t="shared" si="47"/>
        <v>ok</v>
      </c>
      <c r="S97" s="87" t="str">
        <f t="shared" si="40"/>
        <v>DRAW</v>
      </c>
      <c r="T97" s="74">
        <f t="shared" ca="1" si="41"/>
        <v>-53</v>
      </c>
      <c r="U97" s="74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-4</v>
      </c>
      <c r="V97" s="88">
        <f t="shared" ca="1" si="52"/>
        <v>-4.5207357406849447E-2</v>
      </c>
      <c r="W97" s="88" t="str">
        <f ca="1">IF(OR($A97="GW 1",$A97="GW 2",$A97="GW 3",$A97="GW 4",$A97="GW 5",$A97="GW 6"),"N/A",IF(T97="","",IF(AND(T97&gt;='Prediction Systems settings'!$B$3,'Program and Results'!T97&lt;='Prediction Systems settings'!$C$3),"DRAW",IF(T97&gt;0,"HOME","AWAY"))))</f>
        <v>AWAY</v>
      </c>
      <c r="X97" s="89" t="str">
        <f t="shared" ca="1" si="36"/>
        <v>Failed</v>
      </c>
      <c r="Y97" s="74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AWAY</v>
      </c>
      <c r="Z97" s="74" t="str">
        <f t="shared" ca="1" si="37"/>
        <v>Failed</v>
      </c>
      <c r="AA97" s="85">
        <f ca="1">IF(OR($A97="GW 1",$A97="GW 2",$A97="GW 3",$A97="GW 4",$A97="GW 5",$A97="GW 6"),"N/A",IF(G97="","",SUM(OFFSET(Tables!$A$103,MATCH('Program and Results'!$B97,Tables!$A$103:$A$135,0)-1,MATCH('Program and Results'!$A97,Tables!$1:$1,0)-2,1,-6))))</f>
        <v>4</v>
      </c>
      <c r="AB97" s="86">
        <f ca="1">IF(OR($A97="GW 1",$A97="GW 2",$A97="GW 3",$A97="GW 4",$A97="GW 5",$A97="GW 6"),"N/A",IF(M97="","",SUM(OFFSET(Tables!$A$103,MATCH('Program and Results'!$E97,Tables!$A$103:$A$135,0)-1,MATCH('Program and Results'!$A97,Tables!$1:$1,0)-2,1,-6))))</f>
        <v>5</v>
      </c>
      <c r="AC97" s="86">
        <f t="shared" ca="1" si="38"/>
        <v>-1</v>
      </c>
      <c r="AD97" s="86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6" t="str">
        <f t="shared" ca="1" si="39"/>
        <v>Succeeded</v>
      </c>
      <c r="AK97">
        <v>37.142857142857139</v>
      </c>
      <c r="AL97">
        <v>51.071428571428569</v>
      </c>
    </row>
    <row r="98" spans="1:38">
      <c r="A98" t="s">
        <v>13</v>
      </c>
      <c r="B98" t="s">
        <v>195</v>
      </c>
      <c r="C98">
        <v>2</v>
      </c>
      <c r="D98">
        <v>2</v>
      </c>
      <c r="E98" t="s">
        <v>194</v>
      </c>
      <c r="F98" s="73">
        <f t="shared" ca="1" si="50"/>
        <v>1460.8866792005447</v>
      </c>
      <c r="G98" s="73">
        <f ca="1">IF(A98="GW 1",ELO_Initial,IFERROR(INDEX(Tables!$1:$1048576,MATCH('Program and Results'!$B98,Tables!$A:$A,0),MATCH('Program and Results'!$A98,Tables!$1:$1,0)-1),""))</f>
        <v>1462.8251481993379</v>
      </c>
      <c r="H98" s="74">
        <f t="shared" si="42"/>
        <v>20</v>
      </c>
      <c r="I98" s="74">
        <f t="shared" si="43"/>
        <v>0.5</v>
      </c>
      <c r="J98" s="75">
        <f t="shared" ca="1" si="35"/>
        <v>0.59692344993966417</v>
      </c>
      <c r="K98" s="76">
        <f>IF(E98="","",IF(ABS(C98-D98)=0,0,IF(ABS(C98-D98)&gt;10,2.99,INDEX('ELO settings '!$B$25:$B$34,MATCH(ABS(C98-D98),'ELO settings '!$A$25:$A$34,0)))))</f>
        <v>0</v>
      </c>
      <c r="L98" s="73">
        <f t="shared" ca="1" si="48"/>
        <v>1429.0511741698331</v>
      </c>
      <c r="M98" s="73">
        <f ca="1">IF(A98="GW 1",ELO_Initial,IFERROR(INDEX(Tables!$1:$1048576,MATCH('Program and Results'!$E98,Tables!$A:$A,0),MATCH('Program and Results'!$A98,Tables!$1:$1,0)-1),""))</f>
        <v>1427.1127051710398</v>
      </c>
      <c r="N98" s="74">
        <f t="shared" si="44"/>
        <v>20</v>
      </c>
      <c r="O98" s="74">
        <f t="shared" si="45"/>
        <v>0.5</v>
      </c>
      <c r="P98" s="75">
        <f t="shared" ca="1" si="51"/>
        <v>0.40307655006033583</v>
      </c>
      <c r="Q98" s="76">
        <f t="shared" si="46"/>
        <v>0</v>
      </c>
      <c r="R98" s="77" t="str">
        <f t="shared" si="47"/>
        <v>ok</v>
      </c>
      <c r="S98" s="87" t="str">
        <f t="shared" si="40"/>
        <v>DRAW</v>
      </c>
      <c r="T98" s="74">
        <f t="shared" ca="1" si="41"/>
        <v>36</v>
      </c>
      <c r="U98" s="74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14</v>
      </c>
      <c r="V98" s="88">
        <f t="shared" ca="1" si="52"/>
        <v>0.19384689987932835</v>
      </c>
      <c r="W98" s="88" t="str">
        <f ca="1">IF(OR($A98="GW 1",$A98="GW 2",$A98="GW 3",$A98="GW 4",$A98="GW 5",$A98="GW 6"),"N/A",IF(T98="","",IF(AND(T98&gt;='Prediction Systems settings'!$B$3,'Program and Results'!T98&lt;='Prediction Systems settings'!$C$3),"DRAW",IF(T98&gt;0,"HOME","AWAY"))))</f>
        <v>HOME</v>
      </c>
      <c r="X98" s="89" t="str">
        <f t="shared" ca="1" si="36"/>
        <v>Failed</v>
      </c>
      <c r="Y98" s="74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4" t="str">
        <f t="shared" ca="1" si="37"/>
        <v>Failed</v>
      </c>
      <c r="AA98" s="85">
        <f ca="1">IF(OR($A98="GW 1",$A98="GW 2",$A98="GW 3",$A98="GW 4",$A98="GW 5",$A98="GW 6"),"N/A",IF(G98="","",SUM(OFFSET(Tables!$A$103,MATCH('Program and Results'!$B98,Tables!$A$103:$A$135,0)-1,MATCH('Program and Results'!$A98,Tables!$1:$1,0)-2,1,-6))))</f>
        <v>-4</v>
      </c>
      <c r="AB98" s="86">
        <f ca="1">IF(OR($A98="GW 1",$A98="GW 2",$A98="GW 3",$A98="GW 4",$A98="GW 5",$A98="GW 6"),"N/A",IF(M98="","",SUM(OFFSET(Tables!$A$103,MATCH('Program and Results'!$E98,Tables!$A$103:$A$135,0)-1,MATCH('Program and Results'!$A98,Tables!$1:$1,0)-2,1,-6))))</f>
        <v>-8</v>
      </c>
      <c r="AC98" s="86">
        <f t="shared" ca="1" si="38"/>
        <v>4</v>
      </c>
      <c r="AD98" s="86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6" t="str">
        <f t="shared" ca="1" si="39"/>
        <v>Succeeded</v>
      </c>
      <c r="AK98">
        <v>32.5</v>
      </c>
      <c r="AL98">
        <v>9.2857142857142847</v>
      </c>
    </row>
    <row r="99" spans="1:38">
      <c r="A99" t="s">
        <v>13</v>
      </c>
      <c r="B99" t="s">
        <v>183</v>
      </c>
      <c r="C99">
        <v>0</v>
      </c>
      <c r="D99">
        <v>2</v>
      </c>
      <c r="E99" t="s">
        <v>182</v>
      </c>
      <c r="F99" s="73">
        <f t="shared" ca="1" si="50"/>
        <v>1516.3086266149635</v>
      </c>
      <c r="G99" s="73">
        <f ca="1">IF(A99="GW 1",ELO_Initial,IFERROR(INDEX(Tables!$1:$1048576,MATCH('Program and Results'!$B99,Tables!$A:$A,0),MATCH('Program and Results'!$A99,Tables!$1:$1,0)-1),""))</f>
        <v>1528.3821810866757</v>
      </c>
      <c r="H99" s="74">
        <f t="shared" si="42"/>
        <v>21.51</v>
      </c>
      <c r="I99" s="74">
        <f t="shared" si="43"/>
        <v>0</v>
      </c>
      <c r="J99" s="75">
        <f t="shared" ca="1" si="35"/>
        <v>0.56129960351986263</v>
      </c>
      <c r="K99" s="76">
        <f>IF(E99="","",IF(ABS(C99-D99)=0,0,IF(ABS(C99-D99)&gt;10,2.99,INDEX('ELO settings '!$B$25:$B$34,MATCH(ABS(C99-D99),'ELO settings '!$A$25:$A$34,0)))))</f>
        <v>1.51</v>
      </c>
      <c r="L99" s="73">
        <f t="shared" ca="1" si="48"/>
        <v>1525.5021949964357</v>
      </c>
      <c r="M99" s="73">
        <f ca="1">IF(A99="GW 1",ELO_Initial,IFERROR(INDEX(Tables!$1:$1048576,MATCH('Program and Results'!$E99,Tables!$A:$A,0),MATCH('Program and Results'!$A99,Tables!$1:$1,0)-1),""))</f>
        <v>1513.4286405247235</v>
      </c>
      <c r="N99" s="74">
        <f t="shared" si="44"/>
        <v>21.51</v>
      </c>
      <c r="O99" s="74">
        <f t="shared" si="45"/>
        <v>1</v>
      </c>
      <c r="P99" s="75">
        <f t="shared" ca="1" si="51"/>
        <v>0.43870039648013737</v>
      </c>
      <c r="Q99" s="76">
        <f t="shared" si="46"/>
        <v>1.51</v>
      </c>
      <c r="R99" s="77" t="str">
        <f t="shared" si="47"/>
        <v>ok</v>
      </c>
      <c r="S99" s="87" t="str">
        <f t="shared" si="40"/>
        <v>AWAY</v>
      </c>
      <c r="T99" s="74">
        <f t="shared" ca="1" si="41"/>
        <v>15</v>
      </c>
      <c r="U99" s="74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28</v>
      </c>
      <c r="V99" s="88">
        <f t="shared" ca="1" si="52"/>
        <v>0.12259920703972527</v>
      </c>
      <c r="W99" s="88" t="str">
        <f ca="1">IF(OR($A99="GW 1",$A99="GW 2",$A99="GW 3",$A99="GW 4",$A99="GW 5",$A99="GW 6"),"N/A",IF(T99="","",IF(AND(T99&gt;='Prediction Systems settings'!$B$3,'Program and Results'!T99&lt;='Prediction Systems settings'!$C$3),"DRAW",IF(T99&gt;0,"HOME","AWAY"))))</f>
        <v>HOME</v>
      </c>
      <c r="X99" s="89" t="str">
        <f t="shared" ca="1" si="36"/>
        <v>Failed</v>
      </c>
      <c r="Y99" s="74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HOME</v>
      </c>
      <c r="Z99" s="74" t="str">
        <f t="shared" ca="1" si="37"/>
        <v>Failed</v>
      </c>
      <c r="AA99" s="85">
        <f ca="1">IF(OR($A99="GW 1",$A99="GW 2",$A99="GW 3",$A99="GW 4",$A99="GW 5",$A99="GW 6"),"N/A",IF(G99="","",SUM(OFFSET(Tables!$A$103,MATCH('Program and Results'!$B99,Tables!$A$103:$A$135,0)-1,MATCH('Program and Results'!$A99,Tables!$1:$1,0)-2,1,-6))))</f>
        <v>-6</v>
      </c>
      <c r="AB99" s="86">
        <f ca="1">IF(OR($A99="GW 1",$A99="GW 2",$A99="GW 3",$A99="GW 4",$A99="GW 5",$A99="GW 6"),"N/A",IF(M99="","",SUM(OFFSET(Tables!$A$103,MATCH('Program and Results'!$E99,Tables!$A$103:$A$135,0)-1,MATCH('Program and Results'!$A99,Tables!$1:$1,0)-2,1,-6))))</f>
        <v>5</v>
      </c>
      <c r="AC99" s="86">
        <f t="shared" ca="1" si="38"/>
        <v>-11</v>
      </c>
      <c r="AD99" s="86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6" t="str">
        <f t="shared" ca="1" si="39"/>
        <v>Succeeded</v>
      </c>
      <c r="AK99">
        <v>27.857142857142854</v>
      </c>
      <c r="AL99">
        <v>41.785714285714292</v>
      </c>
    </row>
    <row r="100" spans="1:38">
      <c r="A100" t="s">
        <v>13</v>
      </c>
      <c r="B100" t="s">
        <v>187</v>
      </c>
      <c r="C100">
        <v>2</v>
      </c>
      <c r="D100">
        <v>0</v>
      </c>
      <c r="E100" t="s">
        <v>186</v>
      </c>
      <c r="F100" s="73">
        <f t="shared" ca="1" si="50"/>
        <v>1561.0955415172516</v>
      </c>
      <c r="G100" s="73">
        <f ca="1">IF(A100="GW 1",ELO_Initial,IFERROR(INDEX(Tables!$1:$1048576,MATCH('Program and Results'!$B100,Tables!$A:$A,0),MATCH('Program and Results'!$A100,Tables!$1:$1,0)-1),""))</f>
        <v>1554.1949121054683</v>
      </c>
      <c r="H100" s="74">
        <f t="shared" si="42"/>
        <v>21.51</v>
      </c>
      <c r="I100" s="74">
        <f t="shared" si="43"/>
        <v>1</v>
      </c>
      <c r="J100" s="75">
        <f t="shared" ca="1" si="35"/>
        <v>0.67918970656516242</v>
      </c>
      <c r="K100" s="76">
        <f>IF(E100="","",IF(ABS(C100-D100)=0,0,IF(ABS(C100-D100)&gt;10,2.99,INDEX('ELO settings '!$B$25:$B$34,MATCH(ABS(C100-D100),'ELO settings '!$A$25:$A$34,0)))))</f>
        <v>1.51</v>
      </c>
      <c r="L100" s="73">
        <f t="shared" ca="1" si="48"/>
        <v>1463.4257337793802</v>
      </c>
      <c r="M100" s="73">
        <f ca="1">IF(A100="GW 1",ELO_Initial,IFERROR(INDEX(Tables!$1:$1048576,MATCH('Program and Results'!$E100,Tables!$A:$A,0),MATCH('Program and Results'!$A100,Tables!$1:$1,0)-1),""))</f>
        <v>1470.3263631911634</v>
      </c>
      <c r="N100" s="74">
        <f t="shared" si="44"/>
        <v>21.51</v>
      </c>
      <c r="O100" s="74">
        <f t="shared" si="45"/>
        <v>0</v>
      </c>
      <c r="P100" s="75">
        <f t="shared" ca="1" si="51"/>
        <v>0.32081029343483758</v>
      </c>
      <c r="Q100" s="76">
        <f t="shared" si="46"/>
        <v>1.51</v>
      </c>
      <c r="R100" s="77" t="str">
        <f t="shared" si="47"/>
        <v>ok</v>
      </c>
      <c r="S100" s="87" t="str">
        <f t="shared" si="40"/>
        <v>HOME</v>
      </c>
      <c r="T100" s="74">
        <f t="shared" ca="1" si="41"/>
        <v>84</v>
      </c>
      <c r="U100" s="74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-18</v>
      </c>
      <c r="V100" s="88">
        <f ca="1">IF(D100="","",J100-P100)</f>
        <v>0.35837941313032484</v>
      </c>
      <c r="W100" s="88" t="str">
        <f ca="1">IF(OR($A100="GW 1",$A100="GW 2",$A100="GW 3",$A100="GW 4",$A100="GW 5",$A100="GW 6"),"N/A",IF(T100="","",IF(AND(T100&gt;='Prediction Systems settings'!$B$3,'Program and Results'!T100&lt;='Prediction Systems settings'!$C$3),"DRAW",IF(T100&gt;0,"HOME","AWAY"))))</f>
        <v>HOME</v>
      </c>
      <c r="X100" s="89" t="str">
        <f t="shared" ca="1" si="36"/>
        <v>Succeeded</v>
      </c>
      <c r="Y100" s="74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DRAW</v>
      </c>
      <c r="Z100" s="74" t="str">
        <f t="shared" ca="1" si="37"/>
        <v>Failed</v>
      </c>
      <c r="AA100" s="85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10</v>
      </c>
      <c r="AB100" s="86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-5</v>
      </c>
      <c r="AC100" s="86">
        <f t="shared" ca="1" si="38"/>
        <v>15</v>
      </c>
      <c r="AD100" s="86" t="str">
        <f ca="1">IF(OR($A100="GW 1",$A100="GW 2",$A100="GW 3",$A100="GW 4",$A100="GW 5",$A100="GW 6"),"N/A",IF(AC100="","",IF(AC100&gt;'Prediction Systems settings'!$B$5,"HOME",IF(AC100&lt;-'Prediction Systems settings'!$B$5,"AWAY","DRAW"))))</f>
        <v>HOME</v>
      </c>
      <c r="AE100" s="86" t="str">
        <f t="shared" ca="1" si="39"/>
        <v>Succeeded</v>
      </c>
      <c r="AK100">
        <v>46.428571428571431</v>
      </c>
      <c r="AL100">
        <v>27.857142857142854</v>
      </c>
    </row>
    <row r="101" spans="1:38">
      <c r="A101" t="s">
        <v>14</v>
      </c>
      <c r="B101" t="s">
        <v>184</v>
      </c>
      <c r="C101">
        <v>0</v>
      </c>
      <c r="D101">
        <v>1</v>
      </c>
      <c r="E101" t="s">
        <v>187</v>
      </c>
      <c r="F101" s="73">
        <f t="shared" ca="1" si="50"/>
        <v>1450.2035790359421</v>
      </c>
      <c r="G101" s="73">
        <f ca="1">IF(A101="GW 1",ELO_Initial,IFERROR(INDEX(Tables!$1:$1048576,MATCH('Program and Results'!$B101,Tables!$A:$A,0),MATCH('Program and Results'!$A101,Tables!$1:$1,0)-1),""))</f>
        <v>1458.4957189117843</v>
      </c>
      <c r="H101" s="74">
        <f t="shared" si="42"/>
        <v>21</v>
      </c>
      <c r="I101" s="74">
        <f t="shared" si="43"/>
        <v>0</v>
      </c>
      <c r="J101" s="75">
        <f t="shared" ca="1" si="35"/>
        <v>0.39486380361153489</v>
      </c>
      <c r="K101" s="76">
        <f>IF(E101="","",IF(ABS(C101-D101)=0,0,IF(ABS(C101-D101)&gt;10,2.99,INDEX('ELO settings '!$B$25:$B$34,MATCH(ABS(C101-D101),'ELO settings '!$A$25:$A$34,0)))))</f>
        <v>1</v>
      </c>
      <c r="L101" s="73">
        <f t="shared" ca="1" si="48"/>
        <v>1569.3876813930938</v>
      </c>
      <c r="M101" s="73">
        <f ca="1">IF(A101="GW 1",ELO_Initial,IFERROR(INDEX(Tables!$1:$1048576,MATCH('Program and Results'!$E101,Tables!$A:$A,0),MATCH('Program and Results'!$A101,Tables!$1:$1,0)-1),""))</f>
        <v>1561.0955415172516</v>
      </c>
      <c r="N101" s="74">
        <f t="shared" si="44"/>
        <v>21</v>
      </c>
      <c r="O101" s="74">
        <f t="shared" si="45"/>
        <v>1</v>
      </c>
      <c r="P101" s="75">
        <f t="shared" ca="1" si="51"/>
        <v>0.60513619638846516</v>
      </c>
      <c r="Q101" s="76">
        <f t="shared" si="46"/>
        <v>1</v>
      </c>
      <c r="R101" s="77" t="str">
        <f t="shared" si="47"/>
        <v>ok</v>
      </c>
      <c r="S101" s="87" t="str">
        <f t="shared" si="40"/>
        <v>AWAY</v>
      </c>
      <c r="T101" s="74">
        <f t="shared" ca="1" si="41"/>
        <v>-103</v>
      </c>
      <c r="U101" s="74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-4</v>
      </c>
      <c r="V101" s="88">
        <f ca="1">IF(D101="","",J101-P101)</f>
        <v>-0.21027239277693027</v>
      </c>
      <c r="W101" s="88" t="str">
        <f ca="1">IF(OR($A101="GW 1",$A101="GW 2",$A101="GW 3",$A101="GW 4",$A101="GW 5",$A101="GW 6"),"N/A",IF(T101="","",IF(AND(T101&gt;='Prediction Systems settings'!$B$3,'Program and Results'!T101&lt;='Prediction Systems settings'!$C$3),"DRAW",IF(T101&gt;0,"HOME","AWAY"))))</f>
        <v>AWAY</v>
      </c>
      <c r="X101" s="89" t="str">
        <f t="shared" ca="1" si="36"/>
        <v>Succeeded</v>
      </c>
      <c r="Y101" s="74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AWAY</v>
      </c>
      <c r="Z101" s="74" t="str">
        <f t="shared" ca="1" si="37"/>
        <v>Succeeded</v>
      </c>
      <c r="AA101" s="85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-5</v>
      </c>
      <c r="AB101" s="86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3</v>
      </c>
      <c r="AC101" s="86">
        <f t="shared" ca="1" si="38"/>
        <v>-8</v>
      </c>
      <c r="AD101" s="86" t="str">
        <f ca="1">IF(OR($A101="GW 1",$A101="GW 2",$A101="GW 3",$A101="GW 4",$A101="GW 5",$A101="GW 6"),"N/A",IF(AC101="","",IF(AC101&gt;'Prediction Systems settings'!$B$5,"HOME",IF(AC101&lt;-'Prediction Systems settings'!$B$5,"AWAY","DRAW"))))</f>
        <v>AWAY</v>
      </c>
      <c r="AE101" s="86" t="str">
        <f t="shared" ca="1" si="39"/>
        <v>Succeeded</v>
      </c>
      <c r="AK101">
        <v>28.4375</v>
      </c>
      <c r="AL101">
        <v>46.428571428571431</v>
      </c>
    </row>
    <row r="102" spans="1:38">
      <c r="A102" t="s">
        <v>14</v>
      </c>
      <c r="B102" t="s">
        <v>182</v>
      </c>
      <c r="C102">
        <v>2</v>
      </c>
      <c r="D102">
        <v>1</v>
      </c>
      <c r="E102" t="s">
        <v>188</v>
      </c>
      <c r="F102" s="73">
        <f t="shared" ca="1" si="50"/>
        <v>1532.6208341746601</v>
      </c>
      <c r="G102" s="73">
        <f ca="1">IF(A102="GW 1",ELO_Initial,IFERROR(INDEX(Tables!$1:$1048576,MATCH('Program and Results'!$B102,Tables!$A:$A,0),MATCH('Program and Results'!$A102,Tables!$1:$1,0)-1),""))</f>
        <v>1525.5021949964357</v>
      </c>
      <c r="H102" s="74">
        <f t="shared" si="42"/>
        <v>21</v>
      </c>
      <c r="I102" s="74">
        <f t="shared" si="43"/>
        <v>1</v>
      </c>
      <c r="J102" s="75">
        <f t="shared" ca="1" si="35"/>
        <v>0.66101718198931059</v>
      </c>
      <c r="K102" s="76">
        <f>IF(E102="","",IF(ABS(C102-D102)=0,0,IF(ABS(C102-D102)&gt;10,2.99,INDEX('ELO settings '!$B$25:$B$34,MATCH(ABS(C102-D102),'ELO settings '!$A$25:$A$34,0)))))</f>
        <v>1</v>
      </c>
      <c r="L102" s="73">
        <f t="shared" ca="1" si="48"/>
        <v>1447.0570307615033</v>
      </c>
      <c r="M102" s="73">
        <f ca="1">IF(A102="GW 1",ELO_Initial,IFERROR(INDEX(Tables!$1:$1048576,MATCH('Program and Results'!$E102,Tables!$A:$A,0),MATCH('Program and Results'!$A102,Tables!$1:$1,0)-1),""))</f>
        <v>1454.1756699397276</v>
      </c>
      <c r="N102" s="74">
        <f t="shared" si="44"/>
        <v>21</v>
      </c>
      <c r="O102" s="74">
        <f t="shared" si="45"/>
        <v>0</v>
      </c>
      <c r="P102" s="75">
        <f t="shared" ca="1" si="51"/>
        <v>0.33898281801068941</v>
      </c>
      <c r="Q102" s="76">
        <f t="shared" si="46"/>
        <v>1</v>
      </c>
      <c r="R102" s="77" t="str">
        <f t="shared" si="47"/>
        <v>ok</v>
      </c>
      <c r="S102" s="87" t="str">
        <f t="shared" si="40"/>
        <v>HOME</v>
      </c>
      <c r="T102" s="74">
        <f t="shared" ca="1" si="41"/>
        <v>71</v>
      </c>
      <c r="U102" s="74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25</v>
      </c>
      <c r="V102" s="88">
        <f t="shared" ca="1" si="52"/>
        <v>0.32203436397862117</v>
      </c>
      <c r="W102" s="88" t="str">
        <f ca="1">IF(OR($A102="GW 1",$A102="GW 2",$A102="GW 3",$A102="GW 4",$A102="GW 5",$A102="GW 6"),"N/A",IF(T102="","",IF(AND(T102&gt;='Prediction Systems settings'!$B$3,'Program and Results'!T102&lt;='Prediction Systems settings'!$C$3),"DRAW",IF(T102&gt;0,"HOME","AWAY"))))</f>
        <v>HOME</v>
      </c>
      <c r="X102" s="89" t="str">
        <f t="shared" ca="1" si="36"/>
        <v>Succeeded</v>
      </c>
      <c r="Y102" s="74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4" t="str">
        <f t="shared" ca="1" si="37"/>
        <v>Succeeded</v>
      </c>
      <c r="AA102" s="85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</v>
      </c>
      <c r="AB102" s="86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-5</v>
      </c>
      <c r="AC102" s="86">
        <f t="shared" ca="1" si="38"/>
        <v>6</v>
      </c>
      <c r="AD102" s="86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6" t="str">
        <f t="shared" ca="1" si="39"/>
        <v>Succeeded</v>
      </c>
      <c r="AK102">
        <v>44.6875</v>
      </c>
      <c r="AL102">
        <v>32.5</v>
      </c>
    </row>
    <row r="103" spans="1:38">
      <c r="A103" t="s">
        <v>14</v>
      </c>
      <c r="B103" t="s">
        <v>186</v>
      </c>
      <c r="C103">
        <v>0</v>
      </c>
      <c r="D103">
        <v>0</v>
      </c>
      <c r="E103" t="s">
        <v>191</v>
      </c>
      <c r="F103" s="73">
        <f t="shared" ca="1" si="50"/>
        <v>1463.3425386561441</v>
      </c>
      <c r="G103" s="73">
        <f ca="1">IF(A103="GW 1",ELO_Initial,IFERROR(INDEX(Tables!$1:$1048576,MATCH('Program and Results'!$B103,Tables!$A:$A,0),MATCH('Program and Results'!$A103,Tables!$1:$1,0)-1),""))</f>
        <v>1463.4257337793802</v>
      </c>
      <c r="H103" s="74">
        <f t="shared" si="42"/>
        <v>20</v>
      </c>
      <c r="I103" s="74">
        <f t="shared" si="43"/>
        <v>0.5</v>
      </c>
      <c r="J103" s="75">
        <f t="shared" ca="1" si="35"/>
        <v>0.50415975616179609</v>
      </c>
      <c r="K103" s="76">
        <f>IF(E103="","",IF(ABS(C103-D103)=0,0,IF(ABS(C103-D103)&gt;10,2.99,INDEX('ELO settings '!$B$25:$B$34,MATCH(ABS(C103-D103),'ELO settings '!$A$25:$A$34,0)))))</f>
        <v>0</v>
      </c>
      <c r="L103" s="73">
        <f t="shared" ca="1" si="48"/>
        <v>1489.0558675765967</v>
      </c>
      <c r="M103" s="73">
        <f ca="1">IF(A103="GW 1",ELO_Initial,IFERROR(INDEX(Tables!$1:$1048576,MATCH('Program and Results'!$E103,Tables!$A:$A,0),MATCH('Program and Results'!$A103,Tables!$1:$1,0)-1),""))</f>
        <v>1488.9726724533607</v>
      </c>
      <c r="N103" s="74">
        <f t="shared" si="44"/>
        <v>20</v>
      </c>
      <c r="O103" s="74">
        <f t="shared" si="45"/>
        <v>0.5</v>
      </c>
      <c r="P103" s="75">
        <f t="shared" ca="1" si="51"/>
        <v>0.49584024383820391</v>
      </c>
      <c r="Q103" s="76">
        <f t="shared" si="46"/>
        <v>0</v>
      </c>
      <c r="R103" s="77" t="str">
        <f t="shared" si="47"/>
        <v>ok</v>
      </c>
      <c r="S103" s="87" t="str">
        <f t="shared" si="40"/>
        <v>DRAW</v>
      </c>
      <c r="T103" s="74">
        <f t="shared" ca="1" si="41"/>
        <v>-26</v>
      </c>
      <c r="U103" s="74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-2</v>
      </c>
      <c r="V103" s="88">
        <f t="shared" ca="1" si="52"/>
        <v>8.319512323592182E-3</v>
      </c>
      <c r="W103" s="88" t="str">
        <f ca="1">IF(OR($A103="GW 1",$A103="GW 2",$A103="GW 3",$A103="GW 4",$A103="GW 5",$A103="GW 6"),"N/A",IF(T103="","",IF(AND(T103&gt;='Prediction Systems settings'!$B$3,'Program and Results'!T103&lt;='Prediction Systems settings'!$C$3),"DRAW",IF(T103&gt;0,"HOME","AWAY"))))</f>
        <v>DRAW</v>
      </c>
      <c r="X103" s="89" t="str">
        <f t="shared" ca="1" si="36"/>
        <v>Succeeded</v>
      </c>
      <c r="Y103" s="74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AWAY</v>
      </c>
      <c r="Z103" s="74" t="str">
        <f t="shared" ca="1" si="37"/>
        <v>Failed</v>
      </c>
      <c r="AA103" s="85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-3</v>
      </c>
      <c r="AB103" s="86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3</v>
      </c>
      <c r="AC103" s="86">
        <f t="shared" ca="1" si="38"/>
        <v>-6</v>
      </c>
      <c r="AD103" s="86" t="str">
        <f ca="1">IF(OR($A103="GW 1",$A103="GW 2",$A103="GW 3",$A103="GW 4",$A103="GW 5",$A103="GW 6"),"N/A",IF(AC103="","",IF(AC103&gt;'Prediction Systems settings'!$B$5,"HOME",IF(AC103&lt;-'Prediction Systems settings'!$B$5,"AWAY","DRAW"))))</f>
        <v>AWAY</v>
      </c>
      <c r="AE103" s="86" t="str">
        <f t="shared" ca="1" si="39"/>
        <v>Failed</v>
      </c>
      <c r="AK103">
        <v>28.4375</v>
      </c>
      <c r="AL103">
        <v>37.142857142857139</v>
      </c>
    </row>
    <row r="104" spans="1:38">
      <c r="A104" t="s">
        <v>14</v>
      </c>
      <c r="B104" t="s">
        <v>185</v>
      </c>
      <c r="C104">
        <v>2</v>
      </c>
      <c r="D104">
        <v>0</v>
      </c>
      <c r="E104" t="s">
        <v>189</v>
      </c>
      <c r="F104" s="73">
        <f t="shared" ca="1" si="50"/>
        <v>1583.344080941783</v>
      </c>
      <c r="G104" s="73">
        <f ca="1">IF(A104="GW 1",ELO_Initial,IFERROR(INDEX(Tables!$1:$1048576,MATCH('Program and Results'!$B104,Tables!$A:$A,0),MATCH('Program and Results'!$A104,Tables!$1:$1,0)-1),""))</f>
        <v>1576.9009299534346</v>
      </c>
      <c r="H104" s="74">
        <f t="shared" si="42"/>
        <v>21.51</v>
      </c>
      <c r="I104" s="74">
        <f t="shared" si="43"/>
        <v>1</v>
      </c>
      <c r="J104" s="75">
        <f t="shared" ca="1" si="35"/>
        <v>0.70045788059747038</v>
      </c>
      <c r="K104" s="76">
        <f>IF(E104="","",IF(ABS(C104-D104)=0,0,IF(ABS(C104-D104)&gt;10,2.99,INDEX('ELO settings '!$B$25:$B$34,MATCH(ABS(C104-D104),'ELO settings '!$A$25:$A$34,0)))))</f>
        <v>1.51</v>
      </c>
      <c r="L104" s="73">
        <f t="shared" ca="1" si="48"/>
        <v>1475.7006279908317</v>
      </c>
      <c r="M104" s="73">
        <f ca="1">IF(A104="GW 1",ELO_Initial,IFERROR(INDEX(Tables!$1:$1048576,MATCH('Program and Results'!$E104,Tables!$A:$A,0),MATCH('Program and Results'!$A104,Tables!$1:$1,0)-1),""))</f>
        <v>1482.1437789791801</v>
      </c>
      <c r="N104" s="74">
        <f t="shared" si="44"/>
        <v>21.51</v>
      </c>
      <c r="O104" s="74">
        <f t="shared" si="45"/>
        <v>0</v>
      </c>
      <c r="P104" s="75">
        <f t="shared" ca="1" si="51"/>
        <v>0.29954211940252962</v>
      </c>
      <c r="Q104" s="76">
        <f t="shared" si="46"/>
        <v>1.51</v>
      </c>
      <c r="R104" s="77" t="str">
        <f t="shared" si="47"/>
        <v>ok</v>
      </c>
      <c r="S104" s="87" t="str">
        <f t="shared" si="40"/>
        <v>HOME</v>
      </c>
      <c r="T104" s="74">
        <f t="shared" ca="1" si="41"/>
        <v>95</v>
      </c>
      <c r="U104" s="74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25</v>
      </c>
      <c r="V104" s="88">
        <f t="shared" ca="1" si="52"/>
        <v>0.40091576119494077</v>
      </c>
      <c r="W104" s="88" t="str">
        <f ca="1">IF(OR($A104="GW 1",$A104="GW 2",$A104="GW 3",$A104="GW 4",$A104="GW 5",$A104="GW 6"),"N/A",IF(T104="","",IF(AND(T104&gt;='Prediction Systems settings'!$B$3,'Program and Results'!T104&lt;='Prediction Systems settings'!$C$3),"DRAW",IF(T104&gt;0,"HOME","AWAY"))))</f>
        <v>HOME</v>
      </c>
      <c r="X104" s="89" t="str">
        <f t="shared" ca="1" si="36"/>
        <v>Succeeded</v>
      </c>
      <c r="Y104" s="74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4" t="str">
        <f t="shared" ca="1" si="37"/>
        <v>Succeeded</v>
      </c>
      <c r="AA104" s="85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8</v>
      </c>
      <c r="AB104" s="86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-1</v>
      </c>
      <c r="AC104" s="86">
        <f t="shared" ca="1" si="38"/>
        <v>9</v>
      </c>
      <c r="AD104" s="86" t="str">
        <f ca="1">IF(OR($A104="GW 1",$A104="GW 2",$A104="GW 3",$A104="GW 4",$A104="GW 5",$A104="GW 6"),"N/A",IF(AC104="","",IF(AC104&gt;'Prediction Systems settings'!$B$5,"HOME",IF(AC104&lt;-'Prediction Systems settings'!$B$5,"AWAY","DRAW"))))</f>
        <v>HOME</v>
      </c>
      <c r="AE104" s="86" t="str">
        <f t="shared" ca="1" si="39"/>
        <v>Succeeded</v>
      </c>
      <c r="AK104">
        <v>52.8125</v>
      </c>
      <c r="AL104">
        <v>32.5</v>
      </c>
    </row>
    <row r="105" spans="1:38">
      <c r="A105" t="s">
        <v>14</v>
      </c>
      <c r="B105" t="s">
        <v>190</v>
      </c>
      <c r="C105">
        <v>2</v>
      </c>
      <c r="D105">
        <v>1</v>
      </c>
      <c r="E105" t="s">
        <v>195</v>
      </c>
      <c r="F105" s="73">
        <f t="shared" ca="1" si="50"/>
        <v>1547.598572031508</v>
      </c>
      <c r="G105" s="73">
        <f ca="1">IF(A105="GW 1",ELO_Initial,IFERROR(INDEX(Tables!$1:$1048576,MATCH('Program and Results'!$B105,Tables!$A:$A,0),MATCH('Program and Results'!$A105,Tables!$1:$1,0)-1),""))</f>
        <v>1540.9287401952811</v>
      </c>
      <c r="H105" s="74">
        <f t="shared" si="42"/>
        <v>21</v>
      </c>
      <c r="I105" s="74">
        <f t="shared" si="43"/>
        <v>1</v>
      </c>
      <c r="J105" s="75">
        <f t="shared" ca="1" si="35"/>
        <v>0.68238896017967443</v>
      </c>
      <c r="K105" s="76">
        <f>IF(E105="","",IF(ABS(C105-D105)=0,0,IF(ABS(C105-D105)&gt;10,2.99,INDEX('ELO settings '!$B$25:$B$34,MATCH(ABS(C105-D105),'ELO settings '!$A$25:$A$34,0)))))</f>
        <v>1</v>
      </c>
      <c r="L105" s="73">
        <f t="shared" ca="1" si="48"/>
        <v>1454.2168473643178</v>
      </c>
      <c r="M105" s="73">
        <f ca="1">IF(A105="GW 1",ELO_Initial,IFERROR(INDEX(Tables!$1:$1048576,MATCH('Program and Results'!$E105,Tables!$A:$A,0),MATCH('Program and Results'!$A105,Tables!$1:$1,0)-1),""))</f>
        <v>1460.8866792005447</v>
      </c>
      <c r="N105" s="74">
        <f t="shared" si="44"/>
        <v>21</v>
      </c>
      <c r="O105" s="74">
        <f t="shared" si="45"/>
        <v>0</v>
      </c>
      <c r="P105" s="75">
        <f t="shared" ca="1" si="51"/>
        <v>0.31761103982032557</v>
      </c>
      <c r="Q105" s="76">
        <f t="shared" si="46"/>
        <v>1</v>
      </c>
      <c r="R105" s="77" t="str">
        <f t="shared" si="47"/>
        <v>ok</v>
      </c>
      <c r="S105" s="87" t="str">
        <f t="shared" si="40"/>
        <v>HOME</v>
      </c>
      <c r="T105" s="74">
        <f t="shared" ca="1" si="41"/>
        <v>80</v>
      </c>
      <c r="U105" s="74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15</v>
      </c>
      <c r="V105" s="88">
        <f ca="1">IF(D105="","",J105-P105)</f>
        <v>0.36477792035934886</v>
      </c>
      <c r="W105" s="88" t="str">
        <f ca="1">IF(OR($A105="GW 1",$A105="GW 2",$A105="GW 3",$A105="GW 4",$A105="GW 5",$A105="GW 6"),"N/A",IF(T105="","",IF(AND(T105&gt;='Prediction Systems settings'!$B$3,'Program and Results'!T105&lt;='Prediction Systems settings'!$C$3),"DRAW",IF(T105&gt;0,"HOME","AWAY"))))</f>
        <v>HOME</v>
      </c>
      <c r="X105" s="89" t="str">
        <f t="shared" ca="1" si="36"/>
        <v>Succeeded</v>
      </c>
      <c r="Y105" s="74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HOME</v>
      </c>
      <c r="Z105" s="74" t="str">
        <f t="shared" ca="1" si="37"/>
        <v>Succeeded</v>
      </c>
      <c r="AA105" s="85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2</v>
      </c>
      <c r="AB105" s="86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-3</v>
      </c>
      <c r="AC105" s="86">
        <f t="shared" ca="1" si="38"/>
        <v>5</v>
      </c>
      <c r="AD105" s="86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6" t="str">
        <f t="shared" ca="1" si="39"/>
        <v>Failed</v>
      </c>
      <c r="AK105">
        <v>52.8125</v>
      </c>
      <c r="AL105">
        <v>32.5</v>
      </c>
    </row>
    <row r="106" spans="1:38">
      <c r="A106" t="s">
        <v>14</v>
      </c>
      <c r="B106" t="s">
        <v>194</v>
      </c>
      <c r="C106">
        <v>0</v>
      </c>
      <c r="D106">
        <v>1</v>
      </c>
      <c r="E106" t="s">
        <v>193</v>
      </c>
      <c r="F106" s="73">
        <f t="shared" ca="1" si="50"/>
        <v>1419.1507332572348</v>
      </c>
      <c r="G106" s="73">
        <f ca="1">IF(A106="GW 1",ELO_Initial,IFERROR(INDEX(Tables!$1:$1048576,MATCH('Program and Results'!$B106,Tables!$A:$A,0),MATCH('Program and Results'!$A106,Tables!$1:$1,0)-1),""))</f>
        <v>1429.0511741698331</v>
      </c>
      <c r="H106" s="74">
        <f t="shared" si="42"/>
        <v>21</v>
      </c>
      <c r="I106" s="74">
        <f t="shared" si="43"/>
        <v>0</v>
      </c>
      <c r="J106" s="75">
        <f t="shared" ca="1" si="35"/>
        <v>0.47144956726658616</v>
      </c>
      <c r="K106" s="76">
        <f>IF(E106="","",IF(ABS(C106-D106)=0,0,IF(ABS(C106-D106)&gt;10,2.99,INDEX('ELO settings '!$B$25:$B$34,MATCH(ABS(C106-D106),'ELO settings '!$A$25:$A$34,0)))))</f>
        <v>1</v>
      </c>
      <c r="L106" s="73">
        <f t="shared" ca="1" si="48"/>
        <v>1466.9370915958241</v>
      </c>
      <c r="M106" s="73">
        <f ca="1">IF(A106="GW 1",ELO_Initial,IFERROR(INDEX(Tables!$1:$1048576,MATCH('Program and Results'!$E106,Tables!$A:$A,0),MATCH('Program and Results'!$A106,Tables!$1:$1,0)-1),""))</f>
        <v>1457.0366506832258</v>
      </c>
      <c r="N106" s="74">
        <f t="shared" si="44"/>
        <v>21</v>
      </c>
      <c r="O106" s="74">
        <f t="shared" si="45"/>
        <v>1</v>
      </c>
      <c r="P106" s="75">
        <f t="shared" ca="1" si="51"/>
        <v>0.52855043273341384</v>
      </c>
      <c r="Q106" s="76">
        <f t="shared" si="46"/>
        <v>1</v>
      </c>
      <c r="R106" s="77" t="str">
        <f t="shared" si="47"/>
        <v>ok</v>
      </c>
      <c r="S106" s="87" t="str">
        <f t="shared" si="40"/>
        <v>AWAY</v>
      </c>
      <c r="T106" s="74">
        <f t="shared" ca="1" si="41"/>
        <v>-28</v>
      </c>
      <c r="U106" s="74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-5</v>
      </c>
      <c r="V106" s="88">
        <f t="shared" ca="1" si="52"/>
        <v>-5.7100865466827688E-2</v>
      </c>
      <c r="W106" s="88" t="str">
        <f ca="1">IF(OR($A106="GW 1",$A106="GW 2",$A106="GW 3",$A106="GW 4",$A106="GW 5",$A106="GW 6"),"N/A",IF(T106="","",IF(AND(T106&gt;='Prediction Systems settings'!$B$3,'Program and Results'!T106&lt;='Prediction Systems settings'!$C$3),"DRAW",IF(T106&gt;0,"HOME","AWAY"))))</f>
        <v>DRAW</v>
      </c>
      <c r="X106" s="89" t="str">
        <f t="shared" ca="1" si="36"/>
        <v>Failed</v>
      </c>
      <c r="Y106" s="74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AWAY</v>
      </c>
      <c r="Z106" s="74" t="str">
        <f t="shared" ca="1" si="37"/>
        <v>Succeeded</v>
      </c>
      <c r="AA106" s="85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-5</v>
      </c>
      <c r="AB106" s="86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-3</v>
      </c>
      <c r="AC106" s="86">
        <f t="shared" ca="1" si="38"/>
        <v>-2</v>
      </c>
      <c r="AD106" s="86" t="str">
        <f ca="1">IF(OR($A106="GW 1",$A106="GW 2",$A106="GW 3",$A106="GW 4",$A106="GW 5",$A106="GW 6"),"N/A",IF(AC106="","",IF(AC106&gt;'Prediction Systems settings'!$B$5,"HOME",IF(AC106&lt;-'Prediction Systems settings'!$B$5,"AWAY","DRAW"))))</f>
        <v>DRAW</v>
      </c>
      <c r="AE106" s="86" t="str">
        <f t="shared" ca="1" si="39"/>
        <v>Failed</v>
      </c>
      <c r="AK106">
        <v>8.125</v>
      </c>
      <c r="AL106">
        <v>27.857142857142854</v>
      </c>
    </row>
    <row r="107" spans="1:38">
      <c r="A107" t="s">
        <v>14</v>
      </c>
      <c r="B107" t="s">
        <v>192</v>
      </c>
      <c r="C107">
        <v>2</v>
      </c>
      <c r="D107">
        <v>1</v>
      </c>
      <c r="E107" t="s">
        <v>183</v>
      </c>
      <c r="F107" s="73">
        <f t="shared" ca="1" si="50"/>
        <v>1591.9360974812278</v>
      </c>
      <c r="G107" s="73">
        <f ca="1">IF(A107="GW 1",ELO_Initial,IFERROR(INDEX(Tables!$1:$1048576,MATCH('Program and Results'!$B107,Tables!$A:$A,0),MATCH('Program and Results'!$A107,Tables!$1:$1,0)-1),""))</f>
        <v>1585.0758886055971</v>
      </c>
      <c r="H107" s="74">
        <f t="shared" si="42"/>
        <v>21</v>
      </c>
      <c r="I107" s="74">
        <f t="shared" si="43"/>
        <v>1</v>
      </c>
      <c r="J107" s="75">
        <f t="shared" ca="1" si="35"/>
        <v>0.67332338687473703</v>
      </c>
      <c r="K107" s="76">
        <f>IF(E107="","",IF(ABS(C107-D107)=0,0,IF(ABS(C107-D107)&gt;10,2.99,INDEX('ELO settings '!$B$25:$B$34,MATCH(ABS(C107-D107),'ELO settings '!$A$25:$A$34,0)))))</f>
        <v>1</v>
      </c>
      <c r="L107" s="73">
        <f t="shared" ca="1" si="48"/>
        <v>1509.4484177393329</v>
      </c>
      <c r="M107" s="73">
        <f ca="1">IF(A107="GW 1",ELO_Initial,IFERROR(INDEX(Tables!$1:$1048576,MATCH('Program and Results'!$E107,Tables!$A:$A,0),MATCH('Program and Results'!$A107,Tables!$1:$1,0)-1),""))</f>
        <v>1516.3086266149635</v>
      </c>
      <c r="N107" s="74">
        <f t="shared" si="44"/>
        <v>21</v>
      </c>
      <c r="O107" s="74">
        <f t="shared" si="45"/>
        <v>0</v>
      </c>
      <c r="P107" s="75">
        <f t="shared" ca="1" si="51"/>
        <v>0.32667661312526297</v>
      </c>
      <c r="Q107" s="76">
        <f t="shared" si="46"/>
        <v>1</v>
      </c>
      <c r="R107" s="77" t="str">
        <f t="shared" si="47"/>
        <v>ok</v>
      </c>
      <c r="S107" s="87" t="str">
        <f t="shared" si="40"/>
        <v>HOME</v>
      </c>
      <c r="T107" s="74">
        <f t="shared" ca="1" si="41"/>
        <v>69</v>
      </c>
      <c r="U107" s="74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21</v>
      </c>
      <c r="V107" s="88">
        <f t="shared" ca="1" si="52"/>
        <v>0.34664677374947406</v>
      </c>
      <c r="W107" s="88" t="str">
        <f ca="1">IF(OR($A107="GW 1",$A107="GW 2",$A107="GW 3",$A107="GW 4",$A107="GW 5",$A107="GW 6"),"N/A",IF(T107="","",IF(AND(T107&gt;='Prediction Systems settings'!$B$3,'Program and Results'!T107&lt;='Prediction Systems settings'!$C$3),"DRAW",IF(T107&gt;0,"HOME","AWAY"))))</f>
        <v>HOME</v>
      </c>
      <c r="X107" s="89" t="str">
        <f t="shared" ca="1" si="36"/>
        <v>Succeeded</v>
      </c>
      <c r="Y107" s="74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4" t="str">
        <f t="shared" ca="1" si="37"/>
        <v>Succeeded</v>
      </c>
      <c r="AA107" s="85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7</v>
      </c>
      <c r="AB107" s="86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1</v>
      </c>
      <c r="AC107" s="86">
        <f t="shared" ca="1" si="38"/>
        <v>6</v>
      </c>
      <c r="AD107" s="86" t="str">
        <f ca="1">IF(OR($A107="GW 1",$A107="GW 2",$A107="GW 3",$A107="GW 4",$A107="GW 5",$A107="GW 6"),"N/A",IF(AC107="","",IF(AC107&gt;'Prediction Systems settings'!$B$5,"HOME",IF(AC107&lt;-'Prediction Systems settings'!$B$5,"AWAY","DRAW"))))</f>
        <v>HOME</v>
      </c>
      <c r="AE107" s="86" t="str">
        <f t="shared" ca="1" si="39"/>
        <v>Succeeded</v>
      </c>
      <c r="AK107">
        <v>56.875</v>
      </c>
      <c r="AL107">
        <v>27.857142857142854</v>
      </c>
    </row>
    <row r="108" spans="1:38">
      <c r="A108" t="s">
        <v>15</v>
      </c>
      <c r="B108" t="s">
        <v>187</v>
      </c>
      <c r="C108">
        <v>1</v>
      </c>
      <c r="D108">
        <v>2</v>
      </c>
      <c r="E108" t="s">
        <v>185</v>
      </c>
      <c r="F108" s="73">
        <f t="shared" ca="1" si="50"/>
        <v>1558.0832973193646</v>
      </c>
      <c r="G108" s="73">
        <f ca="1">IF(A108="GW 1",ELO_Initial,IFERROR(INDEX(Tables!$1:$1048576,MATCH('Program and Results'!$B108,Tables!$A:$A,0),MATCH('Program and Results'!$A108,Tables!$1:$1,0)-1),""))</f>
        <v>1569.3876813930938</v>
      </c>
      <c r="H108" s="74">
        <f t="shared" si="42"/>
        <v>21</v>
      </c>
      <c r="I108" s="74">
        <f t="shared" si="43"/>
        <v>0</v>
      </c>
      <c r="J108" s="75">
        <f t="shared" ca="1" si="35"/>
        <v>0.5383040035109119</v>
      </c>
      <c r="K108" s="76">
        <f>IF(E108="","",IF(ABS(C108-D108)=0,0,IF(ABS(C108-D108)&gt;10,2.99,INDEX('ELO settings '!$B$25:$B$34,MATCH(ABS(C108-D108),'ELO settings '!$A$25:$A$34,0)))))</f>
        <v>1</v>
      </c>
      <c r="L108" s="73">
        <f t="shared" ca="1" si="48"/>
        <v>1594.6484650155121</v>
      </c>
      <c r="M108" s="73">
        <f ca="1">IF(A108="GW 1",ELO_Initial,IFERROR(INDEX(Tables!$1:$1048576,MATCH('Program and Results'!$E108,Tables!$A:$A,0),MATCH('Program and Results'!$A108,Tables!$1:$1,0)-1),""))</f>
        <v>1583.344080941783</v>
      </c>
      <c r="N108" s="74">
        <f t="shared" si="44"/>
        <v>21</v>
      </c>
      <c r="O108" s="74">
        <f t="shared" si="45"/>
        <v>1</v>
      </c>
      <c r="P108" s="75">
        <f t="shared" ca="1" si="51"/>
        <v>0.4616959964890881</v>
      </c>
      <c r="Q108" s="76">
        <f t="shared" si="46"/>
        <v>1</v>
      </c>
      <c r="R108" s="77" t="str">
        <f t="shared" si="47"/>
        <v>ok</v>
      </c>
      <c r="S108" s="87" t="str">
        <f t="shared" si="40"/>
        <v>AWAY</v>
      </c>
      <c r="T108" s="74">
        <f t="shared" ca="1" si="41"/>
        <v>-14</v>
      </c>
      <c r="U108" s="74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-30</v>
      </c>
      <c r="V108" s="88">
        <f t="shared" ca="1" si="52"/>
        <v>7.6608007021823799E-2</v>
      </c>
      <c r="W108" s="88" t="str">
        <f ca="1">IF(OR($A108="GW 1",$A108="GW 2",$A108="GW 3",$A108="GW 4",$A108="GW 5",$A108="GW 6"),"N/A",IF(T108="","",IF(AND(T108&gt;='Prediction Systems settings'!$B$3,'Program and Results'!T108&lt;='Prediction Systems settings'!$C$3),"DRAW",IF(T108&gt;0,"HOME","AWAY"))))</f>
        <v>AWAY</v>
      </c>
      <c r="X108" s="89" t="str">
        <f t="shared" ca="1" si="36"/>
        <v>Succeeded</v>
      </c>
      <c r="Y108" s="74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DRAW</v>
      </c>
      <c r="Z108" s="74" t="str">
        <f t="shared" ca="1" si="37"/>
        <v>Failed</v>
      </c>
      <c r="AA108" s="85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1</v>
      </c>
      <c r="AB108" s="86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9</v>
      </c>
      <c r="AC108" s="86">
        <f t="shared" ca="1" si="38"/>
        <v>-8</v>
      </c>
      <c r="AD108" s="86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6" t="str">
        <f t="shared" ca="1" si="39"/>
        <v>Succeeded</v>
      </c>
      <c r="AK108">
        <v>40.625</v>
      </c>
      <c r="AL108">
        <v>52.8125</v>
      </c>
    </row>
    <row r="109" spans="1:38">
      <c r="A109" t="s">
        <v>15</v>
      </c>
      <c r="B109" t="s">
        <v>191</v>
      </c>
      <c r="C109">
        <v>1</v>
      </c>
      <c r="D109">
        <v>0</v>
      </c>
      <c r="E109" t="s">
        <v>184</v>
      </c>
      <c r="F109" s="73">
        <f t="shared" ca="1" si="50"/>
        <v>1497.1949877265367</v>
      </c>
      <c r="G109" s="73">
        <f ca="1">IF(A109="GW 1",ELO_Initial,IFERROR(INDEX(Tables!$1:$1048576,MATCH('Program and Results'!$B109,Tables!$A:$A,0),MATCH('Program and Results'!$A109,Tables!$1:$1,0)-1),""))</f>
        <v>1489.0558675765967</v>
      </c>
      <c r="H109" s="74">
        <f t="shared" si="42"/>
        <v>21</v>
      </c>
      <c r="I109" s="74">
        <f t="shared" si="43"/>
        <v>1</v>
      </c>
      <c r="J109" s="75">
        <f t="shared" ca="1" si="35"/>
        <v>0.61242285000285379</v>
      </c>
      <c r="K109" s="76">
        <f>IF(E109="","",IF(ABS(C109-D109)=0,0,IF(ABS(C109-D109)&gt;10,2.99,INDEX('ELO settings '!$B$25:$B$34,MATCH(ABS(C109-D109),'ELO settings '!$A$25:$A$34,0)))))</f>
        <v>1</v>
      </c>
      <c r="L109" s="73">
        <f t="shared" ca="1" si="48"/>
        <v>1442.0644588860021</v>
      </c>
      <c r="M109" s="73">
        <f ca="1">IF(A109="GW 1",ELO_Initial,IFERROR(INDEX(Tables!$1:$1048576,MATCH('Program and Results'!$E109,Tables!$A:$A,0),MATCH('Program and Results'!$A109,Tables!$1:$1,0)-1),""))</f>
        <v>1450.2035790359421</v>
      </c>
      <c r="N109" s="74">
        <f t="shared" si="44"/>
        <v>21</v>
      </c>
      <c r="O109" s="74">
        <f t="shared" si="45"/>
        <v>0</v>
      </c>
      <c r="P109" s="75">
        <f t="shared" ca="1" si="51"/>
        <v>0.38757714999714621</v>
      </c>
      <c r="Q109" s="76">
        <f t="shared" si="46"/>
        <v>1</v>
      </c>
      <c r="R109" s="77" t="str">
        <f t="shared" si="47"/>
        <v>ok</v>
      </c>
      <c r="S109" s="87" t="str">
        <f t="shared" si="40"/>
        <v>HOME</v>
      </c>
      <c r="T109" s="74">
        <f t="shared" ca="1" si="41"/>
        <v>39</v>
      </c>
      <c r="U109" s="74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15</v>
      </c>
      <c r="V109" s="88">
        <f t="shared" ca="1" si="52"/>
        <v>0.22484570000570758</v>
      </c>
      <c r="W109" s="88" t="str">
        <f ca="1">IF(OR($A109="GW 1",$A109="GW 2",$A109="GW 3",$A109="GW 4",$A109="GW 5",$A109="GW 6"),"N/A",IF(T109="","",IF(AND(T109&gt;='Prediction Systems settings'!$B$3,'Program and Results'!T109&lt;='Prediction Systems settings'!$C$3),"DRAW",IF(T109&gt;0,"HOME","AWAY"))))</f>
        <v>HOME</v>
      </c>
      <c r="X109" s="89" t="str">
        <f t="shared" ca="1" si="36"/>
        <v>Succeeded</v>
      </c>
      <c r="Y109" s="74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4" t="str">
        <f t="shared" ca="1" si="37"/>
        <v>Succeeded</v>
      </c>
      <c r="AA109" s="85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1</v>
      </c>
      <c r="AB109" s="86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6">
        <f t="shared" ca="1" si="38"/>
        <v>6</v>
      </c>
      <c r="AD109" s="86" t="str">
        <f ca="1">IF(OR($A109="GW 1",$A109="GW 2",$A109="GW 3",$A109="GW 4",$A109="GW 5",$A109="GW 6"),"N/A",IF(AC109="","",IF(AC109&gt;'Prediction Systems settings'!$B$5,"HOME",IF(AC109&lt;-'Prediction Systems settings'!$B$5,"AWAY","DRAW"))))</f>
        <v>HOME</v>
      </c>
      <c r="AE109" s="86" t="str">
        <f t="shared" ca="1" si="39"/>
        <v>Succeeded</v>
      </c>
      <c r="AK109">
        <v>40.625</v>
      </c>
      <c r="AL109">
        <v>28.4375</v>
      </c>
    </row>
    <row r="110" spans="1:38">
      <c r="A110" t="s">
        <v>15</v>
      </c>
      <c r="B110" t="s">
        <v>189</v>
      </c>
      <c r="C110">
        <v>0</v>
      </c>
      <c r="D110">
        <v>1</v>
      </c>
      <c r="E110" t="s">
        <v>182</v>
      </c>
      <c r="F110" s="73">
        <f t="shared" ca="1" si="50"/>
        <v>1466.0594928897617</v>
      </c>
      <c r="G110" s="73">
        <f ca="1">IF(A110="GW 1",ELO_Initial,IFERROR(INDEX(Tables!$1:$1048576,MATCH('Program and Results'!$B110,Tables!$A:$A,0),MATCH('Program and Results'!$A110,Tables!$1:$1,0)-1),""))</f>
        <v>1475.7006279908317</v>
      </c>
      <c r="H110" s="74">
        <f t="shared" si="42"/>
        <v>21</v>
      </c>
      <c r="I110" s="74">
        <f t="shared" si="43"/>
        <v>0</v>
      </c>
      <c r="J110" s="75">
        <f t="shared" ca="1" si="35"/>
        <v>0.45910167147952019</v>
      </c>
      <c r="K110" s="76">
        <f>IF(E110="","",IF(ABS(C110-D110)=0,0,IF(ABS(C110-D110)&gt;10,2.99,INDEX('ELO settings '!$B$25:$B$34,MATCH(ABS(C110-D110),'ELO settings '!$A$25:$A$34,0)))))</f>
        <v>1</v>
      </c>
      <c r="L110" s="73">
        <f t="shared" ca="1" si="48"/>
        <v>1542.2619692757301</v>
      </c>
      <c r="M110" s="73">
        <f ca="1">IF(A110="GW 1",ELO_Initial,IFERROR(INDEX(Tables!$1:$1048576,MATCH('Program and Results'!$E110,Tables!$A:$A,0),MATCH('Program and Results'!$A110,Tables!$1:$1,0)-1),""))</f>
        <v>1532.6208341746601</v>
      </c>
      <c r="N110" s="74">
        <f t="shared" si="44"/>
        <v>21</v>
      </c>
      <c r="O110" s="74">
        <f t="shared" si="45"/>
        <v>1</v>
      </c>
      <c r="P110" s="75">
        <f t="shared" ca="1" si="51"/>
        <v>0.54089832852047981</v>
      </c>
      <c r="Q110" s="76">
        <f t="shared" si="46"/>
        <v>1</v>
      </c>
      <c r="R110" s="77" t="str">
        <f t="shared" si="47"/>
        <v>ok</v>
      </c>
      <c r="S110" s="87" t="str">
        <f t="shared" si="40"/>
        <v>AWAY</v>
      </c>
      <c r="T110" s="74">
        <f t="shared" ca="1" si="41"/>
        <v>-57</v>
      </c>
      <c r="U110" s="74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-34</v>
      </c>
      <c r="V110" s="88">
        <f ca="1">IF(D110="","",J110-P110)</f>
        <v>-8.1796657040959619E-2</v>
      </c>
      <c r="W110" s="88" t="str">
        <f ca="1">IF(OR($A110="GW 1",$A110="GW 2",$A110="GW 3",$A110="GW 4",$A110="GW 5",$A110="GW 6"),"N/A",IF(T110="","",IF(AND(T110&gt;='Prediction Systems settings'!$B$3,'Program and Results'!T110&lt;='Prediction Systems settings'!$C$3),"DRAW",IF(T110&gt;0,"HOME","AWAY"))))</f>
        <v>AWAY</v>
      </c>
      <c r="X110" s="89" t="str">
        <f t="shared" ca="1" si="36"/>
        <v>Succeeded</v>
      </c>
      <c r="Y110" s="74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DRAW</v>
      </c>
      <c r="Z110" s="74" t="str">
        <f t="shared" ca="1" si="37"/>
        <v>Failed</v>
      </c>
      <c r="AA110" s="85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-2</v>
      </c>
      <c r="AB110" s="86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6">
        <f t="shared" ca="1" si="38"/>
        <v>-5</v>
      </c>
      <c r="AD110" s="86" t="str">
        <f ca="1">IF(OR($A110="GW 1",$A110="GW 2",$A110="GW 3",$A110="GW 4",$A110="GW 5",$A110="GW 6"),"N/A",IF(AC110="","",IF(AC110&gt;'Prediction Systems settings'!$B$5,"HOME",IF(AC110&lt;-'Prediction Systems settings'!$B$5,"AWAY","DRAW"))))</f>
        <v>DRAW</v>
      </c>
      <c r="AE110" s="86" t="str">
        <f t="shared" ca="1" si="39"/>
        <v>Failed</v>
      </c>
      <c r="AK110">
        <v>28.4375</v>
      </c>
      <c r="AL110">
        <v>44.6875</v>
      </c>
    </row>
    <row r="111" spans="1:38">
      <c r="A111" t="s">
        <v>15</v>
      </c>
      <c r="B111" t="s">
        <v>183</v>
      </c>
      <c r="C111">
        <v>2</v>
      </c>
      <c r="D111">
        <v>2</v>
      </c>
      <c r="E111" t="s">
        <v>194</v>
      </c>
      <c r="F111" s="73">
        <f t="shared" ca="1" si="50"/>
        <v>1506.1580532700048</v>
      </c>
      <c r="G111" s="73">
        <f ca="1">IF(A111="GW 1",ELO_Initial,IFERROR(INDEX(Tables!$1:$1048576,MATCH('Program and Results'!$B111,Tables!$A:$A,0),MATCH('Program and Results'!$A111,Tables!$1:$1,0)-1),""))</f>
        <v>1509.4484177393329</v>
      </c>
      <c r="H111" s="74">
        <f t="shared" si="42"/>
        <v>20</v>
      </c>
      <c r="I111" s="74">
        <f t="shared" si="43"/>
        <v>0.5</v>
      </c>
      <c r="J111" s="75">
        <f t="shared" ca="1" si="35"/>
        <v>0.66451822346639955</v>
      </c>
      <c r="K111" s="76">
        <f>IF(E111="","",IF(ABS(C111-D111)=0,0,IF(ABS(C111-D111)&gt;10,2.99,INDEX('ELO settings '!$B$25:$B$34,MATCH(ABS(C111-D111),'ELO settings '!$A$25:$A$34,0)))))</f>
        <v>0</v>
      </c>
      <c r="L111" s="73">
        <f t="shared" ca="1" si="48"/>
        <v>1422.4410977265629</v>
      </c>
      <c r="M111" s="73">
        <f ca="1">IF(A111="GW 1",ELO_Initial,IFERROR(INDEX(Tables!$1:$1048576,MATCH('Program and Results'!$E111,Tables!$A:$A,0),MATCH('Program and Results'!$A111,Tables!$1:$1,0)-1),""))</f>
        <v>1419.1507332572348</v>
      </c>
      <c r="N111" s="74">
        <f t="shared" si="44"/>
        <v>20</v>
      </c>
      <c r="O111" s="74">
        <f t="shared" si="45"/>
        <v>0.5</v>
      </c>
      <c r="P111" s="75">
        <f t="shared" ca="1" si="51"/>
        <v>0.33548177653360045</v>
      </c>
      <c r="Q111" s="76">
        <f t="shared" si="46"/>
        <v>0</v>
      </c>
      <c r="R111" s="77" t="str">
        <f t="shared" si="47"/>
        <v>ok</v>
      </c>
      <c r="S111" s="87" t="str">
        <f t="shared" si="40"/>
        <v>DRAW</v>
      </c>
      <c r="T111" s="74">
        <f t="shared" ca="1" si="41"/>
        <v>90</v>
      </c>
      <c r="U111" s="74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28</v>
      </c>
      <c r="V111" s="88">
        <f ca="1">IF(D111="","",J111-P111)</f>
        <v>0.3290364469327991</v>
      </c>
      <c r="W111" s="88" t="str">
        <f ca="1">IF(OR($A111="GW 1",$A111="GW 2",$A111="GW 3",$A111="GW 4",$A111="GW 5",$A111="GW 6"),"N/A",IF(T111="","",IF(AND(T111&gt;='Prediction Systems settings'!$B$3,'Program and Results'!T111&lt;='Prediction Systems settings'!$C$3),"DRAW",IF(T111&gt;0,"HOME","AWAY"))))</f>
        <v>HOME</v>
      </c>
      <c r="X111" s="89" t="str">
        <f t="shared" ca="1" si="36"/>
        <v>Failed</v>
      </c>
      <c r="Y111" s="74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4" t="str">
        <f t="shared" ca="1" si="37"/>
        <v>Failed</v>
      </c>
      <c r="AA111" s="85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2</v>
      </c>
      <c r="AB111" s="86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-6</v>
      </c>
      <c r="AC111" s="86">
        <f t="shared" ca="1" si="38"/>
        <v>8</v>
      </c>
      <c r="AD111" s="86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6" t="str">
        <f t="shared" ca="1" si="39"/>
        <v>Failed</v>
      </c>
      <c r="AK111">
        <v>28.4375</v>
      </c>
      <c r="AL111">
        <v>8.125</v>
      </c>
    </row>
    <row r="112" spans="1:38">
      <c r="A112" t="s">
        <v>15</v>
      </c>
      <c r="B112" t="s">
        <v>195</v>
      </c>
      <c r="C112">
        <v>0</v>
      </c>
      <c r="D112">
        <v>1</v>
      </c>
      <c r="E112" t="s">
        <v>186</v>
      </c>
      <c r="F112" s="73">
        <f t="shared" ca="1" si="50"/>
        <v>1443.1338172147443</v>
      </c>
      <c r="G112" s="73">
        <f ca="1">IF(A112="GW 1",ELO_Initial,IFERROR(INDEX(Tables!$1:$1048576,MATCH('Program and Results'!$B112,Tables!$A:$A,0),MATCH('Program and Results'!$A112,Tables!$1:$1,0)-1),""))</f>
        <v>1454.2168473643178</v>
      </c>
      <c r="H112" s="74">
        <f t="shared" si="42"/>
        <v>21</v>
      </c>
      <c r="I112" s="74">
        <f t="shared" si="43"/>
        <v>0</v>
      </c>
      <c r="J112" s="75">
        <f t="shared" ca="1" si="35"/>
        <v>0.52776334045588436</v>
      </c>
      <c r="K112" s="76">
        <f>IF(E112="","",IF(ABS(C112-D112)=0,0,IF(ABS(C112-D112)&gt;10,2.99,INDEX('ELO settings '!$B$25:$B$34,MATCH(ABS(C112-D112),'ELO settings '!$A$25:$A$34,0)))))</f>
        <v>1</v>
      </c>
      <c r="L112" s="73">
        <f t="shared" ca="1" si="48"/>
        <v>1474.4255688057176</v>
      </c>
      <c r="M112" s="73">
        <f ca="1">IF(A112="GW 1",ELO_Initial,IFERROR(INDEX(Tables!$1:$1048576,MATCH('Program and Results'!$E112,Tables!$A:$A,0),MATCH('Program and Results'!$A112,Tables!$1:$1,0)-1),""))</f>
        <v>1463.3425386561441</v>
      </c>
      <c r="N112" s="74">
        <f t="shared" si="44"/>
        <v>21</v>
      </c>
      <c r="O112" s="74">
        <f t="shared" si="45"/>
        <v>1</v>
      </c>
      <c r="P112" s="75">
        <f t="shared" ca="1" si="51"/>
        <v>0.47223665954411564</v>
      </c>
      <c r="Q112" s="76">
        <f t="shared" si="46"/>
        <v>1</v>
      </c>
      <c r="R112" s="77" t="str">
        <f t="shared" si="47"/>
        <v>ok</v>
      </c>
      <c r="S112" s="87" t="str">
        <f t="shared" si="40"/>
        <v>AWAY</v>
      </c>
      <c r="T112" s="74">
        <f t="shared" ca="1" si="41"/>
        <v>-9</v>
      </c>
      <c r="U112" s="74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-2</v>
      </c>
      <c r="V112" s="88">
        <f t="shared" ca="1" si="52"/>
        <v>5.5526680911768711E-2</v>
      </c>
      <c r="W112" s="88" t="str">
        <f ca="1">IF(OR($A112="GW 1",$A112="GW 2",$A112="GW 3",$A112="GW 4",$A112="GW 5",$A112="GW 6"),"N/A",IF(T112="","",IF(AND(T112&gt;='Prediction Systems settings'!$B$3,'Program and Results'!T112&lt;='Prediction Systems settings'!$C$3),"DRAW",IF(T112&gt;0,"HOME","AWAY"))))</f>
        <v>AWAY</v>
      </c>
      <c r="X112" s="89" t="str">
        <f t="shared" ca="1" si="36"/>
        <v>Succeeded</v>
      </c>
      <c r="Y112" s="74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AWAY</v>
      </c>
      <c r="Z112" s="74" t="str">
        <f t="shared" ca="1" si="37"/>
        <v>Succeeded</v>
      </c>
      <c r="AA112" s="85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-4</v>
      </c>
      <c r="AB112" s="86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-3</v>
      </c>
      <c r="AC112" s="86">
        <f t="shared" ca="1" si="38"/>
        <v>-1</v>
      </c>
      <c r="AD112" s="86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6" t="str">
        <f t="shared" ca="1" si="39"/>
        <v>Failed</v>
      </c>
      <c r="AK112">
        <v>28.4375</v>
      </c>
      <c r="AL112">
        <v>28.4375</v>
      </c>
    </row>
    <row r="113" spans="1:38">
      <c r="A113" t="s">
        <v>15</v>
      </c>
      <c r="B113" t="s">
        <v>188</v>
      </c>
      <c r="C113">
        <v>1</v>
      </c>
      <c r="D113">
        <v>1</v>
      </c>
      <c r="E113" t="s">
        <v>192</v>
      </c>
      <c r="F113" s="73">
        <f t="shared" ca="1" si="50"/>
        <v>1450.1832883237746</v>
      </c>
      <c r="G113" s="73">
        <f ca="1">IF(A113="GW 1",ELO_Initial,IFERROR(INDEX(Tables!$1:$1048576,MATCH('Program and Results'!$B113,Tables!$A:$A,0),MATCH('Program and Results'!$A113,Tables!$1:$1,0)-1),""))</f>
        <v>1447.0570307615033</v>
      </c>
      <c r="H113" s="74">
        <f t="shared" si="42"/>
        <v>20</v>
      </c>
      <c r="I113" s="74">
        <f t="shared" si="43"/>
        <v>0.5</v>
      </c>
      <c r="J113" s="75">
        <f t="shared" ca="1" si="35"/>
        <v>0.34368712188643802</v>
      </c>
      <c r="K113" s="76">
        <f>IF(E113="","",IF(ABS(C113-D113)=0,0,IF(ABS(C113-D113)&gt;10,2.99,INDEX('ELO settings '!$B$25:$B$34,MATCH(ABS(C113-D113),'ELO settings '!$A$25:$A$34,0)))))</f>
        <v>0</v>
      </c>
      <c r="L113" s="73">
        <f t="shared" ca="1" si="48"/>
        <v>1588.8098399189564</v>
      </c>
      <c r="M113" s="73">
        <f ca="1">IF(A113="GW 1",ELO_Initial,IFERROR(INDEX(Tables!$1:$1048576,MATCH('Program and Results'!$E113,Tables!$A:$A,0),MATCH('Program and Results'!$A113,Tables!$1:$1,0)-1),""))</f>
        <v>1591.9360974812278</v>
      </c>
      <c r="N113" s="74">
        <f t="shared" si="44"/>
        <v>20</v>
      </c>
      <c r="O113" s="74">
        <f t="shared" si="45"/>
        <v>0.5</v>
      </c>
      <c r="P113" s="75">
        <f t="shared" ca="1" si="51"/>
        <v>0.65631287811356198</v>
      </c>
      <c r="Q113" s="76">
        <f t="shared" si="46"/>
        <v>0</v>
      </c>
      <c r="R113" s="77" t="str">
        <f t="shared" si="47"/>
        <v>ok</v>
      </c>
      <c r="S113" s="87" t="str">
        <f t="shared" si="40"/>
        <v>DRAW</v>
      </c>
      <c r="T113" s="74">
        <f t="shared" ca="1" si="41"/>
        <v>-145</v>
      </c>
      <c r="U113" s="74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-56</v>
      </c>
      <c r="V113" s="88">
        <f t="shared" ca="1" si="52"/>
        <v>-0.31262575622712396</v>
      </c>
      <c r="W113" s="88" t="str">
        <f ca="1">IF(OR($A113="GW 1",$A113="GW 2",$A113="GW 3",$A113="GW 4",$A113="GW 5",$A113="GW 6"),"N/A",IF(T113="","",IF(AND(T113&gt;='Prediction Systems settings'!$B$3,'Program and Results'!T113&lt;='Prediction Systems settings'!$C$3),"DRAW",IF(T113&gt;0,"HOME","AWAY"))))</f>
        <v>AWAY</v>
      </c>
      <c r="X113" s="89" t="str">
        <f t="shared" ca="1" si="36"/>
        <v>Failed</v>
      </c>
      <c r="Y113" s="74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4" t="str">
        <f t="shared" ca="1" si="37"/>
        <v>Failed</v>
      </c>
      <c r="AA113" s="85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-3</v>
      </c>
      <c r="AB113" s="86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7</v>
      </c>
      <c r="AC113" s="86">
        <f t="shared" ca="1" si="38"/>
        <v>-10</v>
      </c>
      <c r="AD113" s="86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6" t="str">
        <f t="shared" ca="1" si="39"/>
        <v>Failed</v>
      </c>
      <c r="AK113">
        <v>32.5</v>
      </c>
      <c r="AL113">
        <v>56.875</v>
      </c>
    </row>
    <row r="114" spans="1:38">
      <c r="A114" t="s">
        <v>15</v>
      </c>
      <c r="B114" t="s">
        <v>193</v>
      </c>
      <c r="C114">
        <v>0</v>
      </c>
      <c r="D114">
        <v>2</v>
      </c>
      <c r="E114" t="s">
        <v>190</v>
      </c>
      <c r="F114" s="73">
        <f t="shared" ca="1" si="50"/>
        <v>1457.9093759558712</v>
      </c>
      <c r="G114" s="73">
        <f ca="1">IF(A114="GW 1",ELO_Initial,IFERROR(INDEX(Tables!$1:$1048576,MATCH('Program and Results'!$B114,Tables!$A:$A,0),MATCH('Program and Results'!$A114,Tables!$1:$1,0)-1),""))</f>
        <v>1466.9370915958241</v>
      </c>
      <c r="H114" s="74">
        <f t="shared" si="42"/>
        <v>21.51</v>
      </c>
      <c r="I114" s="74">
        <f t="shared" si="43"/>
        <v>0</v>
      </c>
      <c r="J114" s="75">
        <f t="shared" ca="1" si="35"/>
        <v>0.41969854207126372</v>
      </c>
      <c r="K114" s="76">
        <f>IF(E114="","",IF(ABS(C114-D114)=0,0,IF(ABS(C114-D114)&gt;10,2.99,INDEX('ELO settings '!$B$25:$B$34,MATCH(ABS(C114-D114),'ELO settings '!$A$25:$A$34,0)))))</f>
        <v>1.51</v>
      </c>
      <c r="L114" s="73">
        <f t="shared" ca="1" si="48"/>
        <v>1556.6262876714609</v>
      </c>
      <c r="M114" s="73">
        <f ca="1">IF(A114="GW 1",ELO_Initial,IFERROR(INDEX(Tables!$1:$1048576,MATCH('Program and Results'!$E114,Tables!$A:$A,0),MATCH('Program and Results'!$A114,Tables!$1:$1,0)-1),""))</f>
        <v>1547.598572031508</v>
      </c>
      <c r="N114" s="74">
        <f t="shared" si="44"/>
        <v>21.51</v>
      </c>
      <c r="O114" s="74">
        <f t="shared" si="45"/>
        <v>1</v>
      </c>
      <c r="P114" s="75">
        <f t="shared" ca="1" si="51"/>
        <v>0.58030145792873622</v>
      </c>
      <c r="Q114" s="76">
        <f t="shared" si="46"/>
        <v>1.51</v>
      </c>
      <c r="R114" s="77" t="str">
        <f t="shared" si="47"/>
        <v>ok</v>
      </c>
      <c r="S114" s="87" t="str">
        <f t="shared" si="40"/>
        <v>AWAY</v>
      </c>
      <c r="T114" s="74">
        <f t="shared" ca="1" si="41"/>
        <v>-81</v>
      </c>
      <c r="U114" s="74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-14</v>
      </c>
      <c r="V114" s="88">
        <f t="shared" ca="1" si="52"/>
        <v>-0.16060291585747249</v>
      </c>
      <c r="W114" s="88" t="str">
        <f ca="1">IF(OR($A114="GW 1",$A114="GW 2",$A114="GW 3",$A114="GW 4",$A114="GW 5",$A114="GW 6"),"N/A",IF(T114="","",IF(AND(T114&gt;='Prediction Systems settings'!$B$3,'Program and Results'!T114&lt;='Prediction Systems settings'!$C$3),"DRAW",IF(T114&gt;0,"HOME","AWAY"))))</f>
        <v>AWAY</v>
      </c>
      <c r="X114" s="89" t="str">
        <f t="shared" ca="1" si="36"/>
        <v>Succeeded</v>
      </c>
      <c r="Y114" s="74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DRAW</v>
      </c>
      <c r="Z114" s="74" t="str">
        <f t="shared" ca="1" si="37"/>
        <v>Failed</v>
      </c>
      <c r="AA114" s="85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-2</v>
      </c>
      <c r="AB114" s="86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2</v>
      </c>
      <c r="AC114" s="86">
        <f t="shared" ca="1" si="38"/>
        <v>-4</v>
      </c>
      <c r="AD114" s="86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6" t="str">
        <f t="shared" ca="1" si="39"/>
        <v>Failed</v>
      </c>
      <c r="AK114">
        <v>24.375</v>
      </c>
      <c r="AL114">
        <v>52.8125</v>
      </c>
    </row>
    <row r="115" spans="1:38">
      <c r="A115" t="s">
        <v>16</v>
      </c>
      <c r="B115" t="s">
        <v>184</v>
      </c>
      <c r="C115">
        <v>3</v>
      </c>
      <c r="D115">
        <v>3</v>
      </c>
      <c r="E115" t="s">
        <v>195</v>
      </c>
      <c r="F115" s="73">
        <f t="shared" ca="1" si="50"/>
        <v>1441.2654552719509</v>
      </c>
      <c r="G115" s="73">
        <f ca="1">IF(A115="GW 1",ELO_Initial,IFERROR(INDEX(Tables!$1:$1048576,MATCH('Program and Results'!$B115,Tables!$A:$A,0),MATCH('Program and Results'!$A115,Tables!$1:$1,0)-1),""))</f>
        <v>1442.0644588860021</v>
      </c>
      <c r="H115" s="74">
        <f t="shared" si="42"/>
        <v>20</v>
      </c>
      <c r="I115" s="74">
        <f t="shared" si="43"/>
        <v>0.5</v>
      </c>
      <c r="J115" s="75">
        <f t="shared" ca="1" si="35"/>
        <v>0.53995018070255485</v>
      </c>
      <c r="K115" s="76">
        <f>IF(E115="","",IF(ABS(C115-D115)=0,0,IF(ABS(C115-D115)&gt;10,2.99,INDEX('ELO settings '!$B$25:$B$34,MATCH(ABS(C115-D115),'ELO settings '!$A$25:$A$34,0)))))</f>
        <v>0</v>
      </c>
      <c r="L115" s="73">
        <f t="shared" ca="1" si="48"/>
        <v>1443.9328208287955</v>
      </c>
      <c r="M115" s="73">
        <f ca="1">IF(A115="GW 1",ELO_Initial,IFERROR(INDEX(Tables!$1:$1048576,MATCH('Program and Results'!$E115,Tables!$A:$A,0),MATCH('Program and Results'!$A115,Tables!$1:$1,0)-1),""))</f>
        <v>1443.1338172147443</v>
      </c>
      <c r="N115" s="74">
        <f t="shared" si="44"/>
        <v>20</v>
      </c>
      <c r="O115" s="74">
        <f t="shared" si="45"/>
        <v>0.5</v>
      </c>
      <c r="P115" s="75">
        <f t="shared" ca="1" si="51"/>
        <v>0.46004981929744515</v>
      </c>
      <c r="Q115" s="76">
        <f t="shared" si="46"/>
        <v>0</v>
      </c>
      <c r="R115" s="77" t="str">
        <f t="shared" si="47"/>
        <v>ok</v>
      </c>
      <c r="S115" s="87" t="str">
        <f t="shared" si="40"/>
        <v>DRAW</v>
      </c>
      <c r="T115" s="74">
        <f t="shared" ca="1" si="41"/>
        <v>-1</v>
      </c>
      <c r="U115" s="74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-7</v>
      </c>
      <c r="V115" s="88">
        <f ca="1">IF(D115="","",J115-P115)</f>
        <v>7.9900361405109699E-2</v>
      </c>
      <c r="W115" s="88" t="str">
        <f ca="1">IF(OR($A115="GW 1",$A115="GW 2",$A115="GW 3",$A115="GW 4",$A115="GW 5",$A115="GW 6"),"N/A",IF(T115="","",IF(AND(T115&gt;='Prediction Systems settings'!$B$3,'Program and Results'!T115&lt;='Prediction Systems settings'!$C$3),"DRAW",IF(T115&gt;0,"HOME","AWAY"))))</f>
        <v>AWAY</v>
      </c>
      <c r="X115" s="89" t="str">
        <f t="shared" ca="1" si="36"/>
        <v>Failed</v>
      </c>
      <c r="Y115" s="74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4" t="str">
        <f t="shared" ca="1" si="37"/>
        <v>Failed</v>
      </c>
      <c r="AA115" s="85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-6</v>
      </c>
      <c r="AB115" s="86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-3</v>
      </c>
      <c r="AC115" s="86">
        <f t="shared" ca="1" si="38"/>
        <v>-3</v>
      </c>
      <c r="AD115" s="86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6" t="str">
        <f t="shared" ca="1" si="39"/>
        <v>Succeeded</v>
      </c>
      <c r="AK115">
        <v>28.888888888888886</v>
      </c>
      <c r="AL115">
        <v>28.4375</v>
      </c>
    </row>
    <row r="116" spans="1:38">
      <c r="A116" t="s">
        <v>16</v>
      </c>
      <c r="B116" t="s">
        <v>190</v>
      </c>
      <c r="C116">
        <v>3</v>
      </c>
      <c r="D116">
        <v>0</v>
      </c>
      <c r="E116" t="s">
        <v>183</v>
      </c>
      <c r="F116" s="73">
        <f t="shared" ca="1" si="50"/>
        <v>1564.3570692608359</v>
      </c>
      <c r="G116" s="73">
        <f ca="1">IF(A116="GW 1",ELO_Initial,IFERROR(INDEX(Tables!$1:$1048576,MATCH('Program and Results'!$B116,Tables!$A:$A,0),MATCH('Program and Results'!$A116,Tables!$1:$1,0)-1),""))</f>
        <v>1556.6262876714609</v>
      </c>
      <c r="H116" s="74">
        <f t="shared" si="42"/>
        <v>21.85</v>
      </c>
      <c r="I116" s="74">
        <f t="shared" si="43"/>
        <v>1</v>
      </c>
      <c r="J116" s="75">
        <f t="shared" ca="1" si="35"/>
        <v>0.64618848561212383</v>
      </c>
      <c r="K116" s="76">
        <f>IF(E116="","",IF(ABS(C116-D116)=0,0,IF(ABS(C116-D116)&gt;10,2.99,INDEX('ELO settings '!$B$25:$B$34,MATCH(ABS(C116-D116),'ELO settings '!$A$25:$A$34,0)))))</f>
        <v>1.85</v>
      </c>
      <c r="L116" s="73">
        <f t="shared" ca="1" si="48"/>
        <v>1498.4272716806297</v>
      </c>
      <c r="M116" s="73">
        <f ca="1">IF(A116="GW 1",ELO_Initial,IFERROR(INDEX(Tables!$1:$1048576,MATCH('Program and Results'!$E116,Tables!$A:$A,0),MATCH('Program and Results'!$A116,Tables!$1:$1,0)-1),""))</f>
        <v>1506.1580532700048</v>
      </c>
      <c r="N116" s="74">
        <f t="shared" si="44"/>
        <v>21.85</v>
      </c>
      <c r="O116" s="74">
        <f t="shared" si="45"/>
        <v>0</v>
      </c>
      <c r="P116" s="75">
        <f t="shared" ca="1" si="51"/>
        <v>0.35381151438787617</v>
      </c>
      <c r="Q116" s="76">
        <f t="shared" si="46"/>
        <v>1.85</v>
      </c>
      <c r="R116" s="77" t="str">
        <f t="shared" si="47"/>
        <v>ok</v>
      </c>
      <c r="S116" s="87" t="str">
        <f t="shared" si="40"/>
        <v>HOME</v>
      </c>
      <c r="T116" s="74">
        <f t="shared" ca="1" si="41"/>
        <v>50</v>
      </c>
      <c r="U116" s="74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42</v>
      </c>
      <c r="V116" s="88">
        <f t="shared" ca="1" si="52"/>
        <v>0.29237697122424766</v>
      </c>
      <c r="W116" s="88" t="str">
        <f ca="1">IF(OR($A116="GW 1",$A116="GW 2",$A116="GW 3",$A116="GW 4",$A116="GW 5",$A116="GW 6"),"N/A",IF(T116="","",IF(AND(T116&gt;='Prediction Systems settings'!$B$3,'Program and Results'!T116&lt;='Prediction Systems settings'!$C$3),"DRAW",IF(T116&gt;0,"HOME","AWAY"))))</f>
        <v>HOME</v>
      </c>
      <c r="X116" s="89" t="str">
        <f t="shared" ca="1" si="36"/>
        <v>Succeeded</v>
      </c>
      <c r="Y116" s="74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4" t="str">
        <f t="shared" ca="1" si="37"/>
        <v>Succeeded</v>
      </c>
      <c r="AA116" s="85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4</v>
      </c>
      <c r="AB116" s="86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0</v>
      </c>
      <c r="AC116" s="86">
        <f t="shared" ca="1" si="38"/>
        <v>4</v>
      </c>
      <c r="AD116" s="86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6" t="str">
        <f t="shared" ca="1" si="39"/>
        <v>Failed</v>
      </c>
      <c r="AK116">
        <v>54.166666666666671</v>
      </c>
      <c r="AL116">
        <v>28.4375</v>
      </c>
    </row>
    <row r="117" spans="1:38">
      <c r="A117" t="s">
        <v>16</v>
      </c>
      <c r="B117" t="s">
        <v>194</v>
      </c>
      <c r="C117">
        <v>2</v>
      </c>
      <c r="D117">
        <v>3</v>
      </c>
      <c r="E117" t="s">
        <v>188</v>
      </c>
      <c r="F117" s="73">
        <f t="shared" ca="1" si="50"/>
        <v>1412.5605204393391</v>
      </c>
      <c r="G117" s="73">
        <f ca="1">IF(A117="GW 1",ELO_Initial,IFERROR(INDEX(Tables!$1:$1048576,MATCH('Program and Results'!$B117,Tables!$A:$A,0),MATCH('Program and Results'!$A117,Tables!$1:$1,0)-1),""))</f>
        <v>1422.4410977265629</v>
      </c>
      <c r="H117" s="74">
        <f t="shared" si="42"/>
        <v>21</v>
      </c>
      <c r="I117" s="74">
        <f t="shared" si="43"/>
        <v>0</v>
      </c>
      <c r="J117" s="75">
        <f t="shared" ca="1" si="35"/>
        <v>0.47050368034398682</v>
      </c>
      <c r="K117" s="76">
        <f>IF(E117="","",IF(ABS(C117-D117)=0,0,IF(ABS(C117-D117)&gt;10,2.99,INDEX('ELO settings '!$B$25:$B$34,MATCH(ABS(C117-D117),'ELO settings '!$A$25:$A$34,0)))))</f>
        <v>1</v>
      </c>
      <c r="L117" s="73">
        <f t="shared" ca="1" si="48"/>
        <v>1460.0638656109984</v>
      </c>
      <c r="M117" s="73">
        <f ca="1">IF(A117="GW 1",ELO_Initial,IFERROR(INDEX(Tables!$1:$1048576,MATCH('Program and Results'!$E117,Tables!$A:$A,0),MATCH('Program and Results'!$A117,Tables!$1:$1,0)-1),""))</f>
        <v>1450.1832883237746</v>
      </c>
      <c r="N117" s="74">
        <f t="shared" si="44"/>
        <v>21</v>
      </c>
      <c r="O117" s="74">
        <f t="shared" si="45"/>
        <v>1</v>
      </c>
      <c r="P117" s="75">
        <f t="shared" ca="1" si="51"/>
        <v>0.52949631965601318</v>
      </c>
      <c r="Q117" s="76">
        <f t="shared" si="46"/>
        <v>1</v>
      </c>
      <c r="R117" s="77" t="str">
        <f t="shared" si="47"/>
        <v>ok</v>
      </c>
      <c r="S117" s="87" t="str">
        <f t="shared" si="40"/>
        <v>AWAY</v>
      </c>
      <c r="T117" s="74">
        <f t="shared" ca="1" si="41"/>
        <v>-28</v>
      </c>
      <c r="U117" s="74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-20</v>
      </c>
      <c r="V117" s="88">
        <f t="shared" ca="1" si="52"/>
        <v>-5.8992639312026363E-2</v>
      </c>
      <c r="W117" s="88" t="str">
        <f ca="1">IF(OR($A117="GW 1",$A117="GW 2",$A117="GW 3",$A117="GW 4",$A117="GW 5",$A117="GW 6"),"N/A",IF(T117="","",IF(AND(T117&gt;='Prediction Systems settings'!$B$3,'Program and Results'!T117&lt;='Prediction Systems settings'!$C$3),"DRAW",IF(T117&gt;0,"HOME","AWAY"))))</f>
        <v>DRAW</v>
      </c>
      <c r="X117" s="89" t="str">
        <f t="shared" ca="1" si="36"/>
        <v>Failed</v>
      </c>
      <c r="Y117" s="74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DRAW</v>
      </c>
      <c r="Z117" s="74" t="str">
        <f t="shared" ca="1" si="37"/>
        <v>Failed</v>
      </c>
      <c r="AA117" s="85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6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-2</v>
      </c>
      <c r="AC117" s="86">
        <f t="shared" ca="1" si="38"/>
        <v>-4</v>
      </c>
      <c r="AD117" s="86" t="str">
        <f ca="1">IF(OR($A117="GW 1",$A117="GW 2",$A117="GW 3",$A117="GW 4",$A117="GW 5",$A117="GW 6"),"N/A",IF(AC117="","",IF(AC117&gt;'Prediction Systems settings'!$B$5,"HOME",IF(AC117&lt;-'Prediction Systems settings'!$B$5,"AWAY","DRAW"))))</f>
        <v>DRAW</v>
      </c>
      <c r="AE117" s="86" t="str">
        <f t="shared" ca="1" si="39"/>
        <v>Failed</v>
      </c>
      <c r="AK117">
        <v>7.2222222222222214</v>
      </c>
      <c r="AL117">
        <v>32.5</v>
      </c>
    </row>
    <row r="118" spans="1:38">
      <c r="A118" t="s">
        <v>16</v>
      </c>
      <c r="B118" t="s">
        <v>192</v>
      </c>
      <c r="C118">
        <v>0</v>
      </c>
      <c r="D118">
        <v>0</v>
      </c>
      <c r="E118" t="s">
        <v>182</v>
      </c>
      <c r="F118" s="73">
        <f t="shared" ca="1" si="50"/>
        <v>1585.9895986998251</v>
      </c>
      <c r="G118" s="73">
        <f ca="1">IF(A118="GW 1",ELO_Initial,IFERROR(INDEX(Tables!$1:$1048576,MATCH('Program and Results'!$B118,Tables!$A:$A,0),MATCH('Program and Results'!$A118,Tables!$1:$1,0)-1),""))</f>
        <v>1588.8098399189564</v>
      </c>
      <c r="H118" s="74">
        <f t="shared" si="42"/>
        <v>20</v>
      </c>
      <c r="I118" s="74">
        <f t="shared" si="43"/>
        <v>0.5</v>
      </c>
      <c r="J118" s="75">
        <f t="shared" ca="1" si="35"/>
        <v>0.64101206095656116</v>
      </c>
      <c r="K118" s="76">
        <f>IF(E118="","",IF(ABS(C118-D118)=0,0,IF(ABS(C118-D118)&gt;10,2.99,INDEX('ELO settings '!$B$25:$B$34,MATCH(ABS(C118-D118),'ELO settings '!$A$25:$A$34,0)))))</f>
        <v>0</v>
      </c>
      <c r="L118" s="73">
        <f t="shared" ca="1" si="48"/>
        <v>1545.0822104948613</v>
      </c>
      <c r="M118" s="73">
        <f ca="1">IF(A118="GW 1",ELO_Initial,IFERROR(INDEX(Tables!$1:$1048576,MATCH('Program and Results'!$E118,Tables!$A:$A,0),MATCH('Program and Results'!$A118,Tables!$1:$1,0)-1),""))</f>
        <v>1542.2619692757301</v>
      </c>
      <c r="N118" s="74">
        <f t="shared" si="44"/>
        <v>20</v>
      </c>
      <c r="O118" s="74">
        <f t="shared" si="45"/>
        <v>0.5</v>
      </c>
      <c r="P118" s="75">
        <f t="shared" ca="1" si="51"/>
        <v>0.35898793904343884</v>
      </c>
      <c r="Q118" s="76">
        <f t="shared" si="46"/>
        <v>0</v>
      </c>
      <c r="R118" s="77" t="str">
        <f t="shared" si="47"/>
        <v>ok</v>
      </c>
      <c r="S118" s="87" t="str">
        <f t="shared" si="40"/>
        <v>DRAW</v>
      </c>
      <c r="T118" s="74">
        <f t="shared" ca="1" si="41"/>
        <v>47</v>
      </c>
      <c r="U118" s="74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13</v>
      </c>
      <c r="V118" s="88">
        <f t="shared" ca="1" si="52"/>
        <v>0.28202412191312232</v>
      </c>
      <c r="W118" s="88" t="str">
        <f ca="1">IF(OR($A118="GW 1",$A118="GW 2",$A118="GW 3",$A118="GW 4",$A118="GW 5",$A118="GW 6"),"N/A",IF(T118="","",IF(AND(T118&gt;='Prediction Systems settings'!$B$3,'Program and Results'!T118&lt;='Prediction Systems settings'!$C$3),"DRAW",IF(T118&gt;0,"HOME","AWAY"))))</f>
        <v>HOME</v>
      </c>
      <c r="X118" s="89" t="str">
        <f t="shared" ca="1" si="36"/>
        <v>Failed</v>
      </c>
      <c r="Y118" s="74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HOME</v>
      </c>
      <c r="Z118" s="74" t="str">
        <f t="shared" ca="1" si="37"/>
        <v>Failed</v>
      </c>
      <c r="AA118" s="85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7</v>
      </c>
      <c r="AB118" s="86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4</v>
      </c>
      <c r="AC118" s="86">
        <f t="shared" ca="1" si="38"/>
        <v>3</v>
      </c>
      <c r="AD118" s="86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6" t="str">
        <f t="shared" ca="1" si="39"/>
        <v>Succeeded</v>
      </c>
      <c r="AK118">
        <v>54.166666666666671</v>
      </c>
      <c r="AL118">
        <v>44.6875</v>
      </c>
    </row>
    <row r="119" spans="1:38">
      <c r="A119" t="s">
        <v>16</v>
      </c>
      <c r="B119" t="s">
        <v>185</v>
      </c>
      <c r="C119">
        <v>2</v>
      </c>
      <c r="D119">
        <v>1</v>
      </c>
      <c r="E119" t="s">
        <v>191</v>
      </c>
      <c r="F119" s="73">
        <f t="shared" ca="1" si="50"/>
        <v>1600.8365960511451</v>
      </c>
      <c r="G119" s="73">
        <f ca="1">IF(A119="GW 1",ELO_Initial,IFERROR(INDEX(Tables!$1:$1048576,MATCH('Program and Results'!$B119,Tables!$A:$A,0),MATCH('Program and Results'!$A119,Tables!$1:$1,0)-1),""))</f>
        <v>1594.6484650155121</v>
      </c>
      <c r="H119" s="74">
        <f t="shared" si="42"/>
        <v>21</v>
      </c>
      <c r="I119" s="74">
        <f t="shared" si="43"/>
        <v>1</v>
      </c>
      <c r="J119" s="75">
        <f t="shared" ca="1" si="35"/>
        <v>0.70532709354128764</v>
      </c>
      <c r="K119" s="76">
        <f>IF(E119="","",IF(ABS(C119-D119)=0,0,IF(ABS(C119-D119)&gt;10,2.99,INDEX('ELO settings '!$B$25:$B$34,MATCH(ABS(C119-D119),'ELO settings '!$A$25:$A$34,0)))))</f>
        <v>1</v>
      </c>
      <c r="L119" s="73">
        <f t="shared" ca="1" si="48"/>
        <v>1491.0068566909038</v>
      </c>
      <c r="M119" s="73">
        <f ca="1">IF(A119="GW 1",ELO_Initial,IFERROR(INDEX(Tables!$1:$1048576,MATCH('Program and Results'!$E119,Tables!$A:$A,0),MATCH('Program and Results'!$A119,Tables!$1:$1,0)-1),""))</f>
        <v>1497.1949877265367</v>
      </c>
      <c r="N119" s="74">
        <f t="shared" si="44"/>
        <v>21</v>
      </c>
      <c r="O119" s="74">
        <f t="shared" si="45"/>
        <v>0</v>
      </c>
      <c r="P119" s="75">
        <f t="shared" ca="1" si="51"/>
        <v>0.29467290645871236</v>
      </c>
      <c r="Q119" s="76">
        <f t="shared" si="46"/>
        <v>1</v>
      </c>
      <c r="R119" s="77" t="str">
        <f t="shared" si="47"/>
        <v>ok</v>
      </c>
      <c r="S119" s="87" t="str">
        <f t="shared" si="40"/>
        <v>HOME</v>
      </c>
      <c r="T119" s="74">
        <f t="shared" ca="1" si="41"/>
        <v>97</v>
      </c>
      <c r="U119" s="74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21</v>
      </c>
      <c r="V119" s="88">
        <f t="shared" ca="1" si="52"/>
        <v>0.41065418708257528</v>
      </c>
      <c r="W119" s="88" t="str">
        <f ca="1">IF(OR($A119="GW 1",$A119="GW 2",$A119="GW 3",$A119="GW 4",$A119="GW 5",$A119="GW 6"),"N/A",IF(T119="","",IF(AND(T119&gt;='Prediction Systems settings'!$B$3,'Program and Results'!T119&lt;='Prediction Systems settings'!$C$3),"DRAW",IF(T119&gt;0,"HOME","AWAY"))))</f>
        <v>HOME</v>
      </c>
      <c r="X119" s="89" t="str">
        <f t="shared" ca="1" si="36"/>
        <v>Succeeded</v>
      </c>
      <c r="Y119" s="74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4" t="str">
        <f t="shared" ca="1" si="37"/>
        <v>Succeeded</v>
      </c>
      <c r="AA119" s="85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6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1</v>
      </c>
      <c r="AC119" s="86">
        <f t="shared" ca="1" si="38"/>
        <v>9</v>
      </c>
      <c r="AD119" s="86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6" t="str">
        <f t="shared" ca="1" si="39"/>
        <v>Succeeded</v>
      </c>
      <c r="AK119">
        <v>54.166666666666671</v>
      </c>
      <c r="AL119">
        <v>40.625</v>
      </c>
    </row>
    <row r="120" spans="1:38">
      <c r="A120" t="s">
        <v>16</v>
      </c>
      <c r="B120" t="s">
        <v>187</v>
      </c>
      <c r="C120">
        <v>1</v>
      </c>
      <c r="D120">
        <v>2</v>
      </c>
      <c r="E120" t="s">
        <v>189</v>
      </c>
      <c r="F120" s="73">
        <f t="shared" ca="1" si="50"/>
        <v>1543.8773923406491</v>
      </c>
      <c r="G120" s="73">
        <f ca="1">IF(A120="GW 1",ELO_Initial,IFERROR(INDEX(Tables!$1:$1048576,MATCH('Program and Results'!$B120,Tables!$A:$A,0),MATCH('Program and Results'!$A120,Tables!$1:$1,0)-1),""))</f>
        <v>1558.0832973193646</v>
      </c>
      <c r="H120" s="74">
        <f t="shared" si="42"/>
        <v>21</v>
      </c>
      <c r="I120" s="74">
        <f t="shared" si="43"/>
        <v>0</v>
      </c>
      <c r="J120" s="75">
        <f t="shared" ca="1" si="35"/>
        <v>0.676471665653126</v>
      </c>
      <c r="K120" s="76">
        <f>IF(E120="","",IF(ABS(C120-D120)=0,0,IF(ABS(C120-D120)&gt;10,2.99,INDEX('ELO settings '!$B$25:$B$34,MATCH(ABS(C120-D120),'ELO settings '!$A$25:$A$34,0)))))</f>
        <v>1</v>
      </c>
      <c r="L120" s="73">
        <f t="shared" ca="1" si="48"/>
        <v>1480.2653978684773</v>
      </c>
      <c r="M120" s="73">
        <f ca="1">IF(A120="GW 1",ELO_Initial,IFERROR(INDEX(Tables!$1:$1048576,MATCH('Program and Results'!$E120,Tables!$A:$A,0),MATCH('Program and Results'!$A120,Tables!$1:$1,0)-1),""))</f>
        <v>1466.0594928897617</v>
      </c>
      <c r="N120" s="74">
        <f t="shared" si="44"/>
        <v>21</v>
      </c>
      <c r="O120" s="74">
        <f t="shared" si="45"/>
        <v>1</v>
      </c>
      <c r="P120" s="75">
        <f t="shared" ca="1" si="51"/>
        <v>0.323528334346874</v>
      </c>
      <c r="Q120" s="76">
        <f t="shared" si="46"/>
        <v>1</v>
      </c>
      <c r="R120" s="77" t="str">
        <f t="shared" si="47"/>
        <v>ok</v>
      </c>
      <c r="S120" s="87" t="str">
        <f t="shared" si="40"/>
        <v>AWAY</v>
      </c>
      <c r="T120" s="74">
        <f t="shared" ca="1" si="41"/>
        <v>92</v>
      </c>
      <c r="U120" s="74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26</v>
      </c>
      <c r="V120" s="88">
        <f ca="1">IF(D120="","",J120-P120)</f>
        <v>0.352943331306252</v>
      </c>
      <c r="W120" s="88" t="str">
        <f ca="1">IF(OR($A120="GW 1",$A120="GW 2",$A120="GW 3",$A120="GW 4",$A120="GW 5",$A120="GW 6"),"N/A",IF(T120="","",IF(AND(T120&gt;='Prediction Systems settings'!$B$3,'Program and Results'!T120&lt;='Prediction Systems settings'!$C$3),"DRAW",IF(T120&gt;0,"HOME","AWAY"))))</f>
        <v>HOME</v>
      </c>
      <c r="X120" s="89" t="str">
        <f t="shared" ca="1" si="36"/>
        <v>Failed</v>
      </c>
      <c r="Y120" s="74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HOME</v>
      </c>
      <c r="Z120" s="74" t="str">
        <f t="shared" ca="1" si="37"/>
        <v>Failed</v>
      </c>
      <c r="AA120" s="85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0</v>
      </c>
      <c r="AB120" s="86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-4</v>
      </c>
      <c r="AC120" s="86">
        <f t="shared" ca="1" si="38"/>
        <v>4</v>
      </c>
      <c r="AD120" s="86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6" t="str">
        <f t="shared" ca="1" si="39"/>
        <v>Failed</v>
      </c>
      <c r="AK120">
        <v>36.111111111111114</v>
      </c>
      <c r="AL120">
        <v>28.4375</v>
      </c>
    </row>
    <row r="121" spans="1:38">
      <c r="A121" t="s">
        <v>16</v>
      </c>
      <c r="B121" t="s">
        <v>186</v>
      </c>
      <c r="C121">
        <v>2</v>
      </c>
      <c r="D121">
        <v>1</v>
      </c>
      <c r="E121" t="s">
        <v>193</v>
      </c>
      <c r="F121" s="73">
        <f t="shared" ca="1" si="50"/>
        <v>1483.4539797486741</v>
      </c>
      <c r="G121" s="73">
        <f ca="1">IF(A121="GW 1",ELO_Initial,IFERROR(INDEX(Tables!$1:$1048576,MATCH('Program and Results'!$B121,Tables!$A:$A,0),MATCH('Program and Results'!$A121,Tables!$1:$1,0)-1),""))</f>
        <v>1474.4255688057176</v>
      </c>
      <c r="H121" s="74">
        <f t="shared" si="42"/>
        <v>21</v>
      </c>
      <c r="I121" s="74">
        <f t="shared" si="43"/>
        <v>1</v>
      </c>
      <c r="J121" s="75">
        <f t="shared" ca="1" si="35"/>
        <v>0.57007566938302801</v>
      </c>
      <c r="K121" s="76">
        <f>IF(E121="","",IF(ABS(C121-D121)=0,0,IF(ABS(C121-D121)&gt;10,2.99,INDEX('ELO settings '!$B$25:$B$34,MATCH(ABS(C121-D121),'ELO settings '!$A$25:$A$34,0)))))</f>
        <v>1</v>
      </c>
      <c r="L121" s="73">
        <f t="shared" ca="1" si="48"/>
        <v>1448.8809650129147</v>
      </c>
      <c r="M121" s="73">
        <f ca="1">IF(A121="GW 1",ELO_Initial,IFERROR(INDEX(Tables!$1:$1048576,MATCH('Program and Results'!$E121,Tables!$A:$A,0),MATCH('Program and Results'!$A121,Tables!$1:$1,0)-1),""))</f>
        <v>1457.9093759558712</v>
      </c>
      <c r="N121" s="74">
        <f t="shared" si="44"/>
        <v>21</v>
      </c>
      <c r="O121" s="74">
        <f t="shared" si="45"/>
        <v>0</v>
      </c>
      <c r="P121" s="75">
        <f t="shared" ca="1" si="51"/>
        <v>0.42992433061697199</v>
      </c>
      <c r="Q121" s="76">
        <f t="shared" si="46"/>
        <v>1</v>
      </c>
      <c r="R121" s="77" t="str">
        <f t="shared" si="47"/>
        <v>ok</v>
      </c>
      <c r="S121" s="87" t="str">
        <f t="shared" si="40"/>
        <v>HOME</v>
      </c>
      <c r="T121" s="74">
        <f t="shared" ca="1" si="41"/>
        <v>17</v>
      </c>
      <c r="U121" s="74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2</v>
      </c>
      <c r="V121" s="88">
        <f ca="1">IF(D121="","",J121-P121)</f>
        <v>0.14015133876605601</v>
      </c>
      <c r="W121" s="88" t="str">
        <f ca="1">IF(OR($A121="GW 1",$A121="GW 2",$A121="GW 3",$A121="GW 4",$A121="GW 5",$A121="GW 6"),"N/A",IF(T121="","",IF(AND(T121&gt;='Prediction Systems settings'!$B$3,'Program and Results'!T121&lt;='Prediction Systems settings'!$C$3),"DRAW",IF(T121&gt;0,"HOME","AWAY"))))</f>
        <v>HOME</v>
      </c>
      <c r="X121" s="89" t="str">
        <f t="shared" ca="1" si="36"/>
        <v>Succeeded</v>
      </c>
      <c r="Y121" s="74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HOME</v>
      </c>
      <c r="Z121" s="74" t="str">
        <f t="shared" ca="1" si="37"/>
        <v>Succeeded</v>
      </c>
      <c r="AA121" s="85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-2</v>
      </c>
      <c r="AB121" s="86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-3</v>
      </c>
      <c r="AC121" s="86">
        <f t="shared" ca="1" si="38"/>
        <v>1</v>
      </c>
      <c r="AD121" s="86" t="str">
        <f ca="1">IF(OR($A121="GW 1",$A121="GW 2",$A121="GW 3",$A121="GW 4",$A121="GW 5",$A121="GW 6"),"N/A",IF(AC121="","",IF(AC121&gt;'Prediction Systems settings'!$B$5,"HOME",IF(AC121&lt;-'Prediction Systems settings'!$B$5,"AWAY","DRAW"))))</f>
        <v>DRAW</v>
      </c>
      <c r="AE121" s="86" t="str">
        <f t="shared" ca="1" si="39"/>
        <v>Failed</v>
      </c>
      <c r="AK121">
        <v>32.5</v>
      </c>
      <c r="AL121">
        <v>24.375</v>
      </c>
    </row>
    <row r="122" spans="1:38">
      <c r="A122" t="s">
        <v>17</v>
      </c>
      <c r="B122" t="s">
        <v>189</v>
      </c>
      <c r="C122">
        <v>1</v>
      </c>
      <c r="D122">
        <v>1</v>
      </c>
      <c r="E122" t="s">
        <v>192</v>
      </c>
      <c r="F122" s="73">
        <f t="shared" ca="1" si="50"/>
        <v>1482.4415347703134</v>
      </c>
      <c r="G122" s="73">
        <f ca="1">IF(A122="GW 1",ELO_Initial,IFERROR(INDEX(Tables!$1:$1048576,MATCH('Program and Results'!$B122,Tables!$A:$A,0),MATCH('Program and Results'!$A122,Tables!$1:$1,0)-1),""))</f>
        <v>1480.2653978684773</v>
      </c>
      <c r="H122" s="74">
        <f t="shared" si="42"/>
        <v>20</v>
      </c>
      <c r="I122" s="74">
        <f t="shared" si="43"/>
        <v>0.5</v>
      </c>
      <c r="J122" s="75">
        <f t="shared" ca="1" si="35"/>
        <v>0.39119315490819273</v>
      </c>
      <c r="K122" s="76">
        <f>IF(E122="","",IF(ABS(C122-D122)=0,0,IF(ABS(C122-D122)&gt;10,2.99,INDEX('ELO settings '!$B$25:$B$34,MATCH(ABS(C122-D122),'ELO settings '!$A$25:$A$34,0)))))</f>
        <v>0</v>
      </c>
      <c r="L122" s="73">
        <f t="shared" ca="1" si="48"/>
        <v>1583.813461797989</v>
      </c>
      <c r="M122" s="73">
        <f ca="1">IF(A122="GW 1",ELO_Initial,IFERROR(INDEX(Tables!$1:$1048576,MATCH('Program and Results'!$E122,Tables!$A:$A,0),MATCH('Program and Results'!$A122,Tables!$1:$1,0)-1),""))</f>
        <v>1585.9895986998251</v>
      </c>
      <c r="N122" s="74">
        <f t="shared" si="44"/>
        <v>20</v>
      </c>
      <c r="O122" s="74">
        <f t="shared" si="45"/>
        <v>0.5</v>
      </c>
      <c r="P122" s="75">
        <f t="shared" ca="1" si="51"/>
        <v>0.60880684509180727</v>
      </c>
      <c r="Q122" s="76">
        <f t="shared" si="46"/>
        <v>0</v>
      </c>
      <c r="R122" s="77" t="str">
        <f t="shared" si="47"/>
        <v>ok</v>
      </c>
      <c r="S122" s="87" t="str">
        <f t="shared" si="40"/>
        <v>DRAW</v>
      </c>
      <c r="T122" s="74">
        <f t="shared" ca="1" si="41"/>
        <v>-106</v>
      </c>
      <c r="U122" s="74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-21</v>
      </c>
      <c r="V122" s="88">
        <f t="shared" ca="1" si="52"/>
        <v>-0.21761369018361454</v>
      </c>
      <c r="W122" s="88" t="str">
        <f ca="1">IF(OR($A122="GW 1",$A122="GW 2",$A122="GW 3",$A122="GW 4",$A122="GW 5",$A122="GW 6"),"N/A",IF(T122="","",IF(AND(T122&gt;='Prediction Systems settings'!$B$3,'Program and Results'!T122&lt;='Prediction Systems settings'!$C$3),"DRAW",IF(T122&gt;0,"HOME","AWAY"))))</f>
        <v>AWAY</v>
      </c>
      <c r="X122" s="89" t="str">
        <f t="shared" ca="1" si="36"/>
        <v>Failed</v>
      </c>
      <c r="Y122" s="74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DRAW</v>
      </c>
      <c r="Z122" s="74" t="str">
        <f t="shared" ca="1" si="37"/>
        <v>Succeeded</v>
      </c>
      <c r="AA122" s="85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6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5</v>
      </c>
      <c r="AC122" s="86">
        <f t="shared" ca="1" si="38"/>
        <v>-8</v>
      </c>
      <c r="AD122" s="86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6" t="str">
        <f t="shared" ca="1" si="39"/>
        <v>Failed</v>
      </c>
      <c r="AK122">
        <v>28.888888888888886</v>
      </c>
      <c r="AL122">
        <v>54.166666666666671</v>
      </c>
    </row>
    <row r="123" spans="1:38">
      <c r="A123" t="s">
        <v>17</v>
      </c>
      <c r="B123" t="s">
        <v>182</v>
      </c>
      <c r="C123">
        <v>4</v>
      </c>
      <c r="D123">
        <v>0</v>
      </c>
      <c r="E123" t="s">
        <v>194</v>
      </c>
      <c r="F123" s="73">
        <f t="shared" ca="1" si="50"/>
        <v>1550.885764008015</v>
      </c>
      <c r="G123" s="73">
        <f ca="1">IF(A123="GW 1",ELO_Initial,IFERROR(INDEX(Tables!$1:$1048576,MATCH('Program and Results'!$B123,Tables!$A:$A,0),MATCH('Program and Results'!$A123,Tables!$1:$1,0)-1),""))</f>
        <v>1545.0822104948613</v>
      </c>
      <c r="H123" s="74">
        <f t="shared" si="42"/>
        <v>22.11</v>
      </c>
      <c r="I123" s="74">
        <f t="shared" si="43"/>
        <v>1</v>
      </c>
      <c r="J123" s="75">
        <f t="shared" ca="1" si="35"/>
        <v>0.73751454033678865</v>
      </c>
      <c r="K123" s="76">
        <f>IF(E123="","",IF(ABS(C123-D123)=0,0,IF(ABS(C123-D123)&gt;10,2.99,INDEX('ELO settings '!$B$25:$B$34,MATCH(ABS(C123-D123),'ELO settings '!$A$25:$A$34,0)))))</f>
        <v>2.11</v>
      </c>
      <c r="L123" s="73">
        <f t="shared" ca="1" si="48"/>
        <v>1406.7569669261854</v>
      </c>
      <c r="M123" s="73">
        <f ca="1">IF(A123="GW 1",ELO_Initial,IFERROR(INDEX(Tables!$1:$1048576,MATCH('Program and Results'!$E123,Tables!$A:$A,0),MATCH('Program and Results'!$A123,Tables!$1:$1,0)-1),""))</f>
        <v>1412.5605204393391</v>
      </c>
      <c r="N123" s="74">
        <f t="shared" si="44"/>
        <v>22.11</v>
      </c>
      <c r="O123" s="74">
        <f t="shared" si="45"/>
        <v>0</v>
      </c>
      <c r="P123" s="75">
        <f t="shared" ca="1" si="51"/>
        <v>0.26248545966321135</v>
      </c>
      <c r="Q123" s="76">
        <f t="shared" si="46"/>
        <v>2.11</v>
      </c>
      <c r="R123" s="77" t="str">
        <f t="shared" si="47"/>
        <v>ok</v>
      </c>
      <c r="S123" s="87" t="str">
        <f t="shared" si="40"/>
        <v>HOME</v>
      </c>
      <c r="T123" s="74">
        <f t="shared" ca="1" si="41"/>
        <v>133</v>
      </c>
      <c r="U123" s="74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43</v>
      </c>
      <c r="V123" s="88">
        <f t="shared" ca="1" si="52"/>
        <v>0.4750290806735773</v>
      </c>
      <c r="W123" s="88" t="str">
        <f ca="1">IF(OR($A123="GW 1",$A123="GW 2",$A123="GW 3",$A123="GW 4",$A123="GW 5",$A123="GW 6"),"N/A",IF(T123="","",IF(AND(T123&gt;='Prediction Systems settings'!$B$3,'Program and Results'!T123&lt;='Prediction Systems settings'!$C$3),"DRAW",IF(T123&gt;0,"HOME","AWAY"))))</f>
        <v>HOME</v>
      </c>
      <c r="X123" s="89" t="str">
        <f t="shared" ca="1" si="36"/>
        <v>Succeeded</v>
      </c>
      <c r="Y123" s="74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HOME</v>
      </c>
      <c r="Z123" s="74" t="str">
        <f t="shared" ca="1" si="37"/>
        <v>Succeeded</v>
      </c>
      <c r="AA123" s="85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3</v>
      </c>
      <c r="AB123" s="86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-5</v>
      </c>
      <c r="AC123" s="86">
        <f t="shared" ca="1" si="38"/>
        <v>8</v>
      </c>
      <c r="AD123" s="86" t="str">
        <f ca="1">IF(OR($A123="GW 1",$A123="GW 2",$A123="GW 3",$A123="GW 4",$A123="GW 5",$A123="GW 6"),"N/A",IF(AC123="","",IF(AC123&gt;'Prediction Systems settings'!$B$5,"HOME",IF(AC123&lt;-'Prediction Systems settings'!$B$5,"AWAY","DRAW"))))</f>
        <v>HOME</v>
      </c>
      <c r="AE123" s="86" t="str">
        <f t="shared" ca="1" si="39"/>
        <v>Succeeded</v>
      </c>
      <c r="AK123">
        <v>46.944444444444443</v>
      </c>
      <c r="AL123">
        <v>7.2222222222222214</v>
      </c>
    </row>
    <row r="124" spans="1:38">
      <c r="A124" t="s">
        <v>17</v>
      </c>
      <c r="B124" t="s">
        <v>188</v>
      </c>
      <c r="C124">
        <v>2</v>
      </c>
      <c r="D124">
        <v>0</v>
      </c>
      <c r="E124" t="s">
        <v>190</v>
      </c>
      <c r="F124" s="73">
        <f t="shared" ca="1" si="50"/>
        <v>1472.9027847966477</v>
      </c>
      <c r="G124" s="73">
        <f ca="1">IF(A124="GW 1",ELO_Initial,IFERROR(INDEX(Tables!$1:$1048576,MATCH('Program and Results'!$B124,Tables!$A:$A,0),MATCH('Program and Results'!$A124,Tables!$1:$1,0)-1),""))</f>
        <v>1460.0638656109984</v>
      </c>
      <c r="H124" s="74">
        <f t="shared" si="42"/>
        <v>21.51</v>
      </c>
      <c r="I124" s="74">
        <f t="shared" si="43"/>
        <v>1</v>
      </c>
      <c r="J124" s="75">
        <f t="shared" ca="1" si="35"/>
        <v>0.40311858737102513</v>
      </c>
      <c r="K124" s="76">
        <f>IF(E124="","",IF(ABS(C124-D124)=0,0,IF(ABS(C124-D124)&gt;10,2.99,INDEX('ELO settings '!$B$25:$B$34,MATCH(ABS(C124-D124),'ELO settings '!$A$25:$A$34,0)))))</f>
        <v>1.51</v>
      </c>
      <c r="L124" s="73">
        <f t="shared" ca="1" si="48"/>
        <v>1551.5181500751867</v>
      </c>
      <c r="M124" s="73">
        <f ca="1">IF(A124="GW 1",ELO_Initial,IFERROR(INDEX(Tables!$1:$1048576,MATCH('Program and Results'!$E124,Tables!$A:$A,0),MATCH('Program and Results'!$A124,Tables!$1:$1,0)-1),""))</f>
        <v>1564.3570692608359</v>
      </c>
      <c r="N124" s="74">
        <f t="shared" si="44"/>
        <v>21.51</v>
      </c>
      <c r="O124" s="74">
        <f t="shared" si="45"/>
        <v>0</v>
      </c>
      <c r="P124" s="75">
        <f t="shared" ca="1" si="51"/>
        <v>0.59688141262897487</v>
      </c>
      <c r="Q124" s="76">
        <f t="shared" si="46"/>
        <v>1.51</v>
      </c>
      <c r="R124" s="77" t="str">
        <f t="shared" si="47"/>
        <v>ok</v>
      </c>
      <c r="S124" s="87" t="str">
        <f t="shared" si="40"/>
        <v>HOME</v>
      </c>
      <c r="T124" s="74">
        <f t="shared" ca="1" si="41"/>
        <v>-104</v>
      </c>
      <c r="U124" s="74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-25</v>
      </c>
      <c r="V124" s="88">
        <f t="shared" ca="1" si="52"/>
        <v>-0.19376282525794974</v>
      </c>
      <c r="W124" s="88" t="str">
        <f ca="1">IF(OR($A124="GW 1",$A124="GW 2",$A124="GW 3",$A124="GW 4",$A124="GW 5",$A124="GW 6"),"N/A",IF(T124="","",IF(AND(T124&gt;='Prediction Systems settings'!$B$3,'Program and Results'!T124&lt;='Prediction Systems settings'!$C$3),"DRAW",IF(T124&gt;0,"HOME","AWAY"))))</f>
        <v>AWAY</v>
      </c>
      <c r="X124" s="89" t="str">
        <f t="shared" ca="1" si="36"/>
        <v>Failed</v>
      </c>
      <c r="Y124" s="74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4" t="str">
        <f t="shared" ca="1" si="37"/>
        <v>Failed</v>
      </c>
      <c r="AA124" s="85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0</v>
      </c>
      <c r="AB124" s="86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7</v>
      </c>
      <c r="AC124" s="86">
        <f t="shared" ca="1" si="38"/>
        <v>-7</v>
      </c>
      <c r="AD124" s="86" t="str">
        <f ca="1">IF(OR($A124="GW 1",$A124="GW 2",$A124="GW 3",$A124="GW 4",$A124="GW 5",$A124="GW 6"),"N/A",IF(AC124="","",IF(AC124&gt;'Prediction Systems settings'!$B$5,"HOME",IF(AC124&lt;-'Prediction Systems settings'!$B$5,"AWAY","DRAW"))))</f>
        <v>AWAY</v>
      </c>
      <c r="AE124" s="86" t="str">
        <f t="shared" ca="1" si="39"/>
        <v>Failed</v>
      </c>
      <c r="AK124">
        <v>36.111111111111114</v>
      </c>
      <c r="AL124">
        <v>54.166666666666671</v>
      </c>
    </row>
    <row r="125" spans="1:38">
      <c r="A125" t="s">
        <v>17</v>
      </c>
      <c r="B125" t="s">
        <v>183</v>
      </c>
      <c r="C125">
        <v>3</v>
      </c>
      <c r="D125">
        <v>2</v>
      </c>
      <c r="E125" t="s">
        <v>186</v>
      </c>
      <c r="F125" s="73">
        <f t="shared" ca="1" si="50"/>
        <v>1507.5014235636725</v>
      </c>
      <c r="G125" s="73">
        <f ca="1">IF(A125="GW 1",ELO_Initial,IFERROR(INDEX(Tables!$1:$1048576,MATCH('Program and Results'!$B125,Tables!$A:$A,0),MATCH('Program and Results'!$A125,Tables!$1:$1,0)-1),""))</f>
        <v>1498.4272716806297</v>
      </c>
      <c r="H125" s="74">
        <f t="shared" si="42"/>
        <v>21</v>
      </c>
      <c r="I125" s="74">
        <f t="shared" si="43"/>
        <v>1</v>
      </c>
      <c r="J125" s="75">
        <f t="shared" ca="1" si="35"/>
        <v>0.56789752937891158</v>
      </c>
      <c r="K125" s="76">
        <f>IF(E125="","",IF(ABS(C125-D125)=0,0,IF(ABS(C125-D125)&gt;10,2.99,INDEX('ELO settings '!$B$25:$B$34,MATCH(ABS(C125-D125),'ELO settings '!$A$25:$A$34,0)))))</f>
        <v>1</v>
      </c>
      <c r="L125" s="73">
        <f t="shared" ca="1" si="48"/>
        <v>1474.3798278656313</v>
      </c>
      <c r="M125" s="73">
        <f ca="1">IF(A125="GW 1",ELO_Initial,IFERROR(INDEX(Tables!$1:$1048576,MATCH('Program and Results'!$E125,Tables!$A:$A,0),MATCH('Program and Results'!$A125,Tables!$1:$1,0)-1),""))</f>
        <v>1483.4539797486741</v>
      </c>
      <c r="N125" s="74">
        <f t="shared" si="44"/>
        <v>21</v>
      </c>
      <c r="O125" s="74">
        <f t="shared" si="45"/>
        <v>0</v>
      </c>
      <c r="P125" s="75">
        <f t="shared" ca="1" si="51"/>
        <v>0.43210247062108842</v>
      </c>
      <c r="Q125" s="76">
        <f t="shared" si="46"/>
        <v>1</v>
      </c>
      <c r="R125" s="77" t="str">
        <f t="shared" si="47"/>
        <v>ok</v>
      </c>
      <c r="S125" s="87" t="str">
        <f t="shared" si="40"/>
        <v>HOME</v>
      </c>
      <c r="T125" s="74">
        <f t="shared" ca="1" si="41"/>
        <v>15</v>
      </c>
      <c r="U125" s="74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-40</v>
      </c>
      <c r="V125" s="88">
        <f t="shared" ca="1" si="52"/>
        <v>0.13579505875782316</v>
      </c>
      <c r="W125" s="88" t="str">
        <f ca="1">IF(OR($A125="GW 1",$A125="GW 2",$A125="GW 3",$A125="GW 4",$A125="GW 5",$A125="GW 6"),"N/A",IF(T125="","",IF(AND(T125&gt;='Prediction Systems settings'!$B$3,'Program and Results'!T125&lt;='Prediction Systems settings'!$C$3),"DRAW",IF(T125&gt;0,"HOME","AWAY"))))</f>
        <v>HOME</v>
      </c>
      <c r="X125" s="89" t="str">
        <f t="shared" ca="1" si="36"/>
        <v>Succeeded</v>
      </c>
      <c r="Y125" s="74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AWAY</v>
      </c>
      <c r="Z125" s="74" t="str">
        <f t="shared" ca="1" si="37"/>
        <v>Failed</v>
      </c>
      <c r="AA125" s="85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-5</v>
      </c>
      <c r="AB125" s="86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-1</v>
      </c>
      <c r="AC125" s="86">
        <f t="shared" ca="1" si="38"/>
        <v>-4</v>
      </c>
      <c r="AD125" s="86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6" t="str">
        <f t="shared" ca="1" si="39"/>
        <v>Failed</v>
      </c>
      <c r="AK125">
        <v>32.5</v>
      </c>
      <c r="AL125">
        <v>32.5</v>
      </c>
    </row>
    <row r="126" spans="1:38">
      <c r="A126" t="s">
        <v>17</v>
      </c>
      <c r="B126" t="s">
        <v>193</v>
      </c>
      <c r="C126">
        <v>0</v>
      </c>
      <c r="D126">
        <v>0</v>
      </c>
      <c r="E126" t="s">
        <v>184</v>
      </c>
      <c r="F126" s="73">
        <f t="shared" ca="1" si="50"/>
        <v>1447.9370386293892</v>
      </c>
      <c r="G126" s="73">
        <f ca="1">IF(A126="GW 1",ELO_Initial,IFERROR(INDEX(Tables!$1:$1048576,MATCH('Program and Results'!$B126,Tables!$A:$A,0),MATCH('Program and Results'!$A126,Tables!$1:$1,0)-1),""))</f>
        <v>1448.8809650129147</v>
      </c>
      <c r="H126" s="74">
        <f t="shared" si="42"/>
        <v>20</v>
      </c>
      <c r="I126" s="74">
        <f t="shared" si="43"/>
        <v>0.5</v>
      </c>
      <c r="J126" s="75">
        <f t="shared" ca="1" si="35"/>
        <v>0.54719631917626876</v>
      </c>
      <c r="K126" s="76">
        <f>IF(E126="","",IF(ABS(C126-D126)=0,0,IF(ABS(C126-D126)&gt;10,2.99,INDEX('ELO settings '!$B$25:$B$34,MATCH(ABS(C126-D126),'ELO settings '!$A$25:$A$34,0)))))</f>
        <v>0</v>
      </c>
      <c r="L126" s="73">
        <f t="shared" ca="1" si="48"/>
        <v>1442.2093816554764</v>
      </c>
      <c r="M126" s="73">
        <f ca="1">IF(A126="GW 1",ELO_Initial,IFERROR(INDEX(Tables!$1:$1048576,MATCH('Program and Results'!$E126,Tables!$A:$A,0),MATCH('Program and Results'!$A126,Tables!$1:$1,0)-1),""))</f>
        <v>1441.2654552719509</v>
      </c>
      <c r="N126" s="74">
        <f t="shared" si="44"/>
        <v>20</v>
      </c>
      <c r="O126" s="74">
        <f t="shared" si="45"/>
        <v>0.5</v>
      </c>
      <c r="P126" s="75">
        <f t="shared" ca="1" si="51"/>
        <v>0.45280368082373124</v>
      </c>
      <c r="Q126" s="76">
        <f t="shared" si="46"/>
        <v>0</v>
      </c>
      <c r="R126" s="77" t="str">
        <f t="shared" si="47"/>
        <v>ok</v>
      </c>
      <c r="S126" s="87" t="str">
        <f t="shared" si="40"/>
        <v>DRAW</v>
      </c>
      <c r="T126" s="74">
        <f t="shared" ca="1" si="41"/>
        <v>8</v>
      </c>
      <c r="U126" s="74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19</v>
      </c>
      <c r="V126" s="88">
        <f t="shared" ca="1" si="52"/>
        <v>9.4392638352537528E-2</v>
      </c>
      <c r="W126" s="88" t="str">
        <f ca="1">IF(OR($A126="GW 1",$A126="GW 2",$A126="GW 3",$A126="GW 4",$A126="GW 5",$A126="GW 6"),"N/A",IF(T126="","",IF(AND(T126&gt;='Prediction Systems settings'!$B$3,'Program and Results'!T126&lt;='Prediction Systems settings'!$C$3),"DRAW",IF(T126&gt;0,"HOME","AWAY"))))</f>
        <v>HOME</v>
      </c>
      <c r="X126" s="89" t="str">
        <f t="shared" ca="1" si="36"/>
        <v>Failed</v>
      </c>
      <c r="Y126" s="74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HOME</v>
      </c>
      <c r="Z126" s="74" t="str">
        <f t="shared" ca="1" si="37"/>
        <v>Failed</v>
      </c>
      <c r="AA126" s="85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-2</v>
      </c>
      <c r="AB126" s="86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-6</v>
      </c>
      <c r="AC126" s="86">
        <f t="shared" ca="1" si="38"/>
        <v>4</v>
      </c>
      <c r="AD126" s="86" t="str">
        <f ca="1">IF(OR($A126="GW 1",$A126="GW 2",$A126="GW 3",$A126="GW 4",$A126="GW 5",$A126="GW 6"),"N/A",IF(AC126="","",IF(AC126&gt;'Prediction Systems settings'!$B$5,"HOME",IF(AC126&lt;-'Prediction Systems settings'!$B$5,"AWAY","DRAW"))))</f>
        <v>DRAW</v>
      </c>
      <c r="AE126" s="86" t="str">
        <f t="shared" ca="1" si="39"/>
        <v>Succeeded</v>
      </c>
      <c r="AK126">
        <v>25.277777777777779</v>
      </c>
      <c r="AL126">
        <v>28.888888888888886</v>
      </c>
    </row>
    <row r="127" spans="1:38">
      <c r="A127" t="s">
        <v>17</v>
      </c>
      <c r="B127" t="s">
        <v>195</v>
      </c>
      <c r="C127">
        <v>0</v>
      </c>
      <c r="D127">
        <v>1</v>
      </c>
      <c r="E127" t="s">
        <v>185</v>
      </c>
      <c r="F127" s="73">
        <f t="shared" ca="1" si="50"/>
        <v>1437.230759093884</v>
      </c>
      <c r="G127" s="73">
        <f ca="1">IF(A127="GW 1",ELO_Initial,IFERROR(INDEX(Tables!$1:$1048576,MATCH('Program and Results'!$B127,Tables!$A:$A,0),MATCH('Program and Results'!$A127,Tables!$1:$1,0)-1),""))</f>
        <v>1443.9328208287955</v>
      </c>
      <c r="H127" s="74">
        <f t="shared" si="42"/>
        <v>21</v>
      </c>
      <c r="I127" s="74">
        <f t="shared" si="43"/>
        <v>0</v>
      </c>
      <c r="J127" s="75">
        <f t="shared" ca="1" si="35"/>
        <v>0.31914579690054989</v>
      </c>
      <c r="K127" s="76">
        <f>IF(E127="","",IF(ABS(C127-D127)=0,0,IF(ABS(C127-D127)&gt;10,2.99,INDEX('ELO settings '!$B$25:$B$34,MATCH(ABS(C127-D127),'ELO settings '!$A$25:$A$34,0)))))</f>
        <v>1</v>
      </c>
      <c r="L127" s="73">
        <f t="shared" ca="1" si="48"/>
        <v>1607.5386577860565</v>
      </c>
      <c r="M127" s="73">
        <f ca="1">IF(A127="GW 1",ELO_Initial,IFERROR(INDEX(Tables!$1:$1048576,MATCH('Program and Results'!$E127,Tables!$A:$A,0),MATCH('Program and Results'!$A127,Tables!$1:$1,0)-1),""))</f>
        <v>1600.8365960511451</v>
      </c>
      <c r="N127" s="74">
        <f t="shared" si="44"/>
        <v>21</v>
      </c>
      <c r="O127" s="74">
        <f t="shared" si="45"/>
        <v>1</v>
      </c>
      <c r="P127" s="75">
        <f t="shared" ca="1" si="51"/>
        <v>0.68085420309945011</v>
      </c>
      <c r="Q127" s="76">
        <f t="shared" si="46"/>
        <v>1</v>
      </c>
      <c r="R127" s="77" t="str">
        <f t="shared" si="47"/>
        <v>ok</v>
      </c>
      <c r="S127" s="87" t="str">
        <f t="shared" si="40"/>
        <v>AWAY</v>
      </c>
      <c r="T127" s="74">
        <f t="shared" ca="1" si="41"/>
        <v>-157</v>
      </c>
      <c r="U127" s="74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-65</v>
      </c>
      <c r="V127" s="88">
        <f t="shared" ca="1" si="52"/>
        <v>-0.36170840619890021</v>
      </c>
      <c r="W127" s="88" t="str">
        <f ca="1">IF(OR($A127="GW 1",$A127="GW 2",$A127="GW 3",$A127="GW 4",$A127="GW 5",$A127="GW 6"),"N/A",IF(T127="","",IF(AND(T127&gt;='Prediction Systems settings'!$B$3,'Program and Results'!T127&lt;='Prediction Systems settings'!$C$3),"DRAW",IF(T127&gt;0,"HOME","AWAY"))))</f>
        <v>AWAY</v>
      </c>
      <c r="X127" s="89" t="str">
        <f t="shared" ca="1" si="36"/>
        <v>Succeeded</v>
      </c>
      <c r="Y127" s="74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AWAY</v>
      </c>
      <c r="Z127" s="74" t="str">
        <f t="shared" ca="1" si="37"/>
        <v>Succeeded</v>
      </c>
      <c r="AA127" s="85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6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9</v>
      </c>
      <c r="AC127" s="86">
        <f t="shared" ca="1" si="38"/>
        <v>-13</v>
      </c>
      <c r="AD127" s="86" t="str">
        <f ca="1">IF(OR($A127="GW 1",$A127="GW 2",$A127="GW 3",$A127="GW 4",$A127="GW 5",$A127="GW 6"),"N/A",IF(AC127="","",IF(AC127&gt;'Prediction Systems settings'!$B$5,"HOME",IF(AC127&lt;-'Prediction Systems settings'!$B$5,"AWAY","DRAW"))))</f>
        <v>AWAY</v>
      </c>
      <c r="AE127" s="86" t="str">
        <f t="shared" ca="1" si="39"/>
        <v>Succeeded</v>
      </c>
      <c r="AG127">
        <f ca="1">COUNTIFS(W:W,"DRAW",X:X,"Succeeded")</f>
        <v>5</v>
      </c>
      <c r="AK127">
        <v>25.277777777777779</v>
      </c>
      <c r="AL127">
        <v>54.166666666666671</v>
      </c>
    </row>
    <row r="128" spans="1:38">
      <c r="A128" t="s">
        <v>17</v>
      </c>
      <c r="B128" t="s">
        <v>191</v>
      </c>
      <c r="C128">
        <v>1</v>
      </c>
      <c r="D128">
        <v>2</v>
      </c>
      <c r="E128" t="s">
        <v>187</v>
      </c>
      <c r="F128" s="73">
        <f t="shared" ca="1" si="50"/>
        <v>1481.0129579746551</v>
      </c>
      <c r="G128" s="73">
        <f ca="1">IF(A128="GW 1",ELO_Initial,IFERROR(INDEX(Tables!$1:$1048576,MATCH('Program and Results'!$B128,Tables!$A:$A,0),MATCH('Program and Results'!$A128,Tables!$1:$1,0)-1),""))</f>
        <v>1491.0068566909038</v>
      </c>
      <c r="H128" s="74">
        <f t="shared" si="42"/>
        <v>21</v>
      </c>
      <c r="I128" s="74">
        <f t="shared" si="43"/>
        <v>0</v>
      </c>
      <c r="J128" s="75">
        <f t="shared" ca="1" si="35"/>
        <v>0.47589993886898097</v>
      </c>
      <c r="K128" s="76">
        <f>IF(E128="","",IF(ABS(C128-D128)=0,0,IF(ABS(C128-D128)&gt;10,2.99,INDEX('ELO settings '!$B$25:$B$34,MATCH(ABS(C128-D128),'ELO settings '!$A$25:$A$34,0)))))</f>
        <v>1</v>
      </c>
      <c r="L128" s="73">
        <f t="shared" ca="1" si="48"/>
        <v>1553.8712910568977</v>
      </c>
      <c r="M128" s="73">
        <f ca="1">IF(A128="GW 1",ELO_Initial,IFERROR(INDEX(Tables!$1:$1048576,MATCH('Program and Results'!$E128,Tables!$A:$A,0),MATCH('Program and Results'!$A128,Tables!$1:$1,0)-1),""))</f>
        <v>1543.8773923406491</v>
      </c>
      <c r="N128" s="74">
        <f t="shared" si="44"/>
        <v>21</v>
      </c>
      <c r="O128" s="74">
        <f t="shared" si="45"/>
        <v>1</v>
      </c>
      <c r="P128" s="75">
        <f t="shared" ca="1" si="51"/>
        <v>0.52410006113101903</v>
      </c>
      <c r="Q128" s="76">
        <f t="shared" si="46"/>
        <v>1</v>
      </c>
      <c r="R128" s="77" t="str">
        <f t="shared" si="47"/>
        <v>ok</v>
      </c>
      <c r="S128" s="87" t="str">
        <f t="shared" si="40"/>
        <v>AWAY</v>
      </c>
      <c r="T128" s="74">
        <f t="shared" ca="1" si="41"/>
        <v>-53</v>
      </c>
      <c r="U128" s="74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34</v>
      </c>
      <c r="V128" s="88">
        <f t="shared" ca="1" si="52"/>
        <v>-4.820012226203807E-2</v>
      </c>
      <c r="W128" s="88" t="str">
        <f ca="1">IF(OR($A128="GW 1",$A128="GW 2",$A128="GW 3",$A128="GW 4",$A128="GW 5",$A128="GW 6"),"N/A",IF(T128="","",IF(AND(T128&gt;='Prediction Systems settings'!$B$3,'Program and Results'!T128&lt;='Prediction Systems settings'!$C$3),"DRAW",IF(T128&gt;0,"HOME","AWAY"))))</f>
        <v>AWAY</v>
      </c>
      <c r="X128" s="89" t="str">
        <f t="shared" ca="1" si="36"/>
        <v>Succeeded</v>
      </c>
      <c r="Y128" s="74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4" t="str">
        <f t="shared" ca="1" si="37"/>
        <v>Failed</v>
      </c>
      <c r="AA128" s="85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1</v>
      </c>
      <c r="AB128" s="86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1</v>
      </c>
      <c r="AC128" s="86">
        <f t="shared" ca="1" si="38"/>
        <v>0</v>
      </c>
      <c r="AD128" s="86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6" t="str">
        <f t="shared" ca="1" si="39"/>
        <v>Failed</v>
      </c>
      <c r="AK128">
        <v>36.111111111111114</v>
      </c>
      <c r="AL128">
        <v>36.111111111111114</v>
      </c>
    </row>
    <row r="129" spans="1:38">
      <c r="A129" t="s">
        <v>18</v>
      </c>
      <c r="B129" t="s">
        <v>191</v>
      </c>
      <c r="C129">
        <v>1</v>
      </c>
      <c r="D129">
        <v>1</v>
      </c>
      <c r="E129" t="s">
        <v>189</v>
      </c>
      <c r="F129" s="73">
        <f t="shared" ca="1" si="50"/>
        <v>1480.0283088164849</v>
      </c>
      <c r="G129" s="73">
        <f ca="1">IF(A129="GW 1",ELO_Initial,IFERROR(INDEX(Tables!$1:$1048576,MATCH('Program and Results'!$B129,Tables!$A:$A,0),MATCH('Program and Results'!$A129,Tables!$1:$1,0)-1),""))</f>
        <v>1481.0129579746551</v>
      </c>
      <c r="H129" s="74">
        <f t="shared" si="42"/>
        <v>20</v>
      </c>
      <c r="I129" s="74">
        <f t="shared" si="43"/>
        <v>0.5</v>
      </c>
      <c r="J129" s="75">
        <f t="shared" ca="1" si="35"/>
        <v>0.54923245790851627</v>
      </c>
      <c r="K129" s="76">
        <f>IF(E129="","",IF(ABS(C129-D129)=0,0,IF(ABS(C129-D129)&gt;10,2.99,INDEX('ELO settings '!$B$25:$B$34,MATCH(ABS(C129-D129),'ELO settings '!$A$25:$A$34,0)))))</f>
        <v>0</v>
      </c>
      <c r="L129" s="73">
        <f t="shared" ca="1" si="48"/>
        <v>1483.4261839284836</v>
      </c>
      <c r="M129" s="73">
        <f ca="1">IF(A129="GW 1",ELO_Initial,IFERROR(INDEX(Tables!$1:$1048576,MATCH('Program and Results'!$E129,Tables!$A:$A,0),MATCH('Program and Results'!$A129,Tables!$1:$1,0)-1),""))</f>
        <v>1482.4415347703134</v>
      </c>
      <c r="N129" s="74">
        <f t="shared" si="44"/>
        <v>20</v>
      </c>
      <c r="O129" s="74">
        <f t="shared" si="45"/>
        <v>0.5</v>
      </c>
      <c r="P129" s="75">
        <f t="shared" ca="1" si="51"/>
        <v>0.45076754209148373</v>
      </c>
      <c r="Q129" s="76">
        <f t="shared" si="46"/>
        <v>0</v>
      </c>
      <c r="R129" s="77" t="str">
        <f t="shared" si="47"/>
        <v>ok</v>
      </c>
      <c r="S129" s="87" t="str">
        <f t="shared" si="40"/>
        <v>DRAW</v>
      </c>
      <c r="T129" s="74">
        <f t="shared" ca="1" si="41"/>
        <v>-1</v>
      </c>
      <c r="U129" s="74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-6</v>
      </c>
      <c r="V129" s="88">
        <f ca="1">IF(D129="","",J129-P129)</f>
        <v>9.8464915817032539E-2</v>
      </c>
      <c r="W129" s="88" t="str">
        <f ca="1">IF(OR($A129="GW 1",$A129="GW 2",$A129="GW 3",$A129="GW 4",$A129="GW 5",$A129="GW 6"),"N/A",IF(T129="","",IF(AND(T129&gt;='Prediction Systems settings'!$B$3,'Program and Results'!T129&lt;='Prediction Systems settings'!$C$3),"DRAW",IF(T129&gt;0,"HOME","AWAY"))))</f>
        <v>AWAY</v>
      </c>
      <c r="X129" s="89" t="str">
        <f t="shared" ca="1" si="36"/>
        <v>Failed</v>
      </c>
      <c r="Y129" s="74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4" t="str">
        <f t="shared" ca="1" si="37"/>
        <v>Failed</v>
      </c>
      <c r="AA129" s="85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1</v>
      </c>
      <c r="AB129" s="86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-2</v>
      </c>
      <c r="AC129" s="86">
        <f t="shared" ca="1" si="38"/>
        <v>3</v>
      </c>
      <c r="AD129" s="86" t="str">
        <f ca="1">IF(OR($A129="GW 1",$A129="GW 2",$A129="GW 3",$A129="GW 4",$A129="GW 5",$A129="GW 6"),"N/A",IF(AC129="","",IF(AC129&gt;'Prediction Systems settings'!$B$5,"HOME",IF(AC129&lt;-'Prediction Systems settings'!$B$5,"AWAY","DRAW"))))</f>
        <v>DRAW</v>
      </c>
      <c r="AE129" s="86" t="str">
        <f t="shared" ca="1" si="39"/>
        <v>Succeeded</v>
      </c>
      <c r="AK129">
        <v>35.75</v>
      </c>
      <c r="AL129">
        <v>28.888888888888886</v>
      </c>
    </row>
    <row r="130" spans="1:38">
      <c r="A130" t="s">
        <v>18</v>
      </c>
      <c r="B130" t="s">
        <v>187</v>
      </c>
      <c r="C130">
        <v>3</v>
      </c>
      <c r="D130">
        <v>0</v>
      </c>
      <c r="E130" t="s">
        <v>195</v>
      </c>
      <c r="F130" s="73">
        <f t="shared" ca="1" si="50"/>
        <v>1560.2052950130044</v>
      </c>
      <c r="G130" s="73">
        <f ca="1">IF(A130="GW 1",ELO_Initial,IFERROR(INDEX(Tables!$1:$1048576,MATCH('Program and Results'!$B130,Tables!$A:$A,0),MATCH('Program and Results'!$A130,Tables!$1:$1,0)-1),""))</f>
        <v>1553.8712910568977</v>
      </c>
      <c r="H130" s="74">
        <f t="shared" si="42"/>
        <v>21.85</v>
      </c>
      <c r="I130" s="74">
        <f t="shared" si="43"/>
        <v>1</v>
      </c>
      <c r="J130" s="75">
        <f t="shared" ca="1" si="35"/>
        <v>0.71011423541845531</v>
      </c>
      <c r="K130" s="76">
        <f>IF(E130="","",IF(ABS(C130-D130)=0,0,IF(ABS(C130-D130)&gt;10,2.99,INDEX('ELO settings '!$B$25:$B$34,MATCH(ABS(C130-D130),'ELO settings '!$A$25:$A$34,0)))))</f>
        <v>1.85</v>
      </c>
      <c r="L130" s="73">
        <f t="shared" ca="1" si="48"/>
        <v>1430.8967551377773</v>
      </c>
      <c r="M130" s="73">
        <f ca="1">IF(A130="GW 1",ELO_Initial,IFERROR(INDEX(Tables!$1:$1048576,MATCH('Program and Results'!$E130,Tables!$A:$A,0),MATCH('Program and Results'!$A130,Tables!$1:$1,0)-1),""))</f>
        <v>1437.230759093884</v>
      </c>
      <c r="N130" s="74">
        <f t="shared" si="44"/>
        <v>21.85</v>
      </c>
      <c r="O130" s="74">
        <f t="shared" si="45"/>
        <v>0</v>
      </c>
      <c r="P130" s="75">
        <f t="shared" ca="1" si="51"/>
        <v>0.28988576458154469</v>
      </c>
      <c r="Q130" s="76">
        <f t="shared" si="46"/>
        <v>1.85</v>
      </c>
      <c r="R130" s="77" t="str">
        <f t="shared" si="47"/>
        <v>ok</v>
      </c>
      <c r="S130" s="87" t="str">
        <f t="shared" si="40"/>
        <v>HOME</v>
      </c>
      <c r="T130" s="74">
        <f t="shared" ca="1" si="41"/>
        <v>117</v>
      </c>
      <c r="U130" s="74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25</v>
      </c>
      <c r="V130" s="88">
        <f ca="1">IF(D130="","",J130-P130)</f>
        <v>0.42022847083691062</v>
      </c>
      <c r="W130" s="88" t="str">
        <f ca="1">IF(OR($A130="GW 1",$A130="GW 2",$A130="GW 3",$A130="GW 4",$A130="GW 5",$A130="GW 6"),"N/A",IF(T130="","",IF(AND(T130&gt;='Prediction Systems settings'!$B$3,'Program and Results'!T130&lt;='Prediction Systems settings'!$C$3),"DRAW",IF(T130&gt;0,"HOME","AWAY"))))</f>
        <v>HOME</v>
      </c>
      <c r="X130" s="89" t="str">
        <f t="shared" ca="1" si="36"/>
        <v>Succeeded</v>
      </c>
      <c r="Y130" s="74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HOME</v>
      </c>
      <c r="Z130" s="74" t="str">
        <f t="shared" ca="1" si="37"/>
        <v>Succeeded</v>
      </c>
      <c r="AA130" s="85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1</v>
      </c>
      <c r="AB130" s="86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-5</v>
      </c>
      <c r="AC130" s="86">
        <f t="shared" ca="1" si="38"/>
        <v>6</v>
      </c>
      <c r="AD130" s="86" t="str">
        <f ca="1">IF(OR($A130="GW 1",$A130="GW 2",$A130="GW 3",$A130="GW 4",$A130="GW 5",$A130="GW 6"),"N/A",IF(AC130="","",IF(AC130&gt;'Prediction Systems settings'!$B$5,"HOME",IF(AC130&lt;-'Prediction Systems settings'!$B$5,"AWAY","DRAW"))))</f>
        <v>HOME</v>
      </c>
      <c r="AE130" s="86" t="str">
        <f t="shared" ca="1" si="39"/>
        <v>Succeeded</v>
      </c>
      <c r="AK130">
        <v>39</v>
      </c>
      <c r="AL130">
        <v>25.277777777777779</v>
      </c>
    </row>
    <row r="131" spans="1:38">
      <c r="A131" t="s">
        <v>18</v>
      </c>
      <c r="B131" t="s">
        <v>185</v>
      </c>
      <c r="C131">
        <v>0</v>
      </c>
      <c r="D131">
        <v>2</v>
      </c>
      <c r="E131" t="s">
        <v>193</v>
      </c>
      <c r="F131" s="73">
        <f t="shared" ca="1" si="50"/>
        <v>1591.0101071906174</v>
      </c>
      <c r="G131" s="73">
        <f ca="1">IF(A131="GW 1",ELO_Initial,IFERROR(INDEX(Tables!$1:$1048576,MATCH('Program and Results'!$B131,Tables!$A:$A,0),MATCH('Program and Results'!$A131,Tables!$1:$1,0)-1),""))</f>
        <v>1607.5386577860565</v>
      </c>
      <c r="H131" s="74">
        <f t="shared" si="42"/>
        <v>21.51</v>
      </c>
      <c r="I131" s="74">
        <f t="shared" si="43"/>
        <v>0</v>
      </c>
      <c r="J131" s="75">
        <f t="shared" ref="J131:J194" ca="1" si="53">IFERROR(IF(G131="","",1/(1+10^((M131-G131-AK131)/ELO_s))),"")</f>
        <v>0.76841239402320027</v>
      </c>
      <c r="K131" s="76">
        <f>IF(E131="","",IF(ABS(C131-D131)=0,0,IF(ABS(C131-D131)&gt;10,2.99,INDEX('ELO settings '!$B$25:$B$34,MATCH(ABS(C131-D131),'ELO settings '!$A$25:$A$34,0)))))</f>
        <v>1.51</v>
      </c>
      <c r="L131" s="73">
        <f t="shared" ca="1" si="48"/>
        <v>1464.4655892248284</v>
      </c>
      <c r="M131" s="73">
        <f ca="1">IF(A131="GW 1",ELO_Initial,IFERROR(INDEX(Tables!$1:$1048576,MATCH('Program and Results'!$E131,Tables!$A:$A,0),MATCH('Program and Results'!$A131,Tables!$1:$1,0)-1),""))</f>
        <v>1447.9370386293892</v>
      </c>
      <c r="N131" s="74">
        <f t="shared" si="44"/>
        <v>21.51</v>
      </c>
      <c r="O131" s="74">
        <f t="shared" si="45"/>
        <v>1</v>
      </c>
      <c r="P131" s="75">
        <f t="shared" ca="1" si="51"/>
        <v>0.23158760597679973</v>
      </c>
      <c r="Q131" s="76">
        <f t="shared" si="46"/>
        <v>1.51</v>
      </c>
      <c r="R131" s="77" t="str">
        <f t="shared" si="47"/>
        <v>ok</v>
      </c>
      <c r="S131" s="87" t="str">
        <f t="shared" si="40"/>
        <v>AWAY</v>
      </c>
      <c r="T131" s="74">
        <f t="shared" ca="1" si="41"/>
        <v>160</v>
      </c>
      <c r="U131" s="74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54</v>
      </c>
      <c r="V131" s="88">
        <f t="shared" ca="1" si="52"/>
        <v>0.53682478804640055</v>
      </c>
      <c r="W131" s="88" t="str">
        <f ca="1">IF(OR($A131="GW 1",$A131="GW 2",$A131="GW 3",$A131="GW 4",$A131="GW 5",$A131="GW 6"),"N/A",IF(T131="","",IF(AND(T131&gt;='Prediction Systems settings'!$B$3,'Program and Results'!T131&lt;='Prediction Systems settings'!$C$3),"DRAW",IF(T131&gt;0,"HOME","AWAY"))))</f>
        <v>HOME</v>
      </c>
      <c r="X131" s="89" t="str">
        <f t="shared" ref="X131:X194" ca="1" si="54">IF(OR($A131="GW 1",$A131="GW 2",$A131="GW 3",$A131="GW 4",$A131="GW 5",$A131="GW 6"),"N/A",IF(D131="","",IF(W131=S131,"Succeeded","Failed")))</f>
        <v>Failed</v>
      </c>
      <c r="Y131" s="74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HOME</v>
      </c>
      <c r="Z131" s="74" t="str">
        <f t="shared" ref="Z131:Z194" ca="1" si="55">IF(OR($A131="GW 1",$A131="GW 2",$A131="GW 3",$A131="GW 4",$A131="GW 5",$A131="GW 6"),"N/A",IF(D131="","",IF(Y131=S131,"Succeeded","Failed")))</f>
        <v>Failed</v>
      </c>
      <c r="AA131" s="85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10</v>
      </c>
      <c r="AB131" s="86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-2</v>
      </c>
      <c r="AC131" s="86">
        <f t="shared" ref="AC131:AC194" ca="1" si="56">IF(OR($A131="GW 1",$A131="GW 2",$A131="GW 3",$A131="GW 4",$A131="GW 5",$A131="GW 6"),"N/A",IFERROR(IF(G131="","",AA131-AB131),""))</f>
        <v>12</v>
      </c>
      <c r="AD131" s="86" t="str">
        <f ca="1">IF(OR($A131="GW 1",$A131="GW 2",$A131="GW 3",$A131="GW 4",$A131="GW 5",$A131="GW 6"),"N/A",IF(AC131="","",IF(AC131&gt;'Prediction Systems settings'!$B$5,"HOME",IF(AC131&lt;-'Prediction Systems settings'!$B$5,"AWAY","DRAW"))))</f>
        <v>HOME</v>
      </c>
      <c r="AE131" s="86" t="str">
        <f t="shared" ref="AE131:AE194" ca="1" si="57">IF(OR($A131="GW 1",$A131="GW 2",$A131="GW 3",$A131="GW 4",$A131="GW 5",$A131="GW 6"),"N/A",IF(C131="","",IF(AD131=S131,"Succeeded","Failed")))</f>
        <v>Failed</v>
      </c>
      <c r="AK131">
        <v>48.75</v>
      </c>
      <c r="AL131">
        <v>25.277777777777779</v>
      </c>
    </row>
    <row r="132" spans="1:38">
      <c r="A132" t="s">
        <v>18</v>
      </c>
      <c r="B132" t="s">
        <v>184</v>
      </c>
      <c r="C132">
        <v>2</v>
      </c>
      <c r="D132">
        <v>2</v>
      </c>
      <c r="E132" t="s">
        <v>183</v>
      </c>
      <c r="F132" s="73">
        <f t="shared" ca="1" si="50"/>
        <v>1443.2430497508913</v>
      </c>
      <c r="G132" s="73">
        <f ca="1">IF(A132="GW 1",ELO_Initial,IFERROR(INDEX(Tables!$1:$1048576,MATCH('Program and Results'!$B132,Tables!$A:$A,0),MATCH('Program and Results'!$A132,Tables!$1:$1,0)-1),""))</f>
        <v>1442.2093816554764</v>
      </c>
      <c r="H132" s="74">
        <f t="shared" si="42"/>
        <v>20</v>
      </c>
      <c r="I132" s="74">
        <f t="shared" si="43"/>
        <v>0.5</v>
      </c>
      <c r="J132" s="75">
        <f t="shared" ca="1" si="53"/>
        <v>0.44831659522925082</v>
      </c>
      <c r="K132" s="76">
        <f>IF(E132="","",IF(ABS(C132-D132)=0,0,IF(ABS(C132-D132)&gt;10,2.99,INDEX('ELO settings '!$B$25:$B$34,MATCH(ABS(C132-D132),'ELO settings '!$A$25:$A$34,0)))))</f>
        <v>0</v>
      </c>
      <c r="L132" s="73">
        <f t="shared" ca="1" si="48"/>
        <v>1506.4677554682576</v>
      </c>
      <c r="M132" s="73">
        <f ca="1">IF(A132="GW 1",ELO_Initial,IFERROR(INDEX(Tables!$1:$1048576,MATCH('Program and Results'!$E132,Tables!$A:$A,0),MATCH('Program and Results'!$A132,Tables!$1:$1,0)-1),""))</f>
        <v>1507.5014235636725</v>
      </c>
      <c r="N132" s="74">
        <f t="shared" si="44"/>
        <v>20</v>
      </c>
      <c r="O132" s="74">
        <f t="shared" si="45"/>
        <v>0.5</v>
      </c>
      <c r="P132" s="75">
        <f t="shared" ca="1" si="51"/>
        <v>0.55168340477074918</v>
      </c>
      <c r="Q132" s="76">
        <f t="shared" si="46"/>
        <v>0</v>
      </c>
      <c r="R132" s="77" t="str">
        <f t="shared" si="47"/>
        <v>ok</v>
      </c>
      <c r="S132" s="87" t="str">
        <f t="shared" ref="S132:S195" si="58">IF(D132="","",IF(I132=1,"HOME",IF(I132=0.5,"DRAW","AWAY")))</f>
        <v>DRAW</v>
      </c>
      <c r="T132" s="74">
        <f t="shared" ref="T132:T195" ca="1" si="59">IFERROR(IF(G132="","",ROUND(G132-M132,0)),"")</f>
        <v>-65</v>
      </c>
      <c r="U132" s="74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-2</v>
      </c>
      <c r="V132" s="88">
        <f t="shared" ca="1" si="52"/>
        <v>-0.10336680954149835</v>
      </c>
      <c r="W132" s="88" t="str">
        <f ca="1">IF(OR($A132="GW 1",$A132="GW 2",$A132="GW 3",$A132="GW 4",$A132="GW 5",$A132="GW 6"),"N/A",IF(T132="","",IF(AND(T132&gt;='Prediction Systems settings'!$B$3,'Program and Results'!T132&lt;='Prediction Systems settings'!$C$3),"DRAW",IF(T132&gt;0,"HOME","AWAY"))))</f>
        <v>AWAY</v>
      </c>
      <c r="X132" s="89" t="str">
        <f t="shared" ca="1" si="54"/>
        <v>Failed</v>
      </c>
      <c r="Y132" s="74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AWAY</v>
      </c>
      <c r="Z132" s="74" t="str">
        <f t="shared" ca="1" si="55"/>
        <v>Failed</v>
      </c>
      <c r="AA132" s="85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-5</v>
      </c>
      <c r="AB132" s="86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-5</v>
      </c>
      <c r="AC132" s="86">
        <f t="shared" ca="1" si="56"/>
        <v>0</v>
      </c>
      <c r="AD132" s="86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6" t="str">
        <f t="shared" ca="1" si="57"/>
        <v>Succeeded</v>
      </c>
      <c r="AK132">
        <v>29.25</v>
      </c>
      <c r="AL132">
        <v>32.5</v>
      </c>
    </row>
    <row r="133" spans="1:38">
      <c r="A133" t="s">
        <v>18</v>
      </c>
      <c r="B133" t="s">
        <v>186</v>
      </c>
      <c r="C133">
        <v>1</v>
      </c>
      <c r="D133">
        <v>2</v>
      </c>
      <c r="E133" t="s">
        <v>188</v>
      </c>
      <c r="F133" s="73">
        <f t="shared" ca="1" si="50"/>
        <v>1462.9536262244337</v>
      </c>
      <c r="G133" s="73">
        <f ca="1">IF(A133="GW 1",ELO_Initial,IFERROR(INDEX(Tables!$1:$1048576,MATCH('Program and Results'!$B133,Tables!$A:$A,0),MATCH('Program and Results'!$A133,Tables!$1:$1,0)-1),""))</f>
        <v>1474.3798278656313</v>
      </c>
      <c r="H133" s="74">
        <f t="shared" si="42"/>
        <v>21</v>
      </c>
      <c r="I133" s="74">
        <f t="shared" si="43"/>
        <v>0</v>
      </c>
      <c r="J133" s="75">
        <f t="shared" ca="1" si="53"/>
        <v>0.54410484005703341</v>
      </c>
      <c r="K133" s="76">
        <f>IF(E133="","",IF(ABS(C133-D133)=0,0,IF(ABS(C133-D133)&gt;10,2.99,INDEX('ELO settings '!$B$25:$B$34,MATCH(ABS(C133-D133),'ELO settings '!$A$25:$A$34,0)))))</f>
        <v>1</v>
      </c>
      <c r="L133" s="73">
        <f t="shared" ca="1" si="48"/>
        <v>1484.3289864378453</v>
      </c>
      <c r="M133" s="73">
        <f ca="1">IF(A133="GW 1",ELO_Initial,IFERROR(INDEX(Tables!$1:$1048576,MATCH('Program and Results'!$E133,Tables!$A:$A,0),MATCH('Program and Results'!$A133,Tables!$1:$1,0)-1),""))</f>
        <v>1472.9027847966477</v>
      </c>
      <c r="N133" s="74">
        <f t="shared" si="44"/>
        <v>21</v>
      </c>
      <c r="O133" s="74">
        <f t="shared" si="45"/>
        <v>1</v>
      </c>
      <c r="P133" s="75">
        <f t="shared" ca="1" si="51"/>
        <v>0.45589515994296659</v>
      </c>
      <c r="Q133" s="76">
        <f t="shared" si="46"/>
        <v>1</v>
      </c>
      <c r="R133" s="77" t="str">
        <f t="shared" si="47"/>
        <v>ok</v>
      </c>
      <c r="S133" s="87" t="str">
        <f t="shared" si="58"/>
        <v>AWAY</v>
      </c>
      <c r="T133" s="74">
        <f t="shared" ca="1" si="59"/>
        <v>1</v>
      </c>
      <c r="U133" s="74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-16</v>
      </c>
      <c r="V133" s="88">
        <f t="shared" ca="1" si="52"/>
        <v>8.8209680114066824E-2</v>
      </c>
      <c r="W133" s="88" t="str">
        <f ca="1">IF(OR($A133="GW 1",$A133="GW 2",$A133="GW 3",$A133="GW 4",$A133="GW 5",$A133="GW 6"),"N/A",IF(T133="","",IF(AND(T133&gt;='Prediction Systems settings'!$B$3,'Program and Results'!T133&lt;='Prediction Systems settings'!$C$3),"DRAW",IF(T133&gt;0,"HOME","AWAY"))))</f>
        <v>HOME</v>
      </c>
      <c r="X133" s="89" t="str">
        <f t="shared" ca="1" si="54"/>
        <v>Failed</v>
      </c>
      <c r="Y133" s="74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DRAW</v>
      </c>
      <c r="Z133" s="74" t="str">
        <f t="shared" ca="1" si="55"/>
        <v>Failed</v>
      </c>
      <c r="AA133" s="85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-3</v>
      </c>
      <c r="AB133" s="86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2</v>
      </c>
      <c r="AC133" s="86">
        <f t="shared" ca="1" si="56"/>
        <v>-5</v>
      </c>
      <c r="AD133" s="86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6" t="str">
        <f t="shared" ca="1" si="57"/>
        <v>Failed</v>
      </c>
      <c r="AK133">
        <v>29.25</v>
      </c>
      <c r="AL133">
        <v>36.111111111111114</v>
      </c>
    </row>
    <row r="134" spans="1:38">
      <c r="A134" t="s">
        <v>18</v>
      </c>
      <c r="B134" t="s">
        <v>190</v>
      </c>
      <c r="C134">
        <v>0</v>
      </c>
      <c r="D134">
        <v>0</v>
      </c>
      <c r="E134" t="s">
        <v>182</v>
      </c>
      <c r="F134" s="73">
        <f t="shared" ca="1" si="50"/>
        <v>1550.0147510108216</v>
      </c>
      <c r="G134" s="73">
        <f ca="1">IF(A134="GW 1",ELO_Initial,IFERROR(INDEX(Tables!$1:$1048576,MATCH('Program and Results'!$B134,Tables!$A:$A,0),MATCH('Program and Results'!$A134,Tables!$1:$1,0)-1),""))</f>
        <v>1551.5181500751867</v>
      </c>
      <c r="H134" s="74">
        <f t="shared" si="42"/>
        <v>20</v>
      </c>
      <c r="I134" s="74">
        <f t="shared" si="43"/>
        <v>0.5</v>
      </c>
      <c r="J134" s="75">
        <f t="shared" ca="1" si="53"/>
        <v>0.57516995321825404</v>
      </c>
      <c r="K134" s="76">
        <f>IF(E134="","",IF(ABS(C134-D134)=0,0,IF(ABS(C134-D134)&gt;10,2.99,INDEX('ELO settings '!$B$25:$B$34,MATCH(ABS(C134-D134),'ELO settings '!$A$25:$A$34,0)))))</f>
        <v>0</v>
      </c>
      <c r="L134" s="73">
        <f t="shared" ca="1" si="48"/>
        <v>1552.3891630723801</v>
      </c>
      <c r="M134" s="73">
        <f ca="1">IF(A134="GW 1",ELO_Initial,IFERROR(INDEX(Tables!$1:$1048576,MATCH('Program and Results'!$E134,Tables!$A:$A,0),MATCH('Program and Results'!$A134,Tables!$1:$1,0)-1),""))</f>
        <v>1550.885764008015</v>
      </c>
      <c r="N134" s="74">
        <f t="shared" si="44"/>
        <v>20</v>
      </c>
      <c r="O134" s="74">
        <f t="shared" si="45"/>
        <v>0.5</v>
      </c>
      <c r="P134" s="75">
        <f t="shared" ca="1" si="51"/>
        <v>0.42483004678174596</v>
      </c>
      <c r="Q134" s="76">
        <f t="shared" si="46"/>
        <v>0</v>
      </c>
      <c r="R134" s="77" t="str">
        <f t="shared" si="47"/>
        <v>ok</v>
      </c>
      <c r="S134" s="87" t="str">
        <f t="shared" si="58"/>
        <v>DRAW</v>
      </c>
      <c r="T134" s="74">
        <f t="shared" ca="1" si="59"/>
        <v>1</v>
      </c>
      <c r="U134" s="74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-27</v>
      </c>
      <c r="V134" s="88">
        <f t="shared" ca="1" si="52"/>
        <v>0.15033990643650808</v>
      </c>
      <c r="W134" s="88" t="str">
        <f ca="1">IF(OR($A134="GW 1",$A134="GW 2",$A134="GW 3",$A134="GW 4",$A134="GW 5",$A134="GW 6"),"N/A",IF(T134="","",IF(AND(T134&gt;='Prediction Systems settings'!$B$3,'Program and Results'!T134&lt;='Prediction Systems settings'!$C$3),"DRAW",IF(T134&gt;0,"HOME","AWAY"))))</f>
        <v>HOME</v>
      </c>
      <c r="X134" s="89" t="str">
        <f t="shared" ca="1" si="54"/>
        <v>Failed</v>
      </c>
      <c r="Y134" s="74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DRAW</v>
      </c>
      <c r="Z134" s="74" t="str">
        <f t="shared" ca="1" si="55"/>
        <v>Succeeded</v>
      </c>
      <c r="AA134" s="85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5</v>
      </c>
      <c r="AB134" s="86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7</v>
      </c>
      <c r="AC134" s="86">
        <f t="shared" ca="1" si="56"/>
        <v>-2</v>
      </c>
      <c r="AD134" s="86" t="str">
        <f ca="1">IF(OR($A134="GW 1",$A134="GW 2",$A134="GW 3",$A134="GW 4",$A134="GW 5",$A134="GW 6"),"N/A",IF(AC134="","",IF(AC134&gt;'Prediction Systems settings'!$B$5,"HOME",IF(AC134&lt;-'Prediction Systems settings'!$B$5,"AWAY","DRAW"))))</f>
        <v>DRAW</v>
      </c>
      <c r="AE134" s="86" t="str">
        <f t="shared" ca="1" si="57"/>
        <v>Succeeded</v>
      </c>
      <c r="AK134">
        <v>52</v>
      </c>
      <c r="AL134">
        <v>46.944444444444443</v>
      </c>
    </row>
    <row r="135" spans="1:38">
      <c r="A135" t="s">
        <v>18</v>
      </c>
      <c r="B135" t="s">
        <v>194</v>
      </c>
      <c r="C135">
        <v>1</v>
      </c>
      <c r="D135">
        <v>7</v>
      </c>
      <c r="E135" t="s">
        <v>192</v>
      </c>
      <c r="F135" s="73">
        <f t="shared" ca="1" si="50"/>
        <v>1400.6276693335174</v>
      </c>
      <c r="G135" s="73">
        <f ca="1">IF(A135="GW 1",ELO_Initial,IFERROR(INDEX(Tables!$1:$1048576,MATCH('Program and Results'!$B135,Tables!$A:$A,0),MATCH('Program and Results'!$A135,Tables!$1:$1,0)-1),""))</f>
        <v>1406.7569669261854</v>
      </c>
      <c r="H135" s="74">
        <f t="shared" si="42"/>
        <v>22.490000000000002</v>
      </c>
      <c r="I135" s="74">
        <f t="shared" si="43"/>
        <v>0</v>
      </c>
      <c r="J135" s="75">
        <f t="shared" ca="1" si="53"/>
        <v>0.27253435271978999</v>
      </c>
      <c r="K135" s="76">
        <f>IF(E135="","",IF(ABS(C135-D135)=0,0,IF(ABS(C135-D135)&gt;10,2.99,INDEX('ELO settings '!$B$25:$B$34,MATCH(ABS(C135-D135),'ELO settings '!$A$25:$A$34,0)))))</f>
        <v>2.4900000000000002</v>
      </c>
      <c r="L135" s="73">
        <f t="shared" ca="1" si="48"/>
        <v>1589.9427593906571</v>
      </c>
      <c r="M135" s="73">
        <f ca="1">IF(A135="GW 1",ELO_Initial,IFERROR(INDEX(Tables!$1:$1048576,MATCH('Program and Results'!$E135,Tables!$A:$A,0),MATCH('Program and Results'!$A135,Tables!$1:$1,0)-1),""))</f>
        <v>1583.813461797989</v>
      </c>
      <c r="N135" s="74">
        <f t="shared" si="44"/>
        <v>22.490000000000002</v>
      </c>
      <c r="O135" s="74">
        <f t="shared" si="45"/>
        <v>1</v>
      </c>
      <c r="P135" s="75">
        <f t="shared" ca="1" si="51"/>
        <v>0.72746564728021001</v>
      </c>
      <c r="Q135" s="76">
        <f t="shared" si="46"/>
        <v>2.4900000000000002</v>
      </c>
      <c r="R135" s="77" t="str">
        <f t="shared" si="47"/>
        <v>ok</v>
      </c>
      <c r="S135" s="87" t="str">
        <f t="shared" si="58"/>
        <v>AWAY</v>
      </c>
      <c r="T135" s="74">
        <f t="shared" ca="1" si="59"/>
        <v>-177</v>
      </c>
      <c r="U135" s="74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-27</v>
      </c>
      <c r="V135" s="88">
        <f t="shared" ca="1" si="52"/>
        <v>-0.45493129456042003</v>
      </c>
      <c r="W135" s="88" t="str">
        <f ca="1">IF(OR($A135="GW 1",$A135="GW 2",$A135="GW 3",$A135="GW 4",$A135="GW 5",$A135="GW 6"),"N/A",IF(T135="","",IF(AND(T135&gt;='Prediction Systems settings'!$B$3,'Program and Results'!T135&lt;='Prediction Systems settings'!$C$3),"DRAW",IF(T135&gt;0,"HOME","AWAY"))))</f>
        <v>AWAY</v>
      </c>
      <c r="X135" s="89" t="str">
        <f t="shared" ca="1" si="54"/>
        <v>Succeeded</v>
      </c>
      <c r="Y135" s="74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DRAW</v>
      </c>
      <c r="Z135" s="74" t="str">
        <f t="shared" ca="1" si="55"/>
        <v>Failed</v>
      </c>
      <c r="AA135" s="85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-8</v>
      </c>
      <c r="AB135" s="86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4</v>
      </c>
      <c r="AC135" s="86">
        <f t="shared" ca="1" si="56"/>
        <v>-12</v>
      </c>
      <c r="AD135" s="86" t="str">
        <f ca="1">IF(OR($A135="GW 1",$A135="GW 2",$A135="GW 3",$A135="GW 4",$A135="GW 5",$A135="GW 6"),"N/A",IF(AC135="","",IF(AC135&gt;'Prediction Systems settings'!$B$5,"HOME",IF(AC135&lt;-'Prediction Systems settings'!$B$5,"AWAY","DRAW"))))</f>
        <v>AWAY</v>
      </c>
      <c r="AE135" s="86" t="str">
        <f t="shared" ca="1" si="57"/>
        <v>Succeeded</v>
      </c>
      <c r="AK135">
        <v>6.5</v>
      </c>
      <c r="AL135">
        <v>54.166666666666671</v>
      </c>
    </row>
    <row r="136" spans="1:38">
      <c r="A136" t="s">
        <v>19</v>
      </c>
      <c r="B136" t="s">
        <v>189</v>
      </c>
      <c r="C136">
        <v>2</v>
      </c>
      <c r="D136">
        <v>0</v>
      </c>
      <c r="E136" t="s">
        <v>194</v>
      </c>
      <c r="F136" s="73">
        <f t="shared" ca="1" si="50"/>
        <v>1490.7375694109242</v>
      </c>
      <c r="G136" s="73">
        <f ca="1">IF(A136="GW 1",ELO_Initial,IFERROR(INDEX(Tables!$1:$1048576,MATCH('Program and Results'!$B136,Tables!$A:$A,0),MATCH('Program and Results'!$A136,Tables!$1:$1,0)-1),""))</f>
        <v>1483.4261839284836</v>
      </c>
      <c r="H136" s="74">
        <f t="shared" si="42"/>
        <v>21.51</v>
      </c>
      <c r="I136" s="74">
        <f t="shared" si="43"/>
        <v>1</v>
      </c>
      <c r="J136" s="75">
        <f t="shared" ca="1" si="53"/>
        <v>0.6600936549307086</v>
      </c>
      <c r="K136" s="76">
        <f>IF(E136="","",IF(ABS(C136-D136)=0,0,IF(ABS(C136-D136)&gt;10,2.99,INDEX('ELO settings '!$B$25:$B$34,MATCH(ABS(C136-D136),'ELO settings '!$A$25:$A$34,0)))))</f>
        <v>1.51</v>
      </c>
      <c r="L136" s="73">
        <f t="shared" ca="1" si="48"/>
        <v>1393.3162838510768</v>
      </c>
      <c r="M136" s="73">
        <f ca="1">IF(A136="GW 1",ELO_Initial,IFERROR(INDEX(Tables!$1:$1048576,MATCH('Program and Results'!$E136,Tables!$A:$A,0),MATCH('Program and Results'!$A136,Tables!$1:$1,0)-1),""))</f>
        <v>1400.6276693335174</v>
      </c>
      <c r="N136" s="74">
        <f t="shared" si="44"/>
        <v>21.51</v>
      </c>
      <c r="O136" s="74">
        <f t="shared" si="45"/>
        <v>0</v>
      </c>
      <c r="P136" s="75">
        <f t="shared" ca="1" si="51"/>
        <v>0.3399063450692914</v>
      </c>
      <c r="Q136" s="76">
        <f t="shared" si="46"/>
        <v>1.51</v>
      </c>
      <c r="R136" s="77" t="str">
        <f t="shared" si="47"/>
        <v>ok</v>
      </c>
      <c r="S136" s="87" t="str">
        <f t="shared" si="58"/>
        <v>HOME</v>
      </c>
      <c r="T136" s="74">
        <f t="shared" ca="1" si="59"/>
        <v>83</v>
      </c>
      <c r="U136" s="74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30</v>
      </c>
      <c r="V136" s="88">
        <f t="shared" ca="1" si="52"/>
        <v>0.32018730986141719</v>
      </c>
      <c r="W136" s="88" t="str">
        <f ca="1">IF(OR($A136="GW 1",$A136="GW 2",$A136="GW 3",$A136="GW 4",$A136="GW 5",$A136="GW 6"),"N/A",IF(T136="","",IF(AND(T136&gt;='Prediction Systems settings'!$B$3,'Program and Results'!T136&lt;='Prediction Systems settings'!$C$3),"DRAW",IF(T136&gt;0,"HOME","AWAY"))))</f>
        <v>HOME</v>
      </c>
      <c r="X136" s="89" t="str">
        <f t="shared" ca="1" si="54"/>
        <v>Succeeded</v>
      </c>
      <c r="Y136" s="74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4" t="str">
        <f t="shared" ca="1" si="55"/>
        <v>Succeeded</v>
      </c>
      <c r="AA136" s="85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-2</v>
      </c>
      <c r="AB136" s="86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-12</v>
      </c>
      <c r="AC136" s="86">
        <f t="shared" ca="1" si="56"/>
        <v>10</v>
      </c>
      <c r="AD136" s="86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6" t="str">
        <f t="shared" ca="1" si="57"/>
        <v>Succeeded</v>
      </c>
      <c r="AK136">
        <v>32.5</v>
      </c>
      <c r="AL136">
        <v>6.5</v>
      </c>
    </row>
    <row r="137" spans="1:38">
      <c r="A137" t="s">
        <v>19</v>
      </c>
      <c r="B137" t="s">
        <v>192</v>
      </c>
      <c r="C137">
        <v>3</v>
      </c>
      <c r="D137">
        <v>2</v>
      </c>
      <c r="E137" t="s">
        <v>190</v>
      </c>
      <c r="F137" s="73">
        <f t="shared" ca="1" si="50"/>
        <v>1597.636201685897</v>
      </c>
      <c r="G137" s="73">
        <f ca="1">IF(A137="GW 1",ELO_Initial,IFERROR(INDEX(Tables!$1:$1048576,MATCH('Program and Results'!$B137,Tables!$A:$A,0),MATCH('Program and Results'!$A137,Tables!$1:$1,0)-1),""))</f>
        <v>1589.9427593906571</v>
      </c>
      <c r="H137" s="74">
        <f t="shared" ref="H137:H200" si="60">IF(K137="","",ELO_K+K137)</f>
        <v>21</v>
      </c>
      <c r="I137" s="74">
        <f t="shared" ref="I137:I200" si="61">IF(D137="","",IF(C137="","",IF(C137-D137&gt;0,1,IF(C137-D137=0,0.5,0))))</f>
        <v>1</v>
      </c>
      <c r="J137" s="75">
        <f t="shared" ca="1" si="53"/>
        <v>0.63364560498857836</v>
      </c>
      <c r="K137" s="76">
        <f>IF(E137="","",IF(ABS(C137-D137)=0,0,IF(ABS(C137-D137)&gt;10,2.99,INDEX('ELO settings '!$B$25:$B$34,MATCH(ABS(C137-D137),'ELO settings '!$A$25:$A$34,0)))))</f>
        <v>1</v>
      </c>
      <c r="L137" s="73">
        <f t="shared" ca="1" si="48"/>
        <v>1542.3213087155816</v>
      </c>
      <c r="M137" s="73">
        <f ca="1">IF(A137="GW 1",ELO_Initial,IFERROR(INDEX(Tables!$1:$1048576,MATCH('Program and Results'!$E137,Tables!$A:$A,0),MATCH('Program and Results'!$A137,Tables!$1:$1,0)-1),""))</f>
        <v>1550.0147510108216</v>
      </c>
      <c r="N137" s="74">
        <f t="shared" ref="N137:N200" si="62">IFERROR(ELO_K+Q137,"")</f>
        <v>21</v>
      </c>
      <c r="O137" s="74">
        <f t="shared" ref="O137:O200" si="63">IF(D137="","",IF(D137="","",IF(D137-C137&gt;0,1,IF(D137-C137=0,0.5,0))))</f>
        <v>0</v>
      </c>
      <c r="P137" s="75">
        <f t="shared" ca="1" si="51"/>
        <v>0.36635439501142164</v>
      </c>
      <c r="Q137" s="76">
        <f t="shared" ref="Q137:Q200" si="64">K137</f>
        <v>1</v>
      </c>
      <c r="R137" s="77" t="str">
        <f t="shared" ref="R137:R200" si="65">IFERROR(IF(I137+O137&lt;&gt;1,"check","ok"),"")</f>
        <v>ok</v>
      </c>
      <c r="S137" s="87" t="str">
        <f t="shared" si="58"/>
        <v>HOME</v>
      </c>
      <c r="T137" s="74">
        <f t="shared" ca="1" si="59"/>
        <v>40</v>
      </c>
      <c r="U137" s="74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-4</v>
      </c>
      <c r="V137" s="88">
        <f t="shared" ca="1" si="52"/>
        <v>0.26729120997715672</v>
      </c>
      <c r="W137" s="88" t="str">
        <f ca="1">IF(OR($A137="GW 1",$A137="GW 2",$A137="GW 3",$A137="GW 4",$A137="GW 5",$A137="GW 6"),"N/A",IF(T137="","",IF(AND(T137&gt;='Prediction Systems settings'!$B$3,'Program and Results'!T137&lt;='Prediction Systems settings'!$C$3),"DRAW",IF(T137&gt;0,"HOME","AWAY"))))</f>
        <v>HOME</v>
      </c>
      <c r="X137" s="89" t="str">
        <f t="shared" ca="1" si="54"/>
        <v>Succeeded</v>
      </c>
      <c r="Y137" s="74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AWAY</v>
      </c>
      <c r="Z137" s="74" t="str">
        <f t="shared" ca="1" si="55"/>
        <v>Failed</v>
      </c>
      <c r="AA137" s="85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8</v>
      </c>
      <c r="AB137" s="86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4</v>
      </c>
      <c r="AC137" s="86">
        <f t="shared" ca="1" si="56"/>
        <v>4</v>
      </c>
      <c r="AD137" s="86" t="str">
        <f ca="1">IF(OR($A137="GW 1",$A137="GW 2",$A137="GW 3",$A137="GW 4",$A137="GW 5",$A137="GW 6"),"N/A",IF(AC137="","",IF(AC137&gt;'Prediction Systems settings'!$B$5,"HOME",IF(AC137&lt;-'Prediction Systems settings'!$B$5,"AWAY","DRAW"))))</f>
        <v>DRAW</v>
      </c>
      <c r="AE137" s="86" t="str">
        <f t="shared" ca="1" si="57"/>
        <v>Failed</v>
      </c>
      <c r="AK137">
        <v>55.25</v>
      </c>
      <c r="AL137">
        <v>52</v>
      </c>
    </row>
    <row r="138" spans="1:38">
      <c r="A138" t="s">
        <v>19</v>
      </c>
      <c r="B138" t="s">
        <v>182</v>
      </c>
      <c r="C138">
        <v>1</v>
      </c>
      <c r="D138">
        <v>0</v>
      </c>
      <c r="E138" t="s">
        <v>186</v>
      </c>
      <c r="F138" s="73">
        <f t="shared" ca="1" si="50"/>
        <v>1558.920111170223</v>
      </c>
      <c r="G138" s="73">
        <f ca="1">IF(A138="GW 1",ELO_Initial,IFERROR(INDEX(Tables!$1:$1048576,MATCH('Program and Results'!$B138,Tables!$A:$A,0),MATCH('Program and Results'!$A138,Tables!$1:$1,0)-1),""))</f>
        <v>1552.3891630723801</v>
      </c>
      <c r="H138" s="74">
        <f t="shared" si="60"/>
        <v>21</v>
      </c>
      <c r="I138" s="74">
        <f t="shared" si="61"/>
        <v>1</v>
      </c>
      <c r="J138" s="75">
        <f t="shared" ca="1" si="53"/>
        <v>0.68900247153128846</v>
      </c>
      <c r="K138" s="76">
        <f>IF(E138="","",IF(ABS(C138-D138)=0,0,IF(ABS(C138-D138)&gt;10,2.99,INDEX('ELO settings '!$B$25:$B$34,MATCH(ABS(C138-D138),'ELO settings '!$A$25:$A$34,0)))))</f>
        <v>1</v>
      </c>
      <c r="L138" s="73">
        <f t="shared" ref="L138:L201" ca="1" si="66">IFERROR(M138+N138*(O138-P138),"")</f>
        <v>1456.4226781265909</v>
      </c>
      <c r="M138" s="73">
        <f ca="1">IF(A138="GW 1",ELO_Initial,IFERROR(INDEX(Tables!$1:$1048576,MATCH('Program and Results'!$E138,Tables!$A:$A,0),MATCH('Program and Results'!$A138,Tables!$1:$1,0)-1),""))</f>
        <v>1462.9536262244337</v>
      </c>
      <c r="N138" s="74">
        <f t="shared" si="62"/>
        <v>21</v>
      </c>
      <c r="O138" s="74">
        <f t="shared" si="63"/>
        <v>0</v>
      </c>
      <c r="P138" s="75">
        <f t="shared" ca="1" si="51"/>
        <v>0.31099752846871154</v>
      </c>
      <c r="Q138" s="76">
        <f t="shared" si="64"/>
        <v>1</v>
      </c>
      <c r="R138" s="77" t="str">
        <f t="shared" si="65"/>
        <v>ok</v>
      </c>
      <c r="S138" s="87" t="str">
        <f t="shared" si="58"/>
        <v>HOME</v>
      </c>
      <c r="T138" s="74">
        <f t="shared" ca="1" si="59"/>
        <v>89</v>
      </c>
      <c r="U138" s="74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27</v>
      </c>
      <c r="V138" s="88">
        <f ca="1">IF(D138="","",J138-P138)</f>
        <v>0.37800494306257693</v>
      </c>
      <c r="W138" s="88" t="str">
        <f ca="1">IF(OR($A138="GW 1",$A138="GW 2",$A138="GW 3",$A138="GW 4",$A138="GW 5",$A138="GW 6"),"N/A",IF(T138="","",IF(AND(T138&gt;='Prediction Systems settings'!$B$3,'Program and Results'!T138&lt;='Prediction Systems settings'!$C$3),"DRAW",IF(T138&gt;0,"HOME","AWAY"))))</f>
        <v>HOME</v>
      </c>
      <c r="X138" s="89" t="str">
        <f t="shared" ca="1" si="54"/>
        <v>Succeeded</v>
      </c>
      <c r="Y138" s="74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4" t="str">
        <f t="shared" ca="1" si="55"/>
        <v>Succeeded</v>
      </c>
      <c r="AA138" s="85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8</v>
      </c>
      <c r="AB138" s="86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-2</v>
      </c>
      <c r="AC138" s="86">
        <f t="shared" ca="1" si="56"/>
        <v>10</v>
      </c>
      <c r="AD138" s="86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6" t="str">
        <f t="shared" ca="1" si="57"/>
        <v>Succeeded</v>
      </c>
      <c r="AK138">
        <v>48.75</v>
      </c>
      <c r="AL138">
        <v>29.25</v>
      </c>
    </row>
    <row r="139" spans="1:38">
      <c r="A139" t="s">
        <v>19</v>
      </c>
      <c r="B139" t="s">
        <v>188</v>
      </c>
      <c r="C139">
        <v>1</v>
      </c>
      <c r="D139">
        <v>1</v>
      </c>
      <c r="E139" t="s">
        <v>184</v>
      </c>
      <c r="F139" s="73">
        <f t="shared" ca="1" si="50"/>
        <v>1482.152832405955</v>
      </c>
      <c r="G139" s="73">
        <f ca="1">IF(A139="GW 1",ELO_Initial,IFERROR(INDEX(Tables!$1:$1048576,MATCH('Program and Results'!$B139,Tables!$A:$A,0),MATCH('Program and Results'!$A139,Tables!$1:$1,0)-1),""))</f>
        <v>1484.3289864378453</v>
      </c>
      <c r="H139" s="74">
        <f t="shared" si="60"/>
        <v>20</v>
      </c>
      <c r="I139" s="74">
        <f t="shared" si="61"/>
        <v>0.5</v>
      </c>
      <c r="J139" s="75">
        <f t="shared" ca="1" si="53"/>
        <v>0.60880770159451281</v>
      </c>
      <c r="K139" s="76">
        <f>IF(E139="","",IF(ABS(C139-D139)=0,0,IF(ABS(C139-D139)&gt;10,2.99,INDEX('ELO settings '!$B$25:$B$34,MATCH(ABS(C139-D139),'ELO settings '!$A$25:$A$34,0)))))</f>
        <v>0</v>
      </c>
      <c r="L139" s="73">
        <f t="shared" ca="1" si="66"/>
        <v>1445.4192037827816</v>
      </c>
      <c r="M139" s="73">
        <f ca="1">IF(A139="GW 1",ELO_Initial,IFERROR(INDEX(Tables!$1:$1048576,MATCH('Program and Results'!$E139,Tables!$A:$A,0),MATCH('Program and Results'!$A139,Tables!$1:$1,0)-1),""))</f>
        <v>1443.2430497508913</v>
      </c>
      <c r="N139" s="74">
        <f t="shared" si="62"/>
        <v>20</v>
      </c>
      <c r="O139" s="74">
        <f t="shared" si="63"/>
        <v>0.5</v>
      </c>
      <c r="P139" s="75">
        <f t="shared" ca="1" si="51"/>
        <v>0.39119229840548719</v>
      </c>
      <c r="Q139" s="76">
        <f t="shared" si="64"/>
        <v>0</v>
      </c>
      <c r="R139" s="77" t="str">
        <f t="shared" si="65"/>
        <v>ok</v>
      </c>
      <c r="S139" s="87" t="str">
        <f t="shared" si="58"/>
        <v>DRAW</v>
      </c>
      <c r="T139" s="74">
        <f t="shared" ca="1" si="59"/>
        <v>41</v>
      </c>
      <c r="U139" s="74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45</v>
      </c>
      <c r="V139" s="88">
        <f ca="1">IF(D139="","",J139-P139)</f>
        <v>0.21761540318902561</v>
      </c>
      <c r="W139" s="88" t="str">
        <f ca="1">IF(OR($A139="GW 1",$A139="GW 2",$A139="GW 3",$A139="GW 4",$A139="GW 5",$A139="GW 6"),"N/A",IF(T139="","",IF(AND(T139&gt;='Prediction Systems settings'!$B$3,'Program and Results'!T139&lt;='Prediction Systems settings'!$C$3),"DRAW",IF(T139&gt;0,"HOME","AWAY"))))</f>
        <v>HOME</v>
      </c>
      <c r="X139" s="89" t="str">
        <f t="shared" ca="1" si="54"/>
        <v>Failed</v>
      </c>
      <c r="Y139" s="74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4" t="str">
        <f t="shared" ca="1" si="55"/>
        <v>Failed</v>
      </c>
      <c r="AA139" s="85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3</v>
      </c>
      <c r="AB139" s="86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6">
        <f t="shared" ca="1" si="56"/>
        <v>8</v>
      </c>
      <c r="AD139" s="86" t="str">
        <f ca="1">IF(OR($A139="GW 1",$A139="GW 2",$A139="GW 3",$A139="GW 4",$A139="GW 5",$A139="GW 6"),"N/A",IF(AC139="","",IF(AC139&gt;'Prediction Systems settings'!$B$5,"HOME",IF(AC139&lt;-'Prediction Systems settings'!$B$5,"AWAY","DRAW"))))</f>
        <v>HOME</v>
      </c>
      <c r="AE139" s="86" t="str">
        <f t="shared" ca="1" si="57"/>
        <v>Failed</v>
      </c>
      <c r="AK139">
        <v>35.75</v>
      </c>
      <c r="AL139">
        <v>29.25</v>
      </c>
    </row>
    <row r="140" spans="1:38">
      <c r="A140" t="s">
        <v>19</v>
      </c>
      <c r="B140" t="s">
        <v>183</v>
      </c>
      <c r="C140">
        <v>0</v>
      </c>
      <c r="D140">
        <v>0</v>
      </c>
      <c r="E140" t="s">
        <v>185</v>
      </c>
      <c r="F140" s="73">
        <f t="shared" ref="F140:F203" ca="1" si="67">IFERROR(IF(G140+H140*(I140-J140)=0,"",G140+H140*(I140-J140)),"")</f>
        <v>1507.9545515971738</v>
      </c>
      <c r="G140" s="73">
        <f ca="1">IF(A140="GW 1",ELO_Initial,IFERROR(INDEX(Tables!$1:$1048576,MATCH('Program and Results'!$B140,Tables!$A:$A,0),MATCH('Program and Results'!$A140,Tables!$1:$1,0)-1),""))</f>
        <v>1506.4677554682576</v>
      </c>
      <c r="H140" s="74">
        <f t="shared" si="60"/>
        <v>20</v>
      </c>
      <c r="I140" s="74">
        <f t="shared" si="61"/>
        <v>0.5</v>
      </c>
      <c r="J140" s="75">
        <f t="shared" ca="1" si="53"/>
        <v>0.4256601935541825</v>
      </c>
      <c r="K140" s="76">
        <f>IF(E140="","",IF(ABS(C140-D140)=0,0,IF(ABS(C140-D140)&gt;10,2.99,INDEX('ELO settings '!$B$25:$B$34,MATCH(ABS(C140-D140),'ELO settings '!$A$25:$A$34,0)))))</f>
        <v>0</v>
      </c>
      <c r="L140" s="73">
        <f t="shared" ca="1" si="66"/>
        <v>1589.5233110617012</v>
      </c>
      <c r="M140" s="73">
        <f ca="1">IF(A140="GW 1",ELO_Initial,IFERROR(INDEX(Tables!$1:$1048576,MATCH('Program and Results'!$E140,Tables!$A:$A,0),MATCH('Program and Results'!$A140,Tables!$1:$1,0)-1),""))</f>
        <v>1591.0101071906174</v>
      </c>
      <c r="N140" s="74">
        <f t="shared" si="62"/>
        <v>20</v>
      </c>
      <c r="O140" s="74">
        <f t="shared" si="63"/>
        <v>0.5</v>
      </c>
      <c r="P140" s="75">
        <f t="shared" ref="P140:P203" ca="1" si="68">IFERROR(1-J140,"")</f>
        <v>0.5743398064458175</v>
      </c>
      <c r="Q140" s="76">
        <f t="shared" si="64"/>
        <v>0</v>
      </c>
      <c r="R140" s="77" t="str">
        <f t="shared" si="65"/>
        <v>ok</v>
      </c>
      <c r="S140" s="87" t="str">
        <f t="shared" si="58"/>
        <v>DRAW</v>
      </c>
      <c r="T140" s="74">
        <f t="shared" ca="1" si="59"/>
        <v>-85</v>
      </c>
      <c r="U140" s="74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-24</v>
      </c>
      <c r="V140" s="88">
        <f t="shared" ca="1" si="52"/>
        <v>-0.148679612891635</v>
      </c>
      <c r="W140" s="88" t="str">
        <f ca="1">IF(OR($A140="GW 1",$A140="GW 2",$A140="GW 3",$A140="GW 4",$A140="GW 5",$A140="GW 6"),"N/A",IF(T140="","",IF(AND(T140&gt;='Prediction Systems settings'!$B$3,'Program and Results'!T140&lt;='Prediction Systems settings'!$C$3),"DRAW",IF(T140&gt;0,"HOME","AWAY"))))</f>
        <v>AWAY</v>
      </c>
      <c r="X140" s="89" t="str">
        <f t="shared" ca="1" si="54"/>
        <v>Failed</v>
      </c>
      <c r="Y140" s="74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DRAW</v>
      </c>
      <c r="Z140" s="74" t="str">
        <f t="shared" ca="1" si="55"/>
        <v>Succeeded</v>
      </c>
      <c r="AA140" s="85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-5</v>
      </c>
      <c r="AB140" s="86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6</v>
      </c>
      <c r="AC140" s="86">
        <f t="shared" ca="1" si="56"/>
        <v>-11</v>
      </c>
      <c r="AD140" s="86" t="str">
        <f ca="1">IF(OR($A140="GW 1",$A140="GW 2",$A140="GW 3",$A140="GW 4",$A140="GW 5",$A140="GW 6"),"N/A",IF(AC140="","",IF(AC140&gt;'Prediction Systems settings'!$B$5,"HOME",IF(AC140&lt;-'Prediction Systems settings'!$B$5,"AWAY","DRAW"))))</f>
        <v>AWAY</v>
      </c>
      <c r="AE140" s="86" t="str">
        <f t="shared" ca="1" si="57"/>
        <v>Failed</v>
      </c>
      <c r="AK140">
        <v>32.5</v>
      </c>
      <c r="AL140">
        <v>48.75</v>
      </c>
    </row>
    <row r="141" spans="1:38">
      <c r="A141" t="s">
        <v>19</v>
      </c>
      <c r="B141" t="s">
        <v>193</v>
      </c>
      <c r="C141">
        <v>0</v>
      </c>
      <c r="D141">
        <v>1</v>
      </c>
      <c r="E141" t="s">
        <v>187</v>
      </c>
      <c r="F141" s="73">
        <f t="shared" ca="1" si="67"/>
        <v>1456.1395541461852</v>
      </c>
      <c r="G141" s="73">
        <f ca="1">IF(A141="GW 1",ELO_Initial,IFERROR(INDEX(Tables!$1:$1048576,MATCH('Program and Results'!$B141,Tables!$A:$A,0),MATCH('Program and Results'!$A141,Tables!$1:$1,0)-1),""))</f>
        <v>1464.4655892248284</v>
      </c>
      <c r="H141" s="74">
        <f t="shared" si="60"/>
        <v>21</v>
      </c>
      <c r="I141" s="74">
        <f t="shared" si="61"/>
        <v>0</v>
      </c>
      <c r="J141" s="75">
        <f t="shared" ca="1" si="53"/>
        <v>0.39647786088776382</v>
      </c>
      <c r="K141" s="76">
        <f>IF(E141="","",IF(ABS(C141-D141)=0,0,IF(ABS(C141-D141)&gt;10,2.99,INDEX('ELO settings '!$B$25:$B$34,MATCH(ABS(C141-D141),'ELO settings '!$A$25:$A$34,0)))))</f>
        <v>1</v>
      </c>
      <c r="L141" s="73">
        <f t="shared" ca="1" si="66"/>
        <v>1568.5313300916475</v>
      </c>
      <c r="M141" s="73">
        <f ca="1">IF(A141="GW 1",ELO_Initial,IFERROR(INDEX(Tables!$1:$1048576,MATCH('Program and Results'!$E141,Tables!$A:$A,0),MATCH('Program and Results'!$A141,Tables!$1:$1,0)-1),""))</f>
        <v>1560.2052950130044</v>
      </c>
      <c r="N141" s="74">
        <f t="shared" si="62"/>
        <v>21</v>
      </c>
      <c r="O141" s="74">
        <f t="shared" si="63"/>
        <v>1</v>
      </c>
      <c r="P141" s="75">
        <f t="shared" ca="1" si="68"/>
        <v>0.60352213911223618</v>
      </c>
      <c r="Q141" s="76">
        <f t="shared" si="64"/>
        <v>1</v>
      </c>
      <c r="R141" s="77" t="str">
        <f t="shared" si="65"/>
        <v>ok</v>
      </c>
      <c r="S141" s="87" t="str">
        <f t="shared" si="58"/>
        <v>AWAY</v>
      </c>
      <c r="T141" s="74">
        <f t="shared" ca="1" si="59"/>
        <v>-96</v>
      </c>
      <c r="U141" s="74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8</v>
      </c>
      <c r="V141" s="88">
        <f t="shared" ca="1" si="52"/>
        <v>-0.20704427822447236</v>
      </c>
      <c r="W141" s="88" t="str">
        <f ca="1">IF(OR($A141="GW 1",$A141="GW 2",$A141="GW 3",$A141="GW 4",$A141="GW 5",$A141="GW 6"),"N/A",IF(T141="","",IF(AND(T141&gt;='Prediction Systems settings'!$B$3,'Program and Results'!T141&lt;='Prediction Systems settings'!$C$3),"DRAW",IF(T141&gt;0,"HOME","AWAY"))))</f>
        <v>AWAY</v>
      </c>
      <c r="X141" s="89" t="str">
        <f t="shared" ca="1" si="54"/>
        <v>Succeeded</v>
      </c>
      <c r="Y141" s="74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HOME</v>
      </c>
      <c r="Z141" s="74" t="str">
        <f t="shared" ca="1" si="55"/>
        <v>Failed</v>
      </c>
      <c r="AA141" s="85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-1</v>
      </c>
      <c r="AB141" s="86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5</v>
      </c>
      <c r="AC141" s="86">
        <f t="shared" ca="1" si="56"/>
        <v>-6</v>
      </c>
      <c r="AD141" s="86" t="str">
        <f ca="1">IF(OR($A141="GW 1",$A141="GW 2",$A141="GW 3",$A141="GW 4",$A141="GW 5",$A141="GW 6"),"N/A",IF(AC141="","",IF(AC141&gt;'Prediction Systems settings'!$B$5,"HOME",IF(AC141&lt;-'Prediction Systems settings'!$B$5,"AWAY","DRAW"))))</f>
        <v>AWAY</v>
      </c>
      <c r="AE141" s="86" t="str">
        <f t="shared" ca="1" si="57"/>
        <v>Succeeded</v>
      </c>
      <c r="AK141">
        <v>22.75</v>
      </c>
      <c r="AL141">
        <v>39</v>
      </c>
    </row>
    <row r="142" spans="1:38">
      <c r="A142" t="s">
        <v>19</v>
      </c>
      <c r="B142" t="s">
        <v>195</v>
      </c>
      <c r="C142">
        <v>2</v>
      </c>
      <c r="D142">
        <v>2</v>
      </c>
      <c r="E142" t="s">
        <v>191</v>
      </c>
      <c r="F142" s="73">
        <f t="shared" ca="1" si="67"/>
        <v>1431.5615527951188</v>
      </c>
      <c r="G142" s="73">
        <f ca="1">IF(A142="GW 1",ELO_Initial,IFERROR(INDEX(Tables!$1:$1048576,MATCH('Program and Results'!$B142,Tables!$A:$A,0),MATCH('Program and Results'!$A142,Tables!$1:$1,0)-1),""))</f>
        <v>1430.8967551377773</v>
      </c>
      <c r="H142" s="74">
        <f t="shared" si="60"/>
        <v>20</v>
      </c>
      <c r="I142" s="74">
        <f t="shared" si="61"/>
        <v>0.5</v>
      </c>
      <c r="J142" s="75">
        <f t="shared" ca="1" si="53"/>
        <v>0.46676011713292681</v>
      </c>
      <c r="K142" s="76">
        <f>IF(E142="","",IF(ABS(C142-D142)=0,0,IF(ABS(C142-D142)&gt;10,2.99,INDEX('ELO settings '!$B$25:$B$34,MATCH(ABS(C142-D142),'ELO settings '!$A$25:$A$34,0)))))</f>
        <v>0</v>
      </c>
      <c r="L142" s="73">
        <f t="shared" ca="1" si="66"/>
        <v>1479.3635111591434</v>
      </c>
      <c r="M142" s="73">
        <f ca="1">IF(A142="GW 1",ELO_Initial,IFERROR(INDEX(Tables!$1:$1048576,MATCH('Program and Results'!$E142,Tables!$A:$A,0),MATCH('Program and Results'!$A142,Tables!$1:$1,0)-1),""))</f>
        <v>1480.0283088164849</v>
      </c>
      <c r="N142" s="74">
        <f t="shared" si="62"/>
        <v>20</v>
      </c>
      <c r="O142" s="74">
        <f t="shared" si="63"/>
        <v>0.5</v>
      </c>
      <c r="P142" s="75">
        <f t="shared" ca="1" si="68"/>
        <v>0.53323988286707324</v>
      </c>
      <c r="Q142" s="76">
        <f t="shared" si="64"/>
        <v>0</v>
      </c>
      <c r="R142" s="77" t="str">
        <f t="shared" si="65"/>
        <v>ok</v>
      </c>
      <c r="S142" s="87" t="str">
        <f t="shared" si="58"/>
        <v>DRAW</v>
      </c>
      <c r="T142" s="74">
        <f t="shared" ca="1" si="59"/>
        <v>-49</v>
      </c>
      <c r="U142" s="74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-21</v>
      </c>
      <c r="V142" s="88">
        <f t="shared" ca="1" si="52"/>
        <v>-6.6479765734146434E-2</v>
      </c>
      <c r="W142" s="88" t="str">
        <f ca="1">IF(OR($A142="GW 1",$A142="GW 2",$A142="GW 3",$A142="GW 4",$A142="GW 5",$A142="GW 6"),"N/A",IF(T142="","",IF(AND(T142&gt;='Prediction Systems settings'!$B$3,'Program and Results'!T142&lt;='Prediction Systems settings'!$C$3),"DRAW",IF(T142&gt;0,"HOME","AWAY"))))</f>
        <v>AWAY</v>
      </c>
      <c r="X142" s="89" t="str">
        <f t="shared" ca="1" si="54"/>
        <v>Failed</v>
      </c>
      <c r="Y142" s="74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DRAW</v>
      </c>
      <c r="Z142" s="74" t="str">
        <f t="shared" ca="1" si="55"/>
        <v>Succeeded</v>
      </c>
      <c r="AA142" s="85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-6</v>
      </c>
      <c r="AB142" s="86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-1</v>
      </c>
      <c r="AC142" s="86">
        <f t="shared" ca="1" si="56"/>
        <v>-5</v>
      </c>
      <c r="AD142" s="86" t="str">
        <f ca="1">IF(OR($A142="GW 1",$A142="GW 2",$A142="GW 3",$A142="GW 4",$A142="GW 5",$A142="GW 6"),"N/A",IF(AC142="","",IF(AC142&gt;'Prediction Systems settings'!$B$5,"HOME",IF(AC142&lt;-'Prediction Systems settings'!$B$5,"AWAY","DRAW"))))</f>
        <v>DRAW</v>
      </c>
      <c r="AE142" s="86" t="str">
        <f t="shared" ca="1" si="57"/>
        <v>Succeeded</v>
      </c>
      <c r="AK142">
        <v>26</v>
      </c>
      <c r="AL142">
        <v>35.75</v>
      </c>
    </row>
    <row r="143" spans="1:38">
      <c r="A143" t="s">
        <v>20</v>
      </c>
      <c r="B143" t="s">
        <v>195</v>
      </c>
      <c r="C143">
        <v>0</v>
      </c>
      <c r="D143">
        <v>1</v>
      </c>
      <c r="E143" t="s">
        <v>189</v>
      </c>
      <c r="F143" s="73">
        <f t="shared" ca="1" si="67"/>
        <v>1422.1318813736355</v>
      </c>
      <c r="G143" s="73">
        <f ca="1">IF(A143="GW 1",ELO_Initial,IFERROR(INDEX(Tables!$1:$1048576,MATCH('Program and Results'!$B143,Tables!$A:$A,0),MATCH('Program and Results'!$A143,Tables!$1:$1,0)-1),""))</f>
        <v>1431.5615527951188</v>
      </c>
      <c r="H143" s="74">
        <f t="shared" si="60"/>
        <v>21</v>
      </c>
      <c r="I143" s="74">
        <f t="shared" si="61"/>
        <v>0</v>
      </c>
      <c r="J143" s="75">
        <f t="shared" ca="1" si="53"/>
        <v>0.44903197245158866</v>
      </c>
      <c r="K143" s="76">
        <f>IF(E143="","",IF(ABS(C143-D143)=0,0,IF(ABS(C143-D143)&gt;10,2.99,INDEX('ELO settings '!$B$25:$B$34,MATCH(ABS(C143-D143),'ELO settings '!$A$25:$A$34,0)))))</f>
        <v>1</v>
      </c>
      <c r="L143" s="73">
        <f t="shared" ca="1" si="66"/>
        <v>1500.1672408324075</v>
      </c>
      <c r="M143" s="73">
        <f ca="1">IF(A143="GW 1",ELO_Initial,IFERROR(INDEX(Tables!$1:$1048576,MATCH('Program and Results'!$E143,Tables!$A:$A,0),MATCH('Program and Results'!$A143,Tables!$1:$1,0)-1),""))</f>
        <v>1490.7375694109242</v>
      </c>
      <c r="N143" s="74">
        <f t="shared" si="62"/>
        <v>21</v>
      </c>
      <c r="O143" s="74">
        <f t="shared" si="63"/>
        <v>1</v>
      </c>
      <c r="P143" s="75">
        <f t="shared" ca="1" si="68"/>
        <v>0.55096802754841134</v>
      </c>
      <c r="Q143" s="76">
        <f t="shared" si="64"/>
        <v>1</v>
      </c>
      <c r="R143" s="77" t="str">
        <f t="shared" si="65"/>
        <v>ok</v>
      </c>
      <c r="S143" s="87" t="str">
        <f t="shared" si="58"/>
        <v>AWAY</v>
      </c>
      <c r="T143" s="74">
        <f t="shared" ca="1" si="59"/>
        <v>-59</v>
      </c>
      <c r="U143" s="74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-38</v>
      </c>
      <c r="V143" s="88">
        <f t="shared" ca="1" si="52"/>
        <v>-0.10193605509682269</v>
      </c>
      <c r="W143" s="88" t="str">
        <f ca="1">IF(OR($A143="GW 1",$A143="GW 2",$A143="GW 3",$A143="GW 4",$A143="GW 5",$A143="GW 6"),"N/A",IF(T143="","",IF(AND(T143&gt;='Prediction Systems settings'!$B$3,'Program and Results'!T143&lt;='Prediction Systems settings'!$C$3),"DRAW",IF(T143&gt;0,"HOME","AWAY"))))</f>
        <v>AWAY</v>
      </c>
      <c r="X143" s="89" t="str">
        <f t="shared" ca="1" si="54"/>
        <v>Succeeded</v>
      </c>
      <c r="Y143" s="74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DRAW</v>
      </c>
      <c r="Z143" s="74" t="str">
        <f t="shared" ca="1" si="55"/>
        <v>Failed</v>
      </c>
      <c r="AA143" s="85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-6</v>
      </c>
      <c r="AB143" s="86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0</v>
      </c>
      <c r="AC143" s="86">
        <f t="shared" ca="1" si="56"/>
        <v>-6</v>
      </c>
      <c r="AD143" s="86" t="str">
        <f ca="1">IF(OR($A143="GW 1",$A143="GW 2",$A143="GW 3",$A143="GW 4",$A143="GW 5",$A143="GW 6"),"N/A",IF(AC143="","",IF(AC143&gt;'Prediction Systems settings'!$B$5,"HOME",IF(AC143&lt;-'Prediction Systems settings'!$B$5,"AWAY","DRAW"))))</f>
        <v>AWAY</v>
      </c>
      <c r="AE143" s="86" t="str">
        <f t="shared" ca="1" si="57"/>
        <v>Succeeded</v>
      </c>
      <c r="AK143">
        <v>23.636363636363637</v>
      </c>
      <c r="AL143">
        <v>32.5</v>
      </c>
    </row>
    <row r="144" spans="1:38">
      <c r="A144" t="s">
        <v>20</v>
      </c>
      <c r="B144" t="s">
        <v>191</v>
      </c>
      <c r="C144">
        <v>0</v>
      </c>
      <c r="D144">
        <v>1</v>
      </c>
      <c r="E144" t="s">
        <v>193</v>
      </c>
      <c r="F144" s="73">
        <f t="shared" ca="1" si="67"/>
        <v>1467.1937466048794</v>
      </c>
      <c r="G144" s="73">
        <f ca="1">IF(A144="GW 1",ELO_Initial,IFERROR(INDEX(Tables!$1:$1048576,MATCH('Program and Results'!$B144,Tables!$A:$A,0),MATCH('Program and Results'!$A144,Tables!$1:$1,0)-1),""))</f>
        <v>1479.3635111591434</v>
      </c>
      <c r="H144" s="74">
        <f t="shared" si="60"/>
        <v>21</v>
      </c>
      <c r="I144" s="74">
        <f t="shared" si="61"/>
        <v>0</v>
      </c>
      <c r="J144" s="75">
        <f t="shared" ca="1" si="53"/>
        <v>0.57951259782209374</v>
      </c>
      <c r="K144" s="76">
        <f>IF(E144="","",IF(ABS(C144-D144)=0,0,IF(ABS(C144-D144)&gt;10,2.99,INDEX('ELO settings '!$B$25:$B$34,MATCH(ABS(C144-D144),'ELO settings '!$A$25:$A$34,0)))))</f>
        <v>1</v>
      </c>
      <c r="L144" s="73">
        <f t="shared" ca="1" si="66"/>
        <v>1468.3093187004492</v>
      </c>
      <c r="M144" s="73">
        <f ca="1">IF(A144="GW 1",ELO_Initial,IFERROR(INDEX(Tables!$1:$1048576,MATCH('Program and Results'!$E144,Tables!$A:$A,0),MATCH('Program and Results'!$A144,Tables!$1:$1,0)-1),""))</f>
        <v>1456.1395541461852</v>
      </c>
      <c r="N144" s="74">
        <f t="shared" si="62"/>
        <v>21</v>
      </c>
      <c r="O144" s="74">
        <f t="shared" si="63"/>
        <v>1</v>
      </c>
      <c r="P144" s="75">
        <f t="shared" ca="1" si="68"/>
        <v>0.42048740217790626</v>
      </c>
      <c r="Q144" s="76">
        <f t="shared" si="64"/>
        <v>1</v>
      </c>
      <c r="R144" s="77" t="str">
        <f t="shared" si="65"/>
        <v>ok</v>
      </c>
      <c r="S144" s="87" t="str">
        <f t="shared" si="58"/>
        <v>AWAY</v>
      </c>
      <c r="T144" s="74">
        <f t="shared" ca="1" si="59"/>
        <v>23</v>
      </c>
      <c r="U144" s="74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1</v>
      </c>
      <c r="V144" s="88">
        <f t="shared" ca="1" si="52"/>
        <v>0.15902519564418749</v>
      </c>
      <c r="W144" s="88" t="str">
        <f ca="1">IF(OR($A144="GW 1",$A144="GW 2",$A144="GW 3",$A144="GW 4",$A144="GW 5",$A144="GW 6"),"N/A",IF(T144="","",IF(AND(T144&gt;='Prediction Systems settings'!$B$3,'Program and Results'!T144&lt;='Prediction Systems settings'!$C$3),"DRAW",IF(T144&gt;0,"HOME","AWAY"))))</f>
        <v>HOME</v>
      </c>
      <c r="X144" s="89" t="str">
        <f t="shared" ca="1" si="54"/>
        <v>Failed</v>
      </c>
      <c r="Y144" s="74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HOME</v>
      </c>
      <c r="Z144" s="74" t="str">
        <f t="shared" ca="1" si="55"/>
        <v>Failed</v>
      </c>
      <c r="AA144" s="85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-1</v>
      </c>
      <c r="AB144" s="86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-1</v>
      </c>
      <c r="AC144" s="86">
        <f t="shared" ca="1" si="56"/>
        <v>0</v>
      </c>
      <c r="AD144" s="86" t="str">
        <f ca="1">IF(OR($A144="GW 1",$A144="GW 2",$A144="GW 3",$A144="GW 4",$A144="GW 5",$A144="GW 6"),"N/A",IF(AC144="","",IF(AC144&gt;'Prediction Systems settings'!$B$5,"HOME",IF(AC144&lt;-'Prediction Systems settings'!$B$5,"AWAY","DRAW"))))</f>
        <v>DRAW</v>
      </c>
      <c r="AE144" s="86" t="str">
        <f t="shared" ca="1" si="57"/>
        <v>Failed</v>
      </c>
      <c r="AK144">
        <v>32.5</v>
      </c>
      <c r="AL144">
        <v>22.75</v>
      </c>
    </row>
    <row r="145" spans="1:38">
      <c r="A145" t="s">
        <v>20</v>
      </c>
      <c r="B145" t="s">
        <v>187</v>
      </c>
      <c r="C145">
        <v>6</v>
      </c>
      <c r="D145">
        <v>1</v>
      </c>
      <c r="E145" t="s">
        <v>183</v>
      </c>
      <c r="F145" s="73">
        <f t="shared" ca="1" si="67"/>
        <v>1576.5077324945285</v>
      </c>
      <c r="G145" s="73">
        <f ca="1">IF(A145="GW 1",ELO_Initial,IFERROR(INDEX(Tables!$1:$1048576,MATCH('Program and Results'!$B145,Tables!$A:$A,0),MATCH('Program and Results'!$A145,Tables!$1:$1,0)-1),""))</f>
        <v>1568.5313300916475</v>
      </c>
      <c r="H145" s="74">
        <f t="shared" si="60"/>
        <v>22.32</v>
      </c>
      <c r="I145" s="74">
        <f t="shared" si="61"/>
        <v>1</v>
      </c>
      <c r="J145" s="75">
        <f t="shared" ca="1" si="53"/>
        <v>0.64263430094619833</v>
      </c>
      <c r="K145" s="76">
        <f>IF(E145="","",IF(ABS(C145-D145)=0,0,IF(ABS(C145-D145)&gt;10,2.99,INDEX('ELO settings '!$B$25:$B$34,MATCH(ABS(C145-D145),'ELO settings '!$A$25:$A$34,0)))))</f>
        <v>2.3199999999999998</v>
      </c>
      <c r="L145" s="73">
        <f t="shared" ca="1" si="66"/>
        <v>1499.9781491942929</v>
      </c>
      <c r="M145" s="73">
        <f ca="1">IF(A145="GW 1",ELO_Initial,IFERROR(INDEX(Tables!$1:$1048576,MATCH('Program and Results'!$E145,Tables!$A:$A,0),MATCH('Program and Results'!$A145,Tables!$1:$1,0)-1),""))</f>
        <v>1507.9545515971738</v>
      </c>
      <c r="N145" s="74">
        <f t="shared" si="62"/>
        <v>22.32</v>
      </c>
      <c r="O145" s="74">
        <f t="shared" si="63"/>
        <v>0</v>
      </c>
      <c r="P145" s="75">
        <f t="shared" ca="1" si="68"/>
        <v>0.35736569905380167</v>
      </c>
      <c r="Q145" s="76">
        <f t="shared" si="64"/>
        <v>2.3199999999999998</v>
      </c>
      <c r="R145" s="77" t="str">
        <f t="shared" si="65"/>
        <v>ok</v>
      </c>
      <c r="S145" s="87" t="str">
        <f t="shared" si="58"/>
        <v>HOME</v>
      </c>
      <c r="T145" s="74">
        <f t="shared" ca="1" si="59"/>
        <v>61</v>
      </c>
      <c r="U145" s="74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1</v>
      </c>
      <c r="V145" s="88">
        <f t="shared" ca="1" si="52"/>
        <v>0.28526860189239667</v>
      </c>
      <c r="W145" s="88" t="str">
        <f ca="1">IF(OR($A145="GW 1",$A145="GW 2",$A145="GW 3",$A145="GW 4",$A145="GW 5",$A145="GW 6"),"N/A",IF(T145="","",IF(AND(T145&gt;='Prediction Systems settings'!$B$3,'Program and Results'!T145&lt;='Prediction Systems settings'!$C$3),"DRAW",IF(T145&gt;0,"HOME","AWAY"))))</f>
        <v>HOME</v>
      </c>
      <c r="X145" s="89" t="str">
        <f t="shared" ca="1" si="54"/>
        <v>Succeeded</v>
      </c>
      <c r="Y145" s="74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HOME</v>
      </c>
      <c r="Z145" s="74" t="str">
        <f t="shared" ca="1" si="55"/>
        <v>Succeeded</v>
      </c>
      <c r="AA145" s="85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4</v>
      </c>
      <c r="AB145" s="86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-3</v>
      </c>
      <c r="AC145" s="86">
        <f t="shared" ca="1" si="56"/>
        <v>7</v>
      </c>
      <c r="AD145" s="86" t="str">
        <f ca="1">IF(OR($A145="GW 1",$A145="GW 2",$A145="GW 3",$A145="GW 4",$A145="GW 5",$A145="GW 6"),"N/A",IF(AC145="","",IF(AC145&gt;'Prediction Systems settings'!$B$5,"HOME",IF(AC145&lt;-'Prediction Systems settings'!$B$5,"AWAY","DRAW"))))</f>
        <v>HOME</v>
      </c>
      <c r="AE145" s="86" t="str">
        <f t="shared" ca="1" si="57"/>
        <v>Succeeded</v>
      </c>
      <c r="AK145">
        <v>41.36363636363636</v>
      </c>
      <c r="AL145">
        <v>32.5</v>
      </c>
    </row>
    <row r="146" spans="1:38">
      <c r="A146" t="s">
        <v>20</v>
      </c>
      <c r="B146" t="s">
        <v>185</v>
      </c>
      <c r="C146">
        <v>1</v>
      </c>
      <c r="D146">
        <v>0</v>
      </c>
      <c r="E146" t="s">
        <v>188</v>
      </c>
      <c r="F146" s="73">
        <f t="shared" ca="1" si="67"/>
        <v>1595.5623230968893</v>
      </c>
      <c r="G146" s="73">
        <f ca="1">IF(A146="GW 1",ELO_Initial,IFERROR(INDEX(Tables!$1:$1048576,MATCH('Program and Results'!$B146,Tables!$A:$A,0),MATCH('Program and Results'!$A146,Tables!$1:$1,0)-1),""))</f>
        <v>1589.5233110617012</v>
      </c>
      <c r="H146" s="74">
        <f t="shared" si="60"/>
        <v>21</v>
      </c>
      <c r="I146" s="74">
        <f t="shared" si="61"/>
        <v>1</v>
      </c>
      <c r="J146" s="75">
        <f t="shared" ca="1" si="53"/>
        <v>0.71242799832437287</v>
      </c>
      <c r="K146" s="76">
        <f>IF(E146="","",IF(ABS(C146-D146)=0,0,IF(ABS(C146-D146)&gt;10,2.99,INDEX('ELO settings '!$B$25:$B$34,MATCH(ABS(C146-D146),'ELO settings '!$A$25:$A$34,0)))))</f>
        <v>1</v>
      </c>
      <c r="L146" s="73">
        <f t="shared" ca="1" si="66"/>
        <v>1476.1138203707669</v>
      </c>
      <c r="M146" s="73">
        <f ca="1">IF(A146="GW 1",ELO_Initial,IFERROR(INDEX(Tables!$1:$1048576,MATCH('Program and Results'!$E146,Tables!$A:$A,0),MATCH('Program and Results'!$A146,Tables!$1:$1,0)-1),""))</f>
        <v>1482.152832405955</v>
      </c>
      <c r="N146" s="74">
        <f t="shared" si="62"/>
        <v>21</v>
      </c>
      <c r="O146" s="74">
        <f t="shared" si="63"/>
        <v>0</v>
      </c>
      <c r="P146" s="75">
        <f t="shared" ca="1" si="68"/>
        <v>0.28757200167562713</v>
      </c>
      <c r="Q146" s="76">
        <f t="shared" si="64"/>
        <v>1</v>
      </c>
      <c r="R146" s="77" t="str">
        <f t="shared" si="65"/>
        <v>ok</v>
      </c>
      <c r="S146" s="87" t="str">
        <f t="shared" si="58"/>
        <v>HOME</v>
      </c>
      <c r="T146" s="74">
        <f t="shared" ca="1" si="59"/>
        <v>107</v>
      </c>
      <c r="U146" s="74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-29</v>
      </c>
      <c r="V146" s="88">
        <f t="shared" ca="1" si="52"/>
        <v>0.42485599664874574</v>
      </c>
      <c r="W146" s="88" t="str">
        <f ca="1">IF(OR($A146="GW 1",$A146="GW 2",$A146="GW 3",$A146="GW 4",$A146="GW 5",$A146="GW 6"),"N/A",IF(T146="","",IF(AND(T146&gt;='Prediction Systems settings'!$B$3,'Program and Results'!T146&lt;='Prediction Systems settings'!$C$3),"DRAW",IF(T146&gt;0,"HOME","AWAY"))))</f>
        <v>HOME</v>
      </c>
      <c r="X146" s="89" t="str">
        <f t="shared" ca="1" si="54"/>
        <v>Succeeded</v>
      </c>
      <c r="Y146" s="74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DRAW</v>
      </c>
      <c r="Z146" s="74" t="str">
        <f t="shared" ca="1" si="55"/>
        <v>Failed</v>
      </c>
      <c r="AA146" s="85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3</v>
      </c>
      <c r="AB146" s="86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3</v>
      </c>
      <c r="AC146" s="86">
        <f t="shared" ca="1" si="56"/>
        <v>0</v>
      </c>
      <c r="AD146" s="86" t="str">
        <f ca="1">IF(OR($A146="GW 1",$A146="GW 2",$A146="GW 3",$A146="GW 4",$A146="GW 5",$A146="GW 6"),"N/A",IF(AC146="","",IF(AC146&gt;'Prediction Systems settings'!$B$5,"HOME",IF(AC146&lt;-'Prediction Systems settings'!$B$5,"AWAY","DRAW"))))</f>
        <v>DRAW</v>
      </c>
      <c r="AE146" s="86" t="str">
        <f t="shared" ca="1" si="57"/>
        <v>Failed</v>
      </c>
      <c r="AK146">
        <v>50.227272727272727</v>
      </c>
      <c r="AL146">
        <v>35.75</v>
      </c>
    </row>
    <row r="147" spans="1:38">
      <c r="A147" t="s">
        <v>20</v>
      </c>
      <c r="B147" t="s">
        <v>184</v>
      </c>
      <c r="C147">
        <v>2</v>
      </c>
      <c r="D147">
        <v>1</v>
      </c>
      <c r="E147" t="s">
        <v>182</v>
      </c>
      <c r="F147" s="73">
        <f t="shared" ca="1" si="67"/>
        <v>1458.3237583483913</v>
      </c>
      <c r="G147" s="73">
        <f ca="1">IF(A147="GW 1",ELO_Initial,IFERROR(INDEX(Tables!$1:$1048576,MATCH('Program and Results'!$B147,Tables!$A:$A,0),MATCH('Program and Results'!$A147,Tables!$1:$1,0)-1),""))</f>
        <v>1445.4192037827816</v>
      </c>
      <c r="H147" s="74">
        <f t="shared" si="60"/>
        <v>21</v>
      </c>
      <c r="I147" s="74">
        <f t="shared" si="61"/>
        <v>1</v>
      </c>
      <c r="J147" s="75">
        <f t="shared" ca="1" si="53"/>
        <v>0.38549740163763196</v>
      </c>
      <c r="K147" s="76">
        <f>IF(E147="","",IF(ABS(C147-D147)=0,0,IF(ABS(C147-D147)&gt;10,2.99,INDEX('ELO settings '!$B$25:$B$34,MATCH(ABS(C147-D147),'ELO settings '!$A$25:$A$34,0)))))</f>
        <v>1</v>
      </c>
      <c r="L147" s="73">
        <f t="shared" ca="1" si="66"/>
        <v>1546.0155566046133</v>
      </c>
      <c r="M147" s="73">
        <f ca="1">IF(A147="GW 1",ELO_Initial,IFERROR(INDEX(Tables!$1:$1048576,MATCH('Program and Results'!$E147,Tables!$A:$A,0),MATCH('Program and Results'!$A147,Tables!$1:$1,0)-1),""))</f>
        <v>1558.920111170223</v>
      </c>
      <c r="N147" s="74">
        <f t="shared" si="62"/>
        <v>21</v>
      </c>
      <c r="O147" s="74">
        <f t="shared" si="63"/>
        <v>0</v>
      </c>
      <c r="P147" s="75">
        <f t="shared" ca="1" si="68"/>
        <v>0.61450259836236798</v>
      </c>
      <c r="Q147" s="76">
        <f t="shared" si="64"/>
        <v>1</v>
      </c>
      <c r="R147" s="77" t="str">
        <f t="shared" si="65"/>
        <v>ok</v>
      </c>
      <c r="S147" s="87" t="str">
        <f t="shared" si="58"/>
        <v>HOME</v>
      </c>
      <c r="T147" s="74">
        <f t="shared" ca="1" si="59"/>
        <v>-114</v>
      </c>
      <c r="U147" s="74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-31</v>
      </c>
      <c r="V147" s="88">
        <f ca="1">IF(D147="","",J147-P147)</f>
        <v>-0.22900519672473602</v>
      </c>
      <c r="W147" s="88" t="str">
        <f ca="1">IF(OR($A147="GW 1",$A147="GW 2",$A147="GW 3",$A147="GW 4",$A147="GW 5",$A147="GW 6"),"N/A",IF(T147="","",IF(AND(T147&gt;='Prediction Systems settings'!$B$3,'Program and Results'!T147&lt;='Prediction Systems settings'!$C$3),"DRAW",IF(T147&gt;0,"HOME","AWAY"))))</f>
        <v>AWAY</v>
      </c>
      <c r="X147" s="89" t="str">
        <f t="shared" ca="1" si="54"/>
        <v>Failed</v>
      </c>
      <c r="Y147" s="74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DRAW</v>
      </c>
      <c r="Z147" s="74" t="str">
        <f t="shared" ca="1" si="55"/>
        <v>Failed</v>
      </c>
      <c r="AA147" s="85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-2</v>
      </c>
      <c r="AB147" s="86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7</v>
      </c>
      <c r="AC147" s="86">
        <f t="shared" ca="1" si="56"/>
        <v>-9</v>
      </c>
      <c r="AD147" s="86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6" t="str">
        <f t="shared" ca="1" si="57"/>
        <v>Failed</v>
      </c>
      <c r="AK147">
        <v>32.5</v>
      </c>
      <c r="AL147">
        <v>48.75</v>
      </c>
    </row>
    <row r="148" spans="1:38">
      <c r="A148" t="s">
        <v>20</v>
      </c>
      <c r="B148" t="s">
        <v>186</v>
      </c>
      <c r="C148">
        <v>2</v>
      </c>
      <c r="D148">
        <v>0</v>
      </c>
      <c r="E148" t="s">
        <v>192</v>
      </c>
      <c r="F148" s="73">
        <f t="shared" ca="1" si="67"/>
        <v>1470.4372546981083</v>
      </c>
      <c r="G148" s="73">
        <f ca="1">IF(A148="GW 1",ELO_Initial,IFERROR(INDEX(Tables!$1:$1048576,MATCH('Program and Results'!$B148,Tables!$A:$A,0),MATCH('Program and Results'!$A148,Tables!$1:$1,0)-1),""))</f>
        <v>1456.4226781265909</v>
      </c>
      <c r="H148" s="74">
        <f t="shared" si="60"/>
        <v>21.51</v>
      </c>
      <c r="I148" s="74">
        <f t="shared" si="61"/>
        <v>1</v>
      </c>
      <c r="J148" s="75">
        <f t="shared" ca="1" si="53"/>
        <v>0.34846227003638303</v>
      </c>
      <c r="K148" s="76">
        <f>IF(E148="","",IF(ABS(C148-D148)=0,0,IF(ABS(C148-D148)&gt;10,2.99,INDEX('ELO settings '!$B$25:$B$34,MATCH(ABS(C148-D148),'ELO settings '!$A$25:$A$34,0)))))</f>
        <v>1.51</v>
      </c>
      <c r="L148" s="73">
        <f t="shared" ca="1" si="66"/>
        <v>1583.6216251143796</v>
      </c>
      <c r="M148" s="73">
        <f ca="1">IF(A148="GW 1",ELO_Initial,IFERROR(INDEX(Tables!$1:$1048576,MATCH('Program and Results'!$E148,Tables!$A:$A,0),MATCH('Program and Results'!$A148,Tables!$1:$1,0)-1),""))</f>
        <v>1597.636201685897</v>
      </c>
      <c r="N148" s="74">
        <f t="shared" si="62"/>
        <v>21.51</v>
      </c>
      <c r="O148" s="74">
        <f t="shared" si="63"/>
        <v>0</v>
      </c>
      <c r="P148" s="75">
        <f t="shared" ca="1" si="68"/>
        <v>0.65153772996361692</v>
      </c>
      <c r="Q148" s="76">
        <f t="shared" si="64"/>
        <v>1.51</v>
      </c>
      <c r="R148" s="77" t="str">
        <f t="shared" si="65"/>
        <v>ok</v>
      </c>
      <c r="S148" s="87" t="str">
        <f t="shared" si="58"/>
        <v>HOME</v>
      </c>
      <c r="T148" s="74">
        <f t="shared" ca="1" si="59"/>
        <v>-141</v>
      </c>
      <c r="U148" s="74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-13</v>
      </c>
      <c r="V148" s="88">
        <f ca="1">IF(D148="","",J148-P148)</f>
        <v>-0.30307545992723389</v>
      </c>
      <c r="W148" s="88" t="str">
        <f ca="1">IF(OR($A148="GW 1",$A148="GW 2",$A148="GW 3",$A148="GW 4",$A148="GW 5",$A148="GW 6"),"N/A",IF(T148="","",IF(AND(T148&gt;='Prediction Systems settings'!$B$3,'Program and Results'!T148&lt;='Prediction Systems settings'!$C$3),"DRAW",IF(T148&gt;0,"HOME","AWAY"))))</f>
        <v>AWAY</v>
      </c>
      <c r="X148" s="89" t="str">
        <f t="shared" ca="1" si="54"/>
        <v>Failed</v>
      </c>
      <c r="Y148" s="74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DRAW</v>
      </c>
      <c r="Z148" s="74" t="str">
        <f t="shared" ca="1" si="55"/>
        <v>Failed</v>
      </c>
      <c r="AA148" s="85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-1</v>
      </c>
      <c r="AB148" s="86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8</v>
      </c>
      <c r="AC148" s="86">
        <f t="shared" ca="1" si="56"/>
        <v>-9</v>
      </c>
      <c r="AD148" s="86" t="str">
        <f ca="1">IF(OR($A148="GW 1",$A148="GW 2",$A148="GW 3",$A148="GW 4",$A148="GW 5",$A148="GW 6"),"N/A",IF(AC148="","",IF(AC148&gt;'Prediction Systems settings'!$B$5,"HOME",IF(AC148&lt;-'Prediction Systems settings'!$B$5,"AWAY","DRAW"))))</f>
        <v>AWAY</v>
      </c>
      <c r="AE148" s="86" t="str">
        <f t="shared" ca="1" si="57"/>
        <v>Failed</v>
      </c>
      <c r="AK148">
        <v>32.5</v>
      </c>
      <c r="AL148">
        <v>55.25</v>
      </c>
    </row>
    <row r="149" spans="1:38">
      <c r="A149" t="s">
        <v>20</v>
      </c>
      <c r="B149" t="s">
        <v>190</v>
      </c>
      <c r="C149">
        <v>4</v>
      </c>
      <c r="D149">
        <v>0</v>
      </c>
      <c r="E149" t="s">
        <v>194</v>
      </c>
      <c r="F149" s="73">
        <f t="shared" ca="1" si="67"/>
        <v>1547.5826661733195</v>
      </c>
      <c r="G149" s="73">
        <f ca="1">IF(A149="GW 1",ELO_Initial,IFERROR(INDEX(Tables!$1:$1048576,MATCH('Program and Results'!$B149,Tables!$A:$A,0),MATCH('Program and Results'!$A149,Tables!$1:$1,0)-1),""))</f>
        <v>1542.3213087155816</v>
      </c>
      <c r="H149" s="74">
        <f t="shared" si="60"/>
        <v>22.11</v>
      </c>
      <c r="I149" s="74">
        <f t="shared" si="61"/>
        <v>1</v>
      </c>
      <c r="J149" s="75">
        <f t="shared" ca="1" si="53"/>
        <v>0.76203720227327965</v>
      </c>
      <c r="K149" s="76">
        <f>IF(E149="","",IF(ABS(C149-D149)=0,0,IF(ABS(C149-D149)&gt;10,2.99,INDEX('ELO settings '!$B$25:$B$34,MATCH(ABS(C149-D149),'ELO settings '!$A$25:$A$34,0)))))</f>
        <v>2.11</v>
      </c>
      <c r="L149" s="73">
        <f t="shared" ca="1" si="66"/>
        <v>1388.054926393339</v>
      </c>
      <c r="M149" s="73">
        <f ca="1">IF(A149="GW 1",ELO_Initial,IFERROR(INDEX(Tables!$1:$1048576,MATCH('Program and Results'!$E149,Tables!$A:$A,0),MATCH('Program and Results'!$A149,Tables!$1:$1,0)-1),""))</f>
        <v>1393.3162838510768</v>
      </c>
      <c r="N149" s="74">
        <f t="shared" si="62"/>
        <v>22.11</v>
      </c>
      <c r="O149" s="74">
        <f t="shared" si="63"/>
        <v>0</v>
      </c>
      <c r="P149" s="75">
        <f t="shared" ca="1" si="68"/>
        <v>0.23796279772672035</v>
      </c>
      <c r="Q149" s="76">
        <f t="shared" si="64"/>
        <v>2.11</v>
      </c>
      <c r="R149" s="77" t="str">
        <f t="shared" si="65"/>
        <v>ok</v>
      </c>
      <c r="S149" s="87" t="str">
        <f t="shared" si="58"/>
        <v>HOME</v>
      </c>
      <c r="T149" s="74">
        <f t="shared" ca="1" si="59"/>
        <v>149</v>
      </c>
      <c r="U149" s="74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21</v>
      </c>
      <c r="V149" s="88">
        <f t="shared" ca="1" si="52"/>
        <v>0.52407440454655929</v>
      </c>
      <c r="W149" s="88" t="str">
        <f ca="1">IF(OR($A149="GW 1",$A149="GW 2",$A149="GW 3",$A149="GW 4",$A149="GW 5",$A149="GW 6"),"N/A",IF(T149="","",IF(AND(T149&gt;='Prediction Systems settings'!$B$3,'Program and Results'!T149&lt;='Prediction Systems settings'!$C$3),"DRAW",IF(T149&gt;0,"HOME","AWAY"))))</f>
        <v>HOME</v>
      </c>
      <c r="X149" s="89" t="str">
        <f t="shared" ca="1" si="54"/>
        <v>Succeeded</v>
      </c>
      <c r="Y149" s="74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HOME</v>
      </c>
      <c r="Z149" s="74" t="str">
        <f t="shared" ca="1" si="55"/>
        <v>Succeeded</v>
      </c>
      <c r="AA149" s="85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3</v>
      </c>
      <c r="AB149" s="86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-14</v>
      </c>
      <c r="AC149" s="86">
        <f t="shared" ca="1" si="56"/>
        <v>17</v>
      </c>
      <c r="AD149" s="86" t="str">
        <f ca="1">IF(OR($A149="GW 1",$A149="GW 2",$A149="GW 3",$A149="GW 4",$A149="GW 5",$A149="GW 6"),"N/A",IF(AC149="","",IF(AC149&gt;'Prediction Systems settings'!$B$5,"HOME",IF(AC149&lt;-'Prediction Systems settings'!$B$5,"AWAY","DRAW"))))</f>
        <v>HOME</v>
      </c>
      <c r="AE149" s="86" t="str">
        <f t="shared" ca="1" si="57"/>
        <v>Succeeded</v>
      </c>
      <c r="AK149">
        <v>53.181818181818187</v>
      </c>
      <c r="AL149">
        <v>6.5</v>
      </c>
    </row>
    <row r="150" spans="1:38">
      <c r="A150" t="s">
        <v>21</v>
      </c>
      <c r="B150" t="s">
        <v>189</v>
      </c>
      <c r="C150">
        <v>1</v>
      </c>
      <c r="D150">
        <v>3</v>
      </c>
      <c r="E150" t="s">
        <v>190</v>
      </c>
      <c r="F150" s="73">
        <f t="shared" ca="1" si="67"/>
        <v>1489.9649252594945</v>
      </c>
      <c r="G150" s="73">
        <f ca="1">IF(A150="GW 1",ELO_Initial,IFERROR(INDEX(Tables!$1:$1048576,MATCH('Program and Results'!$B150,Tables!$A:$A,0),MATCH('Program and Results'!$A150,Tables!$1:$1,0)-1),""))</f>
        <v>1500.1672408324075</v>
      </c>
      <c r="H150" s="74">
        <f t="shared" si="60"/>
        <v>21.51</v>
      </c>
      <c r="I150" s="74">
        <f t="shared" si="61"/>
        <v>0</v>
      </c>
      <c r="J150" s="75">
        <f t="shared" ca="1" si="53"/>
        <v>0.47430569841529491</v>
      </c>
      <c r="K150" s="76">
        <f>IF(E150="","",IF(ABS(C150-D150)=0,0,IF(ABS(C150-D150)&gt;10,2.99,INDEX('ELO settings '!$B$25:$B$34,MATCH(ABS(C150-D150),'ELO settings '!$A$25:$A$34,0)))))</f>
        <v>1.51</v>
      </c>
      <c r="L150" s="73">
        <f t="shared" ca="1" si="66"/>
        <v>1557.7849817462325</v>
      </c>
      <c r="M150" s="73">
        <f ca="1">IF(A150="GW 1",ELO_Initial,IFERROR(INDEX(Tables!$1:$1048576,MATCH('Program and Results'!$E150,Tables!$A:$A,0),MATCH('Program and Results'!$A150,Tables!$1:$1,0)-1),""))</f>
        <v>1547.5826661733195</v>
      </c>
      <c r="N150" s="74">
        <f t="shared" si="62"/>
        <v>21.51</v>
      </c>
      <c r="O150" s="74">
        <f t="shared" si="63"/>
        <v>1</v>
      </c>
      <c r="P150" s="75">
        <f t="shared" ca="1" si="68"/>
        <v>0.52569430158470509</v>
      </c>
      <c r="Q150" s="76">
        <f t="shared" si="64"/>
        <v>1.51</v>
      </c>
      <c r="R150" s="77" t="str">
        <f t="shared" si="65"/>
        <v>ok</v>
      </c>
      <c r="S150" s="87" t="str">
        <f t="shared" si="58"/>
        <v>AWAY</v>
      </c>
      <c r="T150" s="74">
        <f t="shared" ca="1" si="59"/>
        <v>-47</v>
      </c>
      <c r="U150" s="74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43</v>
      </c>
      <c r="V150" s="88">
        <f t="shared" ca="1" si="52"/>
        <v>-5.1388603169410185E-2</v>
      </c>
      <c r="W150" s="88" t="str">
        <f ca="1">IF(OR($A150="GW 1",$A150="GW 2",$A150="GW 3",$A150="GW 4",$A150="GW 5",$A150="GW 6"),"N/A",IF(T150="","",IF(AND(T150&gt;='Prediction Systems settings'!$B$3,'Program and Results'!T150&lt;='Prediction Systems settings'!$C$3),"DRAW",IF(T150&gt;0,"HOME","AWAY"))))</f>
        <v>AWAY</v>
      </c>
      <c r="X150" s="89" t="str">
        <f t="shared" ca="1" si="54"/>
        <v>Succeeded</v>
      </c>
      <c r="Y150" s="74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HOME</v>
      </c>
      <c r="Z150" s="74" t="str">
        <f t="shared" ca="1" si="55"/>
        <v>Failed</v>
      </c>
      <c r="AA150" s="85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3</v>
      </c>
      <c r="AB150" s="86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6</v>
      </c>
      <c r="AC150" s="86">
        <f t="shared" ca="1" si="56"/>
        <v>-3</v>
      </c>
      <c r="AD150" s="86" t="str">
        <f ca="1">IF(OR($A150="GW 1",$A150="GW 2",$A150="GW 3",$A150="GW 4",$A150="GW 5",$A150="GW 6"),"N/A",IF(AC150="","",IF(AC150&gt;'Prediction Systems settings'!$B$5,"HOME",IF(AC150&lt;-'Prediction Systems settings'!$B$5,"AWAY","DRAW"))))</f>
        <v>DRAW</v>
      </c>
      <c r="AE150" s="86" t="str">
        <f t="shared" ca="1" si="57"/>
        <v>Failed</v>
      </c>
      <c r="AK150">
        <v>29.545454545454543</v>
      </c>
      <c r="AL150">
        <v>53.181818181818187</v>
      </c>
    </row>
    <row r="151" spans="1:38">
      <c r="A151" t="s">
        <v>21</v>
      </c>
      <c r="B151" t="s">
        <v>194</v>
      </c>
      <c r="C151">
        <v>0</v>
      </c>
      <c r="D151">
        <v>1</v>
      </c>
      <c r="E151" t="s">
        <v>186</v>
      </c>
      <c r="F151" s="73">
        <f t="shared" ca="1" si="67"/>
        <v>1379.8294435548387</v>
      </c>
      <c r="G151" s="73">
        <f ca="1">IF(A151="GW 1",ELO_Initial,IFERROR(INDEX(Tables!$1:$1048576,MATCH('Program and Results'!$B151,Tables!$A:$A,0),MATCH('Program and Results'!$A151,Tables!$1:$1,0)-1),""))</f>
        <v>1388.054926393339</v>
      </c>
      <c r="H151" s="74">
        <f t="shared" si="60"/>
        <v>21</v>
      </c>
      <c r="I151" s="74">
        <f t="shared" si="61"/>
        <v>0</v>
      </c>
      <c r="J151" s="75">
        <f t="shared" ca="1" si="53"/>
        <v>0.3916896589762035</v>
      </c>
      <c r="K151" s="76">
        <f>IF(E151="","",IF(ABS(C151-D151)=0,0,IF(ABS(C151-D151)&gt;10,2.99,INDEX('ELO settings '!$B$25:$B$34,MATCH(ABS(C151-D151),'ELO settings '!$A$25:$A$34,0)))))</f>
        <v>1</v>
      </c>
      <c r="L151" s="73">
        <f t="shared" ca="1" si="66"/>
        <v>1478.6627375366086</v>
      </c>
      <c r="M151" s="73">
        <f ca="1">IF(A151="GW 1",ELO_Initial,IFERROR(INDEX(Tables!$1:$1048576,MATCH('Program and Results'!$E151,Tables!$A:$A,0),MATCH('Program and Results'!$A151,Tables!$1:$1,0)-1),""))</f>
        <v>1470.4372546981083</v>
      </c>
      <c r="N151" s="74">
        <f t="shared" si="62"/>
        <v>21</v>
      </c>
      <c r="O151" s="74">
        <f t="shared" si="63"/>
        <v>1</v>
      </c>
      <c r="P151" s="75">
        <f t="shared" ca="1" si="68"/>
        <v>0.60831034102379644</v>
      </c>
      <c r="Q151" s="76">
        <f t="shared" si="64"/>
        <v>1</v>
      </c>
      <c r="R151" s="77" t="str">
        <f t="shared" si="65"/>
        <v>ok</v>
      </c>
      <c r="S151" s="87" t="str">
        <f t="shared" si="58"/>
        <v>AWAY</v>
      </c>
      <c r="T151" s="74">
        <f t="shared" ca="1" si="59"/>
        <v>-82</v>
      </c>
      <c r="U151" s="74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-30</v>
      </c>
      <c r="V151" s="88">
        <f t="shared" ca="1" si="52"/>
        <v>-0.21662068204759294</v>
      </c>
      <c r="W151" s="88" t="str">
        <f ca="1">IF(OR($A151="GW 1",$A151="GW 2",$A151="GW 3",$A151="GW 4",$A151="GW 5",$A151="GW 6"),"N/A",IF(T151="","",IF(AND(T151&gt;='Prediction Systems settings'!$B$3,'Program and Results'!T151&lt;='Prediction Systems settings'!$C$3),"DRAW",IF(T151&gt;0,"HOME","AWAY"))))</f>
        <v>AWAY</v>
      </c>
      <c r="X151" s="89" t="str">
        <f t="shared" ca="1" si="54"/>
        <v>Succeeded</v>
      </c>
      <c r="Y151" s="74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DRAW</v>
      </c>
      <c r="Z151" s="74" t="str">
        <f t="shared" ca="1" si="55"/>
        <v>Failed</v>
      </c>
      <c r="AA151" s="85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-17</v>
      </c>
      <c r="AB151" s="86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1</v>
      </c>
      <c r="AC151" s="86">
        <f t="shared" ca="1" si="56"/>
        <v>-18</v>
      </c>
      <c r="AD151" s="86" t="str">
        <f ca="1">IF(OR($A151="GW 1",$A151="GW 2",$A151="GW 3",$A151="GW 4",$A151="GW 5",$A151="GW 6"),"N/A",IF(AC151="","",IF(AC151&gt;'Prediction Systems settings'!$B$5,"HOME",IF(AC151&lt;-'Prediction Systems settings'!$B$5,"AWAY","DRAW"))))</f>
        <v>AWAY</v>
      </c>
      <c r="AE151" s="86" t="str">
        <f t="shared" ca="1" si="57"/>
        <v>Succeeded</v>
      </c>
      <c r="AK151">
        <v>5.9090909090909092</v>
      </c>
      <c r="AL151">
        <v>32.5</v>
      </c>
    </row>
    <row r="152" spans="1:38">
      <c r="A152" t="s">
        <v>21</v>
      </c>
      <c r="B152" t="s">
        <v>192</v>
      </c>
      <c r="C152">
        <v>5</v>
      </c>
      <c r="D152">
        <v>1</v>
      </c>
      <c r="E152" t="s">
        <v>184</v>
      </c>
      <c r="F152" s="73">
        <f t="shared" ca="1" si="67"/>
        <v>1589.376817675354</v>
      </c>
      <c r="G152" s="73">
        <f ca="1">IF(A152="GW 1",ELO_Initial,IFERROR(INDEX(Tables!$1:$1048576,MATCH('Program and Results'!$B152,Tables!$A:$A,0),MATCH('Program and Results'!$A152,Tables!$1:$1,0)-1),""))</f>
        <v>1583.6216251143796</v>
      </c>
      <c r="H152" s="74">
        <f t="shared" si="60"/>
        <v>22.11</v>
      </c>
      <c r="I152" s="74">
        <f t="shared" si="61"/>
        <v>1</v>
      </c>
      <c r="J152" s="75">
        <f t="shared" ca="1" si="53"/>
        <v>0.73970182899257042</v>
      </c>
      <c r="K152" s="76">
        <f>IF(E152="","",IF(ABS(C152-D152)=0,0,IF(ABS(C152-D152)&gt;10,2.99,INDEX('ELO settings '!$B$25:$B$34,MATCH(ABS(C152-D152),'ELO settings '!$A$25:$A$34,0)))))</f>
        <v>2.11</v>
      </c>
      <c r="L152" s="73">
        <f t="shared" ca="1" si="66"/>
        <v>1452.5685657874169</v>
      </c>
      <c r="M152" s="73">
        <f ca="1">IF(A152="GW 1",ELO_Initial,IFERROR(INDEX(Tables!$1:$1048576,MATCH('Program and Results'!$E152,Tables!$A:$A,0),MATCH('Program and Results'!$A152,Tables!$1:$1,0)-1),""))</f>
        <v>1458.3237583483913</v>
      </c>
      <c r="N152" s="74">
        <f t="shared" si="62"/>
        <v>22.11</v>
      </c>
      <c r="O152" s="74">
        <f t="shared" si="63"/>
        <v>0</v>
      </c>
      <c r="P152" s="75">
        <f t="shared" ca="1" si="68"/>
        <v>0.26029817100742958</v>
      </c>
      <c r="Q152" s="76">
        <f t="shared" si="64"/>
        <v>2.11</v>
      </c>
      <c r="R152" s="77" t="str">
        <f t="shared" si="65"/>
        <v>ok</v>
      </c>
      <c r="S152" s="87" t="str">
        <f t="shared" si="58"/>
        <v>HOME</v>
      </c>
      <c r="T152" s="74">
        <f t="shared" ca="1" si="59"/>
        <v>125</v>
      </c>
      <c r="U152" s="74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-21</v>
      </c>
      <c r="V152" s="88">
        <f t="shared" ca="1" si="52"/>
        <v>0.47940365798514084</v>
      </c>
      <c r="W152" s="88" t="str">
        <f ca="1">IF(OR($A152="GW 1",$A152="GW 2",$A152="GW 3",$A152="GW 4",$A152="GW 5",$A152="GW 6"),"N/A",IF(T152="","",IF(AND(T152&gt;='Prediction Systems settings'!$B$3,'Program and Results'!T152&lt;='Prediction Systems settings'!$C$3),"DRAW",IF(T152&gt;0,"HOME","AWAY"))))</f>
        <v>HOME</v>
      </c>
      <c r="X152" s="89" t="str">
        <f t="shared" ca="1" si="54"/>
        <v>Succeeded</v>
      </c>
      <c r="Y152" s="74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4" t="str">
        <f t="shared" ca="1" si="55"/>
        <v>Failed</v>
      </c>
      <c r="AA152" s="85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5</v>
      </c>
      <c r="AB152" s="86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0</v>
      </c>
      <c r="AC152" s="86">
        <f t="shared" ca="1" si="56"/>
        <v>5</v>
      </c>
      <c r="AD152" s="86" t="str">
        <f ca="1">IF(OR($A152="GW 1",$A152="GW 2",$A152="GW 3",$A152="GW 4",$A152="GW 5",$A152="GW 6"),"N/A",IF(AC152="","",IF(AC152&gt;'Prediction Systems settings'!$B$5,"HOME",IF(AC152&lt;-'Prediction Systems settings'!$B$5,"AWAY","DRAW"))))</f>
        <v>DRAW</v>
      </c>
      <c r="AE152" s="86" t="str">
        <f t="shared" ca="1" si="57"/>
        <v>Failed</v>
      </c>
      <c r="AK152">
        <v>56.13636363636364</v>
      </c>
      <c r="AL152">
        <v>32.5</v>
      </c>
    </row>
    <row r="153" spans="1:38">
      <c r="A153" t="s">
        <v>21</v>
      </c>
      <c r="B153" t="s">
        <v>182</v>
      </c>
      <c r="C153">
        <v>3</v>
      </c>
      <c r="D153">
        <v>1</v>
      </c>
      <c r="E153" t="s">
        <v>185</v>
      </c>
      <c r="F153" s="73">
        <f t="shared" ca="1" si="67"/>
        <v>1556.7494913035814</v>
      </c>
      <c r="G153" s="73">
        <f ca="1">IF(A153="GW 1",ELO_Initial,IFERROR(INDEX(Tables!$1:$1048576,MATCH('Program and Results'!$B153,Tables!$A:$A,0),MATCH('Program and Results'!$A153,Tables!$1:$1,0)-1),""))</f>
        <v>1546.0155566046133</v>
      </c>
      <c r="H153" s="74">
        <f t="shared" si="60"/>
        <v>21.51</v>
      </c>
      <c r="I153" s="74">
        <f t="shared" si="61"/>
        <v>1</v>
      </c>
      <c r="J153" s="75">
        <f t="shared" ca="1" si="53"/>
        <v>0.50097932594290773</v>
      </c>
      <c r="K153" s="76">
        <f>IF(E153="","",IF(ABS(C153-D153)=0,0,IF(ABS(C153-D153)&gt;10,2.99,INDEX('ELO settings '!$B$25:$B$34,MATCH(ABS(C153-D153),'ELO settings '!$A$25:$A$34,0)))))</f>
        <v>1.51</v>
      </c>
      <c r="L153" s="73">
        <f t="shared" ca="1" si="66"/>
        <v>1584.8283883979211</v>
      </c>
      <c r="M153" s="73">
        <f ca="1">IF(A153="GW 1",ELO_Initial,IFERROR(INDEX(Tables!$1:$1048576,MATCH('Program and Results'!$E153,Tables!$A:$A,0),MATCH('Program and Results'!$A153,Tables!$1:$1,0)-1),""))</f>
        <v>1595.5623230968893</v>
      </c>
      <c r="N153" s="74">
        <f t="shared" si="62"/>
        <v>21.51</v>
      </c>
      <c r="O153" s="74">
        <f t="shared" si="63"/>
        <v>0</v>
      </c>
      <c r="P153" s="75">
        <f t="shared" ca="1" si="68"/>
        <v>0.49902067405709227</v>
      </c>
      <c r="Q153" s="76">
        <f t="shared" si="64"/>
        <v>1.51</v>
      </c>
      <c r="R153" s="77" t="str">
        <f t="shared" si="65"/>
        <v>ok</v>
      </c>
      <c r="S153" s="87" t="str">
        <f t="shared" si="58"/>
        <v>HOME</v>
      </c>
      <c r="T153" s="74">
        <f t="shared" ca="1" si="59"/>
        <v>-50</v>
      </c>
      <c r="U153" s="74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3</v>
      </c>
      <c r="V153" s="88">
        <f t="shared" ca="1" si="52"/>
        <v>1.9586518858154545E-3</v>
      </c>
      <c r="W153" s="88" t="str">
        <f ca="1">IF(OR($A153="GW 1",$A153="GW 2",$A153="GW 3",$A153="GW 4",$A153="GW 5",$A153="GW 6"),"N/A",IF(T153="","",IF(AND(T153&gt;='Prediction Systems settings'!$B$3,'Program and Results'!T153&lt;='Prediction Systems settings'!$C$3),"DRAW",IF(T153&gt;0,"HOME","AWAY"))))</f>
        <v>AWAY</v>
      </c>
      <c r="X153" s="89" t="str">
        <f t="shared" ca="1" si="54"/>
        <v>Failed</v>
      </c>
      <c r="Y153" s="74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HOME</v>
      </c>
      <c r="Z153" s="74" t="str">
        <f t="shared" ca="1" si="55"/>
        <v>Succeeded</v>
      </c>
      <c r="AA153" s="85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5</v>
      </c>
      <c r="AB153" s="86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2</v>
      </c>
      <c r="AC153" s="86">
        <f t="shared" ca="1" si="56"/>
        <v>3</v>
      </c>
      <c r="AD153" s="86" t="str">
        <f ca="1">IF(OR($A153="GW 1",$A153="GW 2",$A153="GW 3",$A153="GW 4",$A153="GW 5",$A153="GW 6"),"N/A",IF(AC153="","",IF(AC153&gt;'Prediction Systems settings'!$B$5,"HOME",IF(AC153&lt;-'Prediction Systems settings'!$B$5,"AWAY","DRAW"))))</f>
        <v>DRAW</v>
      </c>
      <c r="AE153" s="86" t="str">
        <f t="shared" ca="1" si="57"/>
        <v>Failed</v>
      </c>
      <c r="AK153">
        <v>50.227272727272727</v>
      </c>
      <c r="AL153">
        <v>50.227272727272727</v>
      </c>
    </row>
    <row r="154" spans="1:38">
      <c r="A154" t="s">
        <v>21</v>
      </c>
      <c r="B154" t="s">
        <v>188</v>
      </c>
      <c r="C154">
        <v>1</v>
      </c>
      <c r="D154">
        <v>3</v>
      </c>
      <c r="E154" t="s">
        <v>187</v>
      </c>
      <c r="F154" s="73">
        <f t="shared" ca="1" si="67"/>
        <v>1467.4341523648234</v>
      </c>
      <c r="G154" s="73">
        <f ca="1">IF(A154="GW 1",ELO_Initial,IFERROR(INDEX(Tables!$1:$1048576,MATCH('Program and Results'!$B154,Tables!$A:$A,0),MATCH('Program and Results'!$A154,Tables!$1:$1,0)-1),""))</f>
        <v>1476.1138203707669</v>
      </c>
      <c r="H154" s="74">
        <f t="shared" si="60"/>
        <v>21.51</v>
      </c>
      <c r="I154" s="74">
        <f t="shared" si="61"/>
        <v>0</v>
      </c>
      <c r="J154" s="75">
        <f t="shared" ca="1" si="53"/>
        <v>0.40351780594809306</v>
      </c>
      <c r="K154" s="76">
        <f>IF(E154="","",IF(ABS(C154-D154)=0,0,IF(ABS(C154-D154)&gt;10,2.99,INDEX('ELO settings '!$B$25:$B$34,MATCH(ABS(C154-D154),'ELO settings '!$A$25:$A$34,0)))))</f>
        <v>1.51</v>
      </c>
      <c r="L154" s="73">
        <f t="shared" ca="1" si="66"/>
        <v>1585.187400500472</v>
      </c>
      <c r="M154" s="73">
        <f ca="1">IF(A154="GW 1",ELO_Initial,IFERROR(INDEX(Tables!$1:$1048576,MATCH('Program and Results'!$E154,Tables!$A:$A,0),MATCH('Program and Results'!$A154,Tables!$1:$1,0)-1),""))</f>
        <v>1576.5077324945285</v>
      </c>
      <c r="N154" s="74">
        <f t="shared" si="62"/>
        <v>21.51</v>
      </c>
      <c r="O154" s="74">
        <f t="shared" si="63"/>
        <v>1</v>
      </c>
      <c r="P154" s="75">
        <f t="shared" ca="1" si="68"/>
        <v>0.59648219405190694</v>
      </c>
      <c r="Q154" s="76">
        <f t="shared" si="64"/>
        <v>1.51</v>
      </c>
      <c r="R154" s="77" t="str">
        <f t="shared" si="65"/>
        <v>ok</v>
      </c>
      <c r="S154" s="87" t="str">
        <f t="shared" si="58"/>
        <v>AWAY</v>
      </c>
      <c r="T154" s="74">
        <f t="shared" ca="1" si="59"/>
        <v>-100</v>
      </c>
      <c r="U154" s="74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8</v>
      </c>
      <c r="V154" s="88">
        <f t="shared" ca="1" si="52"/>
        <v>-0.19296438810381389</v>
      </c>
      <c r="W154" s="88" t="str">
        <f ca="1">IF(OR($A154="GW 1",$A154="GW 2",$A154="GW 3",$A154="GW 4",$A154="GW 5",$A154="GW 6"),"N/A",IF(T154="","",IF(AND(T154&gt;='Prediction Systems settings'!$B$3,'Program and Results'!T154&lt;='Prediction Systems settings'!$C$3),"DRAW",IF(T154&gt;0,"HOME","AWAY"))))</f>
        <v>AWAY</v>
      </c>
      <c r="X154" s="89" t="str">
        <f t="shared" ca="1" si="54"/>
        <v>Succeeded</v>
      </c>
      <c r="Y154" s="74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4" t="str">
        <f t="shared" ca="1" si="55"/>
        <v>Failed</v>
      </c>
      <c r="AA154" s="85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3</v>
      </c>
      <c r="AB154" s="86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8</v>
      </c>
      <c r="AC154" s="86">
        <f t="shared" ca="1" si="56"/>
        <v>-5</v>
      </c>
      <c r="AD154" s="86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6" t="str">
        <f t="shared" ca="1" si="57"/>
        <v>Failed</v>
      </c>
      <c r="AK154">
        <v>32.5</v>
      </c>
      <c r="AL154">
        <v>41.36363636363636</v>
      </c>
    </row>
    <row r="155" spans="1:38">
      <c r="A155" t="s">
        <v>21</v>
      </c>
      <c r="B155" t="s">
        <v>183</v>
      </c>
      <c r="C155">
        <v>0</v>
      </c>
      <c r="D155">
        <v>0</v>
      </c>
      <c r="E155" t="s">
        <v>191</v>
      </c>
      <c r="F155" s="73">
        <f t="shared" ca="1" si="67"/>
        <v>1498.1209199697194</v>
      </c>
      <c r="G155" s="73">
        <f ca="1">IF(A155="GW 1",ELO_Initial,IFERROR(INDEX(Tables!$1:$1048576,MATCH('Program and Results'!$B155,Tables!$A:$A,0),MATCH('Program and Results'!$A155,Tables!$1:$1,0)-1),""))</f>
        <v>1499.9781491942929</v>
      </c>
      <c r="H155" s="74">
        <f t="shared" si="60"/>
        <v>20</v>
      </c>
      <c r="I155" s="74">
        <f t="shared" si="61"/>
        <v>0.5</v>
      </c>
      <c r="J155" s="75">
        <f t="shared" ca="1" si="53"/>
        <v>0.59286146122867478</v>
      </c>
      <c r="K155" s="76">
        <f>IF(E155="","",IF(ABS(C155-D155)=0,0,IF(ABS(C155-D155)&gt;10,2.99,INDEX('ELO settings '!$B$25:$B$34,MATCH(ABS(C155-D155),'ELO settings '!$A$25:$A$34,0)))))</f>
        <v>0</v>
      </c>
      <c r="L155" s="73">
        <f t="shared" ca="1" si="66"/>
        <v>1469.0509758294529</v>
      </c>
      <c r="M155" s="73">
        <f ca="1">IF(A155="GW 1",ELO_Initial,IFERROR(INDEX(Tables!$1:$1048576,MATCH('Program and Results'!$E155,Tables!$A:$A,0),MATCH('Program and Results'!$A155,Tables!$1:$1,0)-1),""))</f>
        <v>1467.1937466048794</v>
      </c>
      <c r="N155" s="74">
        <f t="shared" si="62"/>
        <v>20</v>
      </c>
      <c r="O155" s="74">
        <f t="shared" si="63"/>
        <v>0.5</v>
      </c>
      <c r="P155" s="75">
        <f t="shared" ca="1" si="68"/>
        <v>0.40713853877132522</v>
      </c>
      <c r="Q155" s="76">
        <f t="shared" si="64"/>
        <v>0</v>
      </c>
      <c r="R155" s="77" t="str">
        <f t="shared" si="65"/>
        <v>ok</v>
      </c>
      <c r="S155" s="87" t="str">
        <f t="shared" si="58"/>
        <v>DRAW</v>
      </c>
      <c r="T155" s="74">
        <f t="shared" ca="1" si="59"/>
        <v>33</v>
      </c>
      <c r="U155" s="74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24</v>
      </c>
      <c r="V155" s="88">
        <f t="shared" ca="1" si="52"/>
        <v>0.18572292245734956</v>
      </c>
      <c r="W155" s="88" t="str">
        <f ca="1">IF(OR($A155="GW 1",$A155="GW 2",$A155="GW 3",$A155="GW 4",$A155="GW 5",$A155="GW 6"),"N/A",IF(T155="","",IF(AND(T155&gt;='Prediction Systems settings'!$B$3,'Program and Results'!T155&lt;='Prediction Systems settings'!$C$3),"DRAW",IF(T155&gt;0,"HOME","AWAY"))))</f>
        <v>HOME</v>
      </c>
      <c r="X155" s="89" t="str">
        <f t="shared" ca="1" si="54"/>
        <v>Failed</v>
      </c>
      <c r="Y155" s="74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HOME</v>
      </c>
      <c r="Z155" s="74" t="str">
        <f t="shared" ca="1" si="55"/>
        <v>Failed</v>
      </c>
      <c r="AA155" s="85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-7</v>
      </c>
      <c r="AB155" s="86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-2</v>
      </c>
      <c r="AC155" s="86">
        <f t="shared" ca="1" si="56"/>
        <v>-5</v>
      </c>
      <c r="AD155" s="86" t="str">
        <f ca="1">IF(OR($A155="GW 1",$A155="GW 2",$A155="GW 3",$A155="GW 4",$A155="GW 5",$A155="GW 6"),"N/A",IF(AC155="","",IF(AC155&gt;'Prediction Systems settings'!$B$5,"HOME",IF(AC155&lt;-'Prediction Systems settings'!$B$5,"AWAY","DRAW"))))</f>
        <v>DRAW</v>
      </c>
      <c r="AE155" s="86" t="str">
        <f t="shared" ca="1" si="57"/>
        <v>Succeeded</v>
      </c>
      <c r="AK155">
        <v>32.5</v>
      </c>
      <c r="AL155">
        <v>32.5</v>
      </c>
    </row>
    <row r="156" spans="1:38">
      <c r="A156" t="s">
        <v>21</v>
      </c>
      <c r="B156" t="s">
        <v>193</v>
      </c>
      <c r="C156">
        <v>0</v>
      </c>
      <c r="D156">
        <v>2</v>
      </c>
      <c r="E156" t="s">
        <v>195</v>
      </c>
      <c r="F156" s="73">
        <f t="shared" ca="1" si="67"/>
        <v>1455.5098399540955</v>
      </c>
      <c r="G156" s="73">
        <f ca="1">IF(A156="GW 1",ELO_Initial,IFERROR(INDEX(Tables!$1:$1048576,MATCH('Program and Results'!$B156,Tables!$A:$A,0),MATCH('Program and Results'!$A156,Tables!$1:$1,0)-1),""))</f>
        <v>1468.3093187004492</v>
      </c>
      <c r="H156" s="74">
        <f t="shared" si="60"/>
        <v>21.51</v>
      </c>
      <c r="I156" s="74">
        <f t="shared" si="61"/>
        <v>0</v>
      </c>
      <c r="J156" s="75">
        <f t="shared" ca="1" si="53"/>
        <v>0.59504782642276788</v>
      </c>
      <c r="K156" s="76">
        <f>IF(E156="","",IF(ABS(C156-D156)=0,0,IF(ABS(C156-D156)&gt;10,2.99,INDEX('ELO settings '!$B$25:$B$34,MATCH(ABS(C156-D156),'ELO settings '!$A$25:$A$34,0)))))</f>
        <v>1.51</v>
      </c>
      <c r="L156" s="73">
        <f t="shared" ca="1" si="66"/>
        <v>1434.9313601199892</v>
      </c>
      <c r="M156" s="73">
        <f ca="1">IF(A156="GW 1",ELO_Initial,IFERROR(INDEX(Tables!$1:$1048576,MATCH('Program and Results'!$E156,Tables!$A:$A,0),MATCH('Program and Results'!$A156,Tables!$1:$1,0)-1),""))</f>
        <v>1422.1318813736355</v>
      </c>
      <c r="N156" s="74">
        <f t="shared" si="62"/>
        <v>21.51</v>
      </c>
      <c r="O156" s="74">
        <f t="shared" si="63"/>
        <v>1</v>
      </c>
      <c r="P156" s="75">
        <f t="shared" ca="1" si="68"/>
        <v>0.40495217357723212</v>
      </c>
      <c r="Q156" s="76">
        <f t="shared" si="64"/>
        <v>1.51</v>
      </c>
      <c r="R156" s="77" t="str">
        <f t="shared" si="65"/>
        <v>ok</v>
      </c>
      <c r="S156" s="87" t="str">
        <f t="shared" si="58"/>
        <v>AWAY</v>
      </c>
      <c r="T156" s="74">
        <f t="shared" ca="1" si="59"/>
        <v>46</v>
      </c>
      <c r="U156" s="74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31</v>
      </c>
      <c r="V156" s="88">
        <f ca="1">IF(D156="","",J156-P156)</f>
        <v>0.19009565284553576</v>
      </c>
      <c r="W156" s="88" t="str">
        <f ca="1">IF(OR($A156="GW 1",$A156="GW 2",$A156="GW 3",$A156="GW 4",$A156="GW 5",$A156="GW 6"),"N/A",IF(T156="","",IF(AND(T156&gt;='Prediction Systems settings'!$B$3,'Program and Results'!T156&lt;='Prediction Systems settings'!$C$3),"DRAW",IF(T156&gt;0,"HOME","AWAY"))))</f>
        <v>HOME</v>
      </c>
      <c r="X156" s="89" t="str">
        <f t="shared" ca="1" si="54"/>
        <v>Failed</v>
      </c>
      <c r="Y156" s="74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HOME</v>
      </c>
      <c r="Z156" s="74" t="str">
        <f t="shared" ca="1" si="55"/>
        <v>Failed</v>
      </c>
      <c r="AA156" s="85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-1</v>
      </c>
      <c r="AB156" s="86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-6</v>
      </c>
      <c r="AC156" s="86">
        <f t="shared" ca="1" si="56"/>
        <v>5</v>
      </c>
      <c r="AD156" s="86" t="str">
        <f ca="1">IF(OR($A156="GW 1",$A156="GW 2",$A156="GW 3",$A156="GW 4",$A156="GW 5",$A156="GW 6"),"N/A",IF(AC156="","",IF(AC156&gt;'Prediction Systems settings'!$B$5,"HOME",IF(AC156&lt;-'Prediction Systems settings'!$B$5,"AWAY","DRAW"))))</f>
        <v>DRAW</v>
      </c>
      <c r="AE156" s="86" t="str">
        <f t="shared" ca="1" si="57"/>
        <v>Failed</v>
      </c>
      <c r="AK156">
        <v>20.68181818181818</v>
      </c>
      <c r="AL156">
        <v>23.636363636363637</v>
      </c>
    </row>
    <row r="157" spans="1:38">
      <c r="A157" t="s">
        <v>22</v>
      </c>
      <c r="B157" t="s">
        <v>193</v>
      </c>
      <c r="C157">
        <v>4</v>
      </c>
      <c r="D157">
        <v>0</v>
      </c>
      <c r="E157" t="s">
        <v>189</v>
      </c>
      <c r="F157" s="73">
        <f t="shared" ca="1" si="67"/>
        <v>1466.8854866913762</v>
      </c>
      <c r="G157" s="73">
        <f ca="1">IF(A157="GW 1",ELO_Initial,IFERROR(INDEX(Tables!$1:$1048576,MATCH('Program and Results'!$B157,Tables!$A:$A,0),MATCH('Program and Results'!$A157,Tables!$1:$1,0)-1),""))</f>
        <v>1455.5098399540955</v>
      </c>
      <c r="H157" s="74">
        <f t="shared" si="60"/>
        <v>22.11</v>
      </c>
      <c r="I157" s="74">
        <f t="shared" si="61"/>
        <v>1</v>
      </c>
      <c r="J157" s="75">
        <f t="shared" ca="1" si="53"/>
        <v>0.48549766000539113</v>
      </c>
      <c r="K157" s="76">
        <f>IF(E157="","",IF(ABS(C157-D157)=0,0,IF(ABS(C157-D157)&gt;10,2.99,INDEX('ELO settings '!$B$25:$B$34,MATCH(ABS(C157-D157),'ELO settings '!$A$25:$A$34,0)))))</f>
        <v>2.11</v>
      </c>
      <c r="L157" s="73">
        <f t="shared" ca="1" si="66"/>
        <v>1478.5892785222138</v>
      </c>
      <c r="M157" s="73">
        <f ca="1">IF(A157="GW 1",ELO_Initial,IFERROR(INDEX(Tables!$1:$1048576,MATCH('Program and Results'!$E157,Tables!$A:$A,0),MATCH('Program and Results'!$A157,Tables!$1:$1,0)-1),""))</f>
        <v>1489.9649252594945</v>
      </c>
      <c r="N157" s="74">
        <f t="shared" si="62"/>
        <v>22.11</v>
      </c>
      <c r="O157" s="74">
        <f t="shared" si="63"/>
        <v>0</v>
      </c>
      <c r="P157" s="75">
        <f t="shared" ca="1" si="68"/>
        <v>0.51450233999460893</v>
      </c>
      <c r="Q157" s="76">
        <f t="shared" si="64"/>
        <v>2.11</v>
      </c>
      <c r="R157" s="77" t="str">
        <f t="shared" si="65"/>
        <v>ok</v>
      </c>
      <c r="S157" s="87" t="str">
        <f t="shared" si="58"/>
        <v>HOME</v>
      </c>
      <c r="T157" s="74">
        <f t="shared" ca="1" si="59"/>
        <v>-34</v>
      </c>
      <c r="U157" s="74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-3</v>
      </c>
      <c r="V157" s="88">
        <f ca="1">IF(D157="","",J157-P157)</f>
        <v>-2.9004679989217796E-2</v>
      </c>
      <c r="W157" s="88" t="str">
        <f ca="1">IF(OR($A157="GW 1",$A157="GW 2",$A157="GW 3",$A157="GW 4",$A157="GW 5",$A157="GW 6"),"N/A",IF(T157="","",IF(AND(T157&gt;='Prediction Systems settings'!$B$3,'Program and Results'!T157&lt;='Prediction Systems settings'!$C$3),"DRAW",IF(T157&gt;0,"HOME","AWAY"))))</f>
        <v>DRAW</v>
      </c>
      <c r="X157" s="89" t="str">
        <f t="shared" ca="1" si="54"/>
        <v>Failed</v>
      </c>
      <c r="Y157" s="74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AWAY</v>
      </c>
      <c r="Z157" s="74" t="str">
        <f t="shared" ca="1" si="55"/>
        <v>Failed</v>
      </c>
      <c r="AA157" s="85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-1</v>
      </c>
      <c r="AB157" s="86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2</v>
      </c>
      <c r="AC157" s="86">
        <f t="shared" ca="1" si="56"/>
        <v>-3</v>
      </c>
      <c r="AD157" s="86" t="str">
        <f ca="1">IF(OR($A157="GW 1",$A157="GW 2",$A157="GW 3",$A157="GW 4",$A157="GW 5",$A157="GW 6"),"N/A",IF(AC157="","",IF(AC157&gt;'Prediction Systems settings'!$B$5,"HOME",IF(AC157&lt;-'Prediction Systems settings'!$B$5,"AWAY","DRAW"))))</f>
        <v>DRAW</v>
      </c>
      <c r="AE157" s="86" t="str">
        <f t="shared" ca="1" si="57"/>
        <v>Failed</v>
      </c>
      <c r="AK157">
        <v>24.375</v>
      </c>
      <c r="AL157">
        <v>29.545454545454543</v>
      </c>
    </row>
    <row r="158" spans="1:38">
      <c r="A158" t="s">
        <v>22</v>
      </c>
      <c r="B158" t="s">
        <v>195</v>
      </c>
      <c r="C158">
        <v>2</v>
      </c>
      <c r="D158">
        <v>2</v>
      </c>
      <c r="E158" t="s">
        <v>183</v>
      </c>
      <c r="F158" s="73">
        <f t="shared" ca="1" si="67"/>
        <v>1436.043908323602</v>
      </c>
      <c r="G158" s="73">
        <f ca="1">IF(A158="GW 1",ELO_Initial,IFERROR(INDEX(Tables!$1:$1048576,MATCH('Program and Results'!$B158,Tables!$A:$A,0),MATCH('Program and Results'!$A158,Tables!$1:$1,0)-1),""))</f>
        <v>1434.9313601199892</v>
      </c>
      <c r="H158" s="74">
        <f t="shared" si="60"/>
        <v>20</v>
      </c>
      <c r="I158" s="74">
        <f t="shared" si="61"/>
        <v>0.5</v>
      </c>
      <c r="J158" s="75">
        <f t="shared" ca="1" si="53"/>
        <v>0.44437258981936262</v>
      </c>
      <c r="K158" s="76">
        <f>IF(E158="","",IF(ABS(C158-D158)=0,0,IF(ABS(C158-D158)&gt;10,2.99,INDEX('ELO settings '!$B$25:$B$34,MATCH(ABS(C158-D158),'ELO settings '!$A$25:$A$34,0)))))</f>
        <v>0</v>
      </c>
      <c r="L158" s="73">
        <f t="shared" ca="1" si="66"/>
        <v>1497.0083717661066</v>
      </c>
      <c r="M158" s="73">
        <f ca="1">IF(A158="GW 1",ELO_Initial,IFERROR(INDEX(Tables!$1:$1048576,MATCH('Program and Results'!$E158,Tables!$A:$A,0),MATCH('Program and Results'!$A158,Tables!$1:$1,0)-1),""))</f>
        <v>1498.1209199697194</v>
      </c>
      <c r="N158" s="74">
        <f t="shared" si="62"/>
        <v>20</v>
      </c>
      <c r="O158" s="74">
        <f t="shared" si="63"/>
        <v>0.5</v>
      </c>
      <c r="P158" s="75">
        <f t="shared" ca="1" si="68"/>
        <v>0.55562741018063733</v>
      </c>
      <c r="Q158" s="76">
        <f t="shared" si="64"/>
        <v>0</v>
      </c>
      <c r="R158" s="77" t="str">
        <f t="shared" si="65"/>
        <v>ok</v>
      </c>
      <c r="S158" s="87" t="str">
        <f t="shared" si="58"/>
        <v>DRAW</v>
      </c>
      <c r="T158" s="74">
        <f t="shared" ca="1" si="59"/>
        <v>-63</v>
      </c>
      <c r="U158" s="74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-9</v>
      </c>
      <c r="V158" s="88">
        <f t="shared" ref="V158:V218" ca="1" si="69">IF(D158="","",J158-P158)</f>
        <v>-0.11125482036127471</v>
      </c>
      <c r="W158" s="88" t="str">
        <f ca="1">IF(OR($A158="GW 1",$A158="GW 2",$A158="GW 3",$A158="GW 4",$A158="GW 5",$A158="GW 6"),"N/A",IF(T158="","",IF(AND(T158&gt;='Prediction Systems settings'!$B$3,'Program and Results'!T158&lt;='Prediction Systems settings'!$C$3),"DRAW",IF(T158&gt;0,"HOME","AWAY"))))</f>
        <v>AWAY</v>
      </c>
      <c r="X158" s="89" t="str">
        <f t="shared" ca="1" si="54"/>
        <v>Failed</v>
      </c>
      <c r="Y158" s="74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AWAY</v>
      </c>
      <c r="Z158" s="74" t="str">
        <f t="shared" ca="1" si="55"/>
        <v>Failed</v>
      </c>
      <c r="AA158" s="85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-3</v>
      </c>
      <c r="AB158" s="86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-7</v>
      </c>
      <c r="AC158" s="86">
        <f t="shared" ca="1" si="56"/>
        <v>4</v>
      </c>
      <c r="AD158" s="86" t="str">
        <f ca="1">IF(OR($A158="GW 1",$A158="GW 2",$A158="GW 3",$A158="GW 4",$A158="GW 5",$A158="GW 6"),"N/A",IF(AC158="","",IF(AC158&gt;'Prediction Systems settings'!$B$5,"HOME",IF(AC158&lt;-'Prediction Systems settings'!$B$5,"AWAY","DRAW"))))</f>
        <v>DRAW</v>
      </c>
      <c r="AE158" s="86" t="str">
        <f t="shared" ca="1" si="57"/>
        <v>Succeeded</v>
      </c>
      <c r="AK158">
        <v>24.375</v>
      </c>
      <c r="AL158">
        <v>32.5</v>
      </c>
    </row>
    <row r="159" spans="1:38">
      <c r="A159" t="s">
        <v>22</v>
      </c>
      <c r="B159" t="s">
        <v>191</v>
      </c>
      <c r="C159">
        <v>2</v>
      </c>
      <c r="D159">
        <v>0</v>
      </c>
      <c r="E159" t="s">
        <v>188</v>
      </c>
      <c r="F159" s="73">
        <f t="shared" ca="1" si="67"/>
        <v>1478.6702888164184</v>
      </c>
      <c r="G159" s="73">
        <f ca="1">IF(A159="GW 1",ELO_Initial,IFERROR(INDEX(Tables!$1:$1048576,MATCH('Program and Results'!$B159,Tables!$A:$A,0),MATCH('Program and Results'!$A159,Tables!$1:$1,0)-1),""))</f>
        <v>1469.0509758294529</v>
      </c>
      <c r="H159" s="74">
        <f t="shared" si="60"/>
        <v>21.51</v>
      </c>
      <c r="I159" s="74">
        <f t="shared" si="61"/>
        <v>1</v>
      </c>
      <c r="J159" s="75">
        <f t="shared" ca="1" si="53"/>
        <v>0.55279809451578654</v>
      </c>
      <c r="K159" s="76">
        <f>IF(E159="","",IF(ABS(C159-D159)=0,0,IF(ABS(C159-D159)&gt;10,2.99,INDEX('ELO settings '!$B$25:$B$34,MATCH(ABS(C159-D159),'ELO settings '!$A$25:$A$34,0)))))</f>
        <v>1.51</v>
      </c>
      <c r="L159" s="73">
        <f t="shared" ca="1" si="66"/>
        <v>1457.8148393778579</v>
      </c>
      <c r="M159" s="73">
        <f ca="1">IF(A159="GW 1",ELO_Initial,IFERROR(INDEX(Tables!$1:$1048576,MATCH('Program and Results'!$E159,Tables!$A:$A,0),MATCH('Program and Results'!$A159,Tables!$1:$1,0)-1),""))</f>
        <v>1467.4341523648234</v>
      </c>
      <c r="N159" s="74">
        <f t="shared" si="62"/>
        <v>21.51</v>
      </c>
      <c r="O159" s="74">
        <f t="shared" si="63"/>
        <v>0</v>
      </c>
      <c r="P159" s="75">
        <f t="shared" ca="1" si="68"/>
        <v>0.44720190548421346</v>
      </c>
      <c r="Q159" s="76">
        <f t="shared" si="64"/>
        <v>1.51</v>
      </c>
      <c r="R159" s="77" t="str">
        <f t="shared" si="65"/>
        <v>ok</v>
      </c>
      <c r="S159" s="87" t="str">
        <f t="shared" si="58"/>
        <v>HOME</v>
      </c>
      <c r="T159" s="74">
        <f t="shared" ca="1" si="59"/>
        <v>2</v>
      </c>
      <c r="U159" s="74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-29</v>
      </c>
      <c r="V159" s="88">
        <f t="shared" ca="1" si="69"/>
        <v>0.10559618903157308</v>
      </c>
      <c r="W159" s="88" t="str">
        <f ca="1">IF(OR($A159="GW 1",$A159="GW 2",$A159="GW 3",$A159="GW 4",$A159="GW 5",$A159="GW 6"),"N/A",IF(T159="","",IF(AND(T159&gt;='Prediction Systems settings'!$B$3,'Program and Results'!T159&lt;='Prediction Systems settings'!$C$3),"DRAW",IF(T159&gt;0,"HOME","AWAY"))))</f>
        <v>HOME</v>
      </c>
      <c r="X159" s="89" t="str">
        <f t="shared" ca="1" si="54"/>
        <v>Succeeded</v>
      </c>
      <c r="Y159" s="74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DRAW</v>
      </c>
      <c r="Z159" s="74" t="str">
        <f t="shared" ca="1" si="55"/>
        <v>Failed</v>
      </c>
      <c r="AA159" s="85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-3</v>
      </c>
      <c r="AB159" s="86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1</v>
      </c>
      <c r="AC159" s="86">
        <f t="shared" ca="1" si="56"/>
        <v>-4</v>
      </c>
      <c r="AD159" s="86" t="str">
        <f ca="1">IF(OR($A159="GW 1",$A159="GW 2",$A159="GW 3",$A159="GW 4",$A159="GW 5",$A159="GW 6"),"N/A",IF(AC159="","",IF(AC159&gt;'Prediction Systems settings'!$B$5,"HOME",IF(AC159&lt;-'Prediction Systems settings'!$B$5,"AWAY","DRAW"))))</f>
        <v>DRAW</v>
      </c>
      <c r="AE159" s="86" t="str">
        <f t="shared" ca="1" si="57"/>
        <v>Failed</v>
      </c>
      <c r="AK159">
        <v>35.208333333333329</v>
      </c>
      <c r="AL159">
        <v>32.5</v>
      </c>
    </row>
    <row r="160" spans="1:38">
      <c r="A160" t="s">
        <v>22</v>
      </c>
      <c r="B160" t="s">
        <v>187</v>
      </c>
      <c r="C160">
        <v>2</v>
      </c>
      <c r="D160">
        <v>0</v>
      </c>
      <c r="E160" t="s">
        <v>182</v>
      </c>
      <c r="F160" s="73">
        <f t="shared" ca="1" si="67"/>
        <v>1593.7517664937743</v>
      </c>
      <c r="G160" s="73">
        <f ca="1">IF(A160="GW 1",ELO_Initial,IFERROR(INDEX(Tables!$1:$1048576,MATCH('Program and Results'!$B160,Tables!$A:$A,0),MATCH('Program and Results'!$A160,Tables!$1:$1,0)-1),""))</f>
        <v>1585.187400500472</v>
      </c>
      <c r="H160" s="74">
        <f t="shared" si="60"/>
        <v>21.51</v>
      </c>
      <c r="I160" s="74">
        <f t="shared" si="61"/>
        <v>1</v>
      </c>
      <c r="J160" s="75">
        <f t="shared" ca="1" si="53"/>
        <v>0.60184258515563427</v>
      </c>
      <c r="K160" s="76">
        <f>IF(E160="","",IF(ABS(C160-D160)=0,0,IF(ABS(C160-D160)&gt;10,2.99,INDEX('ELO settings '!$B$25:$B$34,MATCH(ABS(C160-D160),'ELO settings '!$A$25:$A$34,0)))))</f>
        <v>1.51</v>
      </c>
      <c r="L160" s="73">
        <f t="shared" ca="1" si="66"/>
        <v>1548.1851253102791</v>
      </c>
      <c r="M160" s="73">
        <f ca="1">IF(A160="GW 1",ELO_Initial,IFERROR(INDEX(Tables!$1:$1048576,MATCH('Program and Results'!$E160,Tables!$A:$A,0),MATCH('Program and Results'!$A160,Tables!$1:$1,0)-1),""))</f>
        <v>1556.7494913035814</v>
      </c>
      <c r="N160" s="74">
        <f t="shared" si="62"/>
        <v>21.51</v>
      </c>
      <c r="O160" s="74">
        <f t="shared" si="63"/>
        <v>0</v>
      </c>
      <c r="P160" s="75">
        <f t="shared" ca="1" si="68"/>
        <v>0.39815741484436573</v>
      </c>
      <c r="Q160" s="76">
        <f t="shared" si="64"/>
        <v>1.51</v>
      </c>
      <c r="R160" s="77" t="str">
        <f t="shared" si="65"/>
        <v>ok</v>
      </c>
      <c r="S160" s="87" t="str">
        <f t="shared" si="58"/>
        <v>HOME</v>
      </c>
      <c r="T160" s="74">
        <f t="shared" ca="1" si="59"/>
        <v>28</v>
      </c>
      <c r="U160" s="74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30</v>
      </c>
      <c r="V160" s="88">
        <f t="shared" ca="1" si="69"/>
        <v>0.20368517031126854</v>
      </c>
      <c r="W160" s="88" t="str">
        <f ca="1">IF(OR($A160="GW 1",$A160="GW 2",$A160="GW 3",$A160="GW 4",$A160="GW 5",$A160="GW 6"),"N/A",IF(T160="","",IF(AND(T160&gt;='Prediction Systems settings'!$B$3,'Program and Results'!T160&lt;='Prediction Systems settings'!$C$3),"DRAW",IF(T160&gt;0,"HOME","AWAY"))))</f>
        <v>HOME</v>
      </c>
      <c r="X160" s="89" t="str">
        <f t="shared" ca="1" si="54"/>
        <v>Succeeded</v>
      </c>
      <c r="Y160" s="74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HOME</v>
      </c>
      <c r="Z160" s="74" t="str">
        <f t="shared" ca="1" si="55"/>
        <v>Succeeded</v>
      </c>
      <c r="AA160" s="85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11</v>
      </c>
      <c r="AB160" s="86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6</v>
      </c>
      <c r="AC160" s="86">
        <f t="shared" ca="1" si="56"/>
        <v>5</v>
      </c>
      <c r="AD160" s="86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6" t="str">
        <f t="shared" ca="1" si="57"/>
        <v>Failed</v>
      </c>
      <c r="AK160">
        <v>43.333333333333329</v>
      </c>
      <c r="AL160">
        <v>50.227272727272727</v>
      </c>
    </row>
    <row r="161" spans="1:38">
      <c r="A161" t="s">
        <v>22</v>
      </c>
      <c r="B161" t="s">
        <v>185</v>
      </c>
      <c r="C161">
        <v>1</v>
      </c>
      <c r="D161">
        <v>0</v>
      </c>
      <c r="E161" t="s">
        <v>192</v>
      </c>
      <c r="F161" s="73">
        <f t="shared" ca="1" si="67"/>
        <v>1593.9192563624349</v>
      </c>
      <c r="G161" s="73">
        <f ca="1">IF(A161="GW 1",ELO_Initial,IFERROR(INDEX(Tables!$1:$1048576,MATCH('Program and Results'!$B161,Tables!$A:$A,0),MATCH('Program and Results'!$A161,Tables!$1:$1,0)-1),""))</f>
        <v>1584.8283883979211</v>
      </c>
      <c r="H161" s="74">
        <f t="shared" si="60"/>
        <v>21</v>
      </c>
      <c r="I161" s="74">
        <f t="shared" si="61"/>
        <v>1</v>
      </c>
      <c r="J161" s="75">
        <f t="shared" ca="1" si="53"/>
        <v>0.56710152549934145</v>
      </c>
      <c r="K161" s="76">
        <f>IF(E161="","",IF(ABS(C161-D161)=0,0,IF(ABS(C161-D161)&gt;10,2.99,INDEX('ELO settings '!$B$25:$B$34,MATCH(ABS(C161-D161),'ELO settings '!$A$25:$A$34,0)))))</f>
        <v>1</v>
      </c>
      <c r="L161" s="73">
        <f t="shared" ca="1" si="66"/>
        <v>1580.2859497108402</v>
      </c>
      <c r="M161" s="73">
        <f ca="1">IF(A161="GW 1",ELO_Initial,IFERROR(INDEX(Tables!$1:$1048576,MATCH('Program and Results'!$E161,Tables!$A:$A,0),MATCH('Program and Results'!$A161,Tables!$1:$1,0)-1),""))</f>
        <v>1589.376817675354</v>
      </c>
      <c r="N161" s="74">
        <f t="shared" si="62"/>
        <v>21</v>
      </c>
      <c r="O161" s="74">
        <f t="shared" si="63"/>
        <v>0</v>
      </c>
      <c r="P161" s="75">
        <f t="shared" ca="1" si="68"/>
        <v>0.43289847450065855</v>
      </c>
      <c r="Q161" s="76">
        <f t="shared" si="64"/>
        <v>1</v>
      </c>
      <c r="R161" s="77" t="str">
        <f t="shared" si="65"/>
        <v>ok</v>
      </c>
      <c r="S161" s="87" t="str">
        <f t="shared" si="58"/>
        <v>HOME</v>
      </c>
      <c r="T161" s="74">
        <f t="shared" ca="1" si="59"/>
        <v>-5</v>
      </c>
      <c r="U161" s="74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-19</v>
      </c>
      <c r="V161" s="88">
        <f t="shared" ca="1" si="69"/>
        <v>0.1342030509986829</v>
      </c>
      <c r="W161" s="88" t="str">
        <f ca="1">IF(OR($A161="GW 1",$A161="GW 2",$A161="GW 3",$A161="GW 4",$A161="GW 5",$A161="GW 6"),"N/A",IF(T161="","",IF(AND(T161&gt;='Prediction Systems settings'!$B$3,'Program and Results'!T161&lt;='Prediction Systems settings'!$C$3),"DRAW",IF(T161&gt;0,"HOME","AWAY"))))</f>
        <v>AWAY</v>
      </c>
      <c r="X161" s="89" t="str">
        <f t="shared" ca="1" si="54"/>
        <v>Failed</v>
      </c>
      <c r="Y161" s="74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DRAW</v>
      </c>
      <c r="Z161" s="74" t="str">
        <f t="shared" ca="1" si="55"/>
        <v>Failed</v>
      </c>
      <c r="AA161" s="85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-1</v>
      </c>
      <c r="AB161" s="86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9</v>
      </c>
      <c r="AC161" s="86">
        <f t="shared" ca="1" si="56"/>
        <v>-10</v>
      </c>
      <c r="AD161" s="86" t="str">
        <f ca="1">IF(OR($A161="GW 1",$A161="GW 2",$A161="GW 3",$A161="GW 4",$A161="GW 5",$A161="GW 6"),"N/A",IF(AC161="","",IF(AC161&gt;'Prediction Systems settings'!$B$5,"HOME",IF(AC161&lt;-'Prediction Systems settings'!$B$5,"AWAY","DRAW"))))</f>
        <v>AWAY</v>
      </c>
      <c r="AE161" s="86" t="str">
        <f t="shared" ca="1" si="57"/>
        <v>Failed</v>
      </c>
      <c r="AK161">
        <v>51.458333333333329</v>
      </c>
      <c r="AL161">
        <v>56.13636363636364</v>
      </c>
    </row>
    <row r="162" spans="1:38">
      <c r="A162" t="s">
        <v>22</v>
      </c>
      <c r="B162" t="s">
        <v>184</v>
      </c>
      <c r="C162">
        <v>4</v>
      </c>
      <c r="D162">
        <v>1</v>
      </c>
      <c r="E162" t="s">
        <v>194</v>
      </c>
      <c r="F162" s="73">
        <f t="shared" ca="1" si="67"/>
        <v>1460.2043570752257</v>
      </c>
      <c r="G162" s="73">
        <f ca="1">IF(A162="GW 1",ELO_Initial,IFERROR(INDEX(Tables!$1:$1048576,MATCH('Program and Results'!$B162,Tables!$A:$A,0),MATCH('Program and Results'!$A162,Tables!$1:$1,0)-1),""))</f>
        <v>1452.5685657874169</v>
      </c>
      <c r="H162" s="74">
        <f t="shared" si="60"/>
        <v>21.85</v>
      </c>
      <c r="I162" s="74">
        <f t="shared" si="61"/>
        <v>1</v>
      </c>
      <c r="J162" s="75">
        <f t="shared" ca="1" si="53"/>
        <v>0.65053586783484041</v>
      </c>
      <c r="K162" s="76">
        <f>IF(E162="","",IF(ABS(C162-D162)=0,0,IF(ABS(C162-D162)&gt;10,2.99,INDEX('ELO settings '!$B$25:$B$34,MATCH(ABS(C162-D162),'ELO settings '!$A$25:$A$34,0)))))</f>
        <v>1.85</v>
      </c>
      <c r="L162" s="73">
        <f t="shared" ca="1" si="66"/>
        <v>1372.1936522670298</v>
      </c>
      <c r="M162" s="73">
        <f ca="1">IF(A162="GW 1",ELO_Initial,IFERROR(INDEX(Tables!$1:$1048576,MATCH('Program and Results'!$E162,Tables!$A:$A,0),MATCH('Program and Results'!$A162,Tables!$1:$1,0)-1),""))</f>
        <v>1379.8294435548387</v>
      </c>
      <c r="N162" s="74">
        <f t="shared" si="62"/>
        <v>21.85</v>
      </c>
      <c r="O162" s="74">
        <f t="shared" si="63"/>
        <v>0</v>
      </c>
      <c r="P162" s="75">
        <f t="shared" ca="1" si="68"/>
        <v>0.34946413216515959</v>
      </c>
      <c r="Q162" s="76">
        <f t="shared" si="64"/>
        <v>1.85</v>
      </c>
      <c r="R162" s="77" t="str">
        <f t="shared" si="65"/>
        <v>ok</v>
      </c>
      <c r="S162" s="87" t="str">
        <f t="shared" si="58"/>
        <v>HOME</v>
      </c>
      <c r="T162" s="74">
        <f t="shared" ca="1" si="59"/>
        <v>73</v>
      </c>
      <c r="U162" s="74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44</v>
      </c>
      <c r="V162" s="88">
        <f t="shared" ca="1" si="69"/>
        <v>0.30107173566968082</v>
      </c>
      <c r="W162" s="88" t="str">
        <f ca="1">IF(OR($A162="GW 1",$A162="GW 2",$A162="GW 3",$A162="GW 4",$A162="GW 5",$A162="GW 6"),"N/A",IF(T162="","",IF(AND(T162&gt;='Prediction Systems settings'!$B$3,'Program and Results'!T162&lt;='Prediction Systems settings'!$C$3),"DRAW",IF(T162&gt;0,"HOME","AWAY"))))</f>
        <v>HOME</v>
      </c>
      <c r="X162" s="89" t="str">
        <f t="shared" ca="1" si="54"/>
        <v>Succeeded</v>
      </c>
      <c r="Y162" s="74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HOME</v>
      </c>
      <c r="Z162" s="74" t="str">
        <f t="shared" ca="1" si="55"/>
        <v>Succeeded</v>
      </c>
      <c r="AA162" s="85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-3</v>
      </c>
      <c r="AB162" s="86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-18</v>
      </c>
      <c r="AC162" s="86">
        <f t="shared" ca="1" si="56"/>
        <v>15</v>
      </c>
      <c r="AD162" s="86" t="str">
        <f ca="1">IF(OR($A162="GW 1",$A162="GW 2",$A162="GW 3",$A162="GW 4",$A162="GW 5",$A162="GW 6"),"N/A",IF(AC162="","",IF(AC162&gt;'Prediction Systems settings'!$B$5,"HOME",IF(AC162&lt;-'Prediction Systems settings'!$B$5,"AWAY","DRAW"))))</f>
        <v>HOME</v>
      </c>
      <c r="AE162" s="86" t="str">
        <f t="shared" ca="1" si="57"/>
        <v>Succeeded</v>
      </c>
      <c r="AK162">
        <v>35.208333333333329</v>
      </c>
      <c r="AL162">
        <v>5.9090909090909092</v>
      </c>
    </row>
    <row r="163" spans="1:38">
      <c r="A163" t="s">
        <v>22</v>
      </c>
      <c r="B163" t="s">
        <v>186</v>
      </c>
      <c r="C163">
        <v>1</v>
      </c>
      <c r="D163">
        <v>2</v>
      </c>
      <c r="E163" t="s">
        <v>190</v>
      </c>
      <c r="F163" s="73">
        <f t="shared" ca="1" si="67"/>
        <v>1469.6436399393297</v>
      </c>
      <c r="G163" s="73">
        <f ca="1">IF(A163="GW 1",ELO_Initial,IFERROR(INDEX(Tables!$1:$1048576,MATCH('Program and Results'!$B163,Tables!$A:$A,0),MATCH('Program and Results'!$A163,Tables!$1:$1,0)-1),""))</f>
        <v>1478.6627375366086</v>
      </c>
      <c r="H163" s="74">
        <f t="shared" si="60"/>
        <v>21</v>
      </c>
      <c r="I163" s="74">
        <f t="shared" si="61"/>
        <v>0</v>
      </c>
      <c r="J163" s="75">
        <f t="shared" ca="1" si="53"/>
        <v>0.4294808379656635</v>
      </c>
      <c r="K163" s="76">
        <f>IF(E163="","",IF(ABS(C163-D163)=0,0,IF(ABS(C163-D163)&gt;10,2.99,INDEX('ELO settings '!$B$25:$B$34,MATCH(ABS(C163-D163),'ELO settings '!$A$25:$A$34,0)))))</f>
        <v>1</v>
      </c>
      <c r="L163" s="73">
        <f t="shared" ca="1" si="66"/>
        <v>1566.8040793435114</v>
      </c>
      <c r="M163" s="73">
        <f ca="1">IF(A163="GW 1",ELO_Initial,IFERROR(INDEX(Tables!$1:$1048576,MATCH('Program and Results'!$E163,Tables!$A:$A,0),MATCH('Program and Results'!$A163,Tables!$1:$1,0)-1),""))</f>
        <v>1557.7849817462325</v>
      </c>
      <c r="N163" s="74">
        <f t="shared" si="62"/>
        <v>21</v>
      </c>
      <c r="O163" s="74">
        <f t="shared" si="63"/>
        <v>1</v>
      </c>
      <c r="P163" s="75">
        <f t="shared" ca="1" si="68"/>
        <v>0.5705191620343365</v>
      </c>
      <c r="Q163" s="76">
        <f t="shared" si="64"/>
        <v>1</v>
      </c>
      <c r="R163" s="77" t="str">
        <f t="shared" si="65"/>
        <v>ok</v>
      </c>
      <c r="S163" s="87" t="str">
        <f t="shared" si="58"/>
        <v>AWAY</v>
      </c>
      <c r="T163" s="74">
        <f t="shared" ca="1" si="59"/>
        <v>-79</v>
      </c>
      <c r="U163" s="74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2</v>
      </c>
      <c r="V163" s="88">
        <f t="shared" ca="1" si="69"/>
        <v>-0.141038324068673</v>
      </c>
      <c r="W163" s="88" t="str">
        <f ca="1">IF(OR($A163="GW 1",$A163="GW 2",$A163="GW 3",$A163="GW 4",$A163="GW 5",$A163="GW 6"),"N/A",IF(T163="","",IF(AND(T163&gt;='Prediction Systems settings'!$B$3,'Program and Results'!T163&lt;='Prediction Systems settings'!$C$3),"DRAW",IF(T163&gt;0,"HOME","AWAY"))))</f>
        <v>AWAY</v>
      </c>
      <c r="X163" s="89" t="str">
        <f t="shared" ca="1" si="54"/>
        <v>Succeeded</v>
      </c>
      <c r="Y163" s="74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HOME</v>
      </c>
      <c r="Z163" s="74" t="str">
        <f t="shared" ca="1" si="55"/>
        <v>Failed</v>
      </c>
      <c r="AA163" s="85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1</v>
      </c>
      <c r="AB163" s="86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6</v>
      </c>
      <c r="AC163" s="86">
        <f t="shared" ca="1" si="56"/>
        <v>-5</v>
      </c>
      <c r="AD163" s="86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6" t="str">
        <f t="shared" ca="1" si="57"/>
        <v>Failed</v>
      </c>
      <c r="AK163">
        <v>29.791666666666664</v>
      </c>
      <c r="AL163">
        <v>53.181818181818187</v>
      </c>
    </row>
    <row r="164" spans="1:38">
      <c r="A164" t="s">
        <v>23</v>
      </c>
      <c r="B164" t="s">
        <v>189</v>
      </c>
      <c r="C164">
        <v>2</v>
      </c>
      <c r="D164">
        <v>1</v>
      </c>
      <c r="E164" t="s">
        <v>186</v>
      </c>
      <c r="F164" s="73">
        <f t="shared" ca="1" si="67"/>
        <v>1487.8426397619298</v>
      </c>
      <c r="G164" s="73">
        <f ca="1">IF(A164="GW 1",ELO_Initial,IFERROR(INDEX(Tables!$1:$1048576,MATCH('Program and Results'!$B164,Tables!$A:$A,0),MATCH('Program and Results'!$A164,Tables!$1:$1,0)-1),""))</f>
        <v>1478.5892785222138</v>
      </c>
      <c r="H164" s="74">
        <f t="shared" si="60"/>
        <v>21</v>
      </c>
      <c r="I164" s="74">
        <f t="shared" si="61"/>
        <v>1</v>
      </c>
      <c r="J164" s="75">
        <f t="shared" ca="1" si="53"/>
        <v>0.55936375048971809</v>
      </c>
      <c r="K164" s="76">
        <f>IF(E164="","",IF(ABS(C164-D164)=0,0,IF(ABS(C164-D164)&gt;10,2.99,INDEX('ELO settings '!$B$25:$B$34,MATCH(ABS(C164-D164),'ELO settings '!$A$25:$A$34,0)))))</f>
        <v>1</v>
      </c>
      <c r="L164" s="73">
        <f t="shared" ca="1" si="66"/>
        <v>1460.3902786996136</v>
      </c>
      <c r="M164" s="73">
        <f ca="1">IF(A164="GW 1",ELO_Initial,IFERROR(INDEX(Tables!$1:$1048576,MATCH('Program and Results'!$E164,Tables!$A:$A,0),MATCH('Program and Results'!$A164,Tables!$1:$1,0)-1),""))</f>
        <v>1469.6436399393297</v>
      </c>
      <c r="N164" s="74">
        <f t="shared" si="62"/>
        <v>21</v>
      </c>
      <c r="O164" s="74">
        <f t="shared" si="63"/>
        <v>0</v>
      </c>
      <c r="P164" s="75">
        <f t="shared" ca="1" si="68"/>
        <v>0.44063624951028191</v>
      </c>
      <c r="Q164" s="76">
        <f t="shared" si="64"/>
        <v>1</v>
      </c>
      <c r="R164" s="77" t="str">
        <f t="shared" si="65"/>
        <v>ok</v>
      </c>
      <c r="S164" s="87" t="str">
        <f t="shared" si="58"/>
        <v>HOME</v>
      </c>
      <c r="T164" s="74">
        <f t="shared" ca="1" si="59"/>
        <v>9</v>
      </c>
      <c r="U164" s="74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>1</v>
      </c>
      <c r="V164" s="88">
        <f t="shared" ca="1" si="69"/>
        <v>0.11872750097943618</v>
      </c>
      <c r="W164" s="88" t="str">
        <f ca="1">IF(OR($A164="GW 1",$A164="GW 2",$A164="GW 3",$A164="GW 4",$A164="GW 5",$A164="GW 6"),"N/A",IF(T164="","",IF(AND(T164&gt;='Prediction Systems settings'!$B$3,'Program and Results'!T164&lt;='Prediction Systems settings'!$C$3),"DRAW",IF(T164&gt;0,"HOME","AWAY"))))</f>
        <v>HOME</v>
      </c>
      <c r="X164" s="89" t="str">
        <f t="shared" ca="1" si="54"/>
        <v>Succeeded</v>
      </c>
      <c r="Y164" s="74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>HOME</v>
      </c>
      <c r="Z164" s="74" t="str">
        <f t="shared" ca="1" si="55"/>
        <v>Succeeded</v>
      </c>
      <c r="AA164" s="85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-3</v>
      </c>
      <c r="AB164" s="86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>-1</v>
      </c>
      <c r="AC164" s="86">
        <f t="shared" ca="1" si="56"/>
        <v>-2</v>
      </c>
      <c r="AD164" s="86" t="str">
        <f ca="1">IF(OR($A164="GW 1",$A164="GW 2",$A164="GW 3",$A164="GW 4",$A164="GW 5",$A164="GW 6"),"N/A",IF(AC164="","",IF(AC164&gt;'Prediction Systems settings'!$B$5,"HOME",IF(AC164&lt;-'Prediction Systems settings'!$B$5,"AWAY","DRAW"))))</f>
        <v>DRAW</v>
      </c>
      <c r="AE164" s="86" t="str">
        <f t="shared" ca="1" si="57"/>
        <v>Failed</v>
      </c>
      <c r="AK164">
        <v>32.5</v>
      </c>
      <c r="AL164">
        <v>29.791666666666664</v>
      </c>
    </row>
    <row r="165" spans="1:38">
      <c r="A165" t="s">
        <v>23</v>
      </c>
      <c r="B165" t="s">
        <v>190</v>
      </c>
      <c r="C165">
        <v>3</v>
      </c>
      <c r="D165">
        <v>1</v>
      </c>
      <c r="E165" t="s">
        <v>184</v>
      </c>
      <c r="F165" s="73">
        <f t="shared" ca="1" si="67"/>
        <v>1572.9096840375307</v>
      </c>
      <c r="G165" s="73">
        <f ca="1">IF(A165="GW 1",ELO_Initial,IFERROR(INDEX(Tables!$1:$1048576,MATCH('Program and Results'!$B165,Tables!$A:$A,0),MATCH('Program and Results'!$A165,Tables!$1:$1,0)-1),""))</f>
        <v>1566.8040793435114</v>
      </c>
      <c r="H165" s="74">
        <f t="shared" si="60"/>
        <v>21.51</v>
      </c>
      <c r="I165" s="74">
        <f t="shared" si="61"/>
        <v>1</v>
      </c>
      <c r="J165" s="75">
        <f t="shared" ca="1" si="53"/>
        <v>0.71615040939008368</v>
      </c>
      <c r="K165" s="76">
        <f>IF(E165="","",IF(ABS(C165-D165)=0,0,IF(ABS(C165-D165)&gt;10,2.99,INDEX('ELO settings '!$B$25:$B$34,MATCH(ABS(C165-D165),'ELO settings '!$A$25:$A$34,0)))))</f>
        <v>1.51</v>
      </c>
      <c r="L165" s="73">
        <f t="shared" ca="1" si="66"/>
        <v>1454.0987523812064</v>
      </c>
      <c r="M165" s="73">
        <f ca="1">IF(A165="GW 1",ELO_Initial,IFERROR(INDEX(Tables!$1:$1048576,MATCH('Program and Results'!$E165,Tables!$A:$A,0),MATCH('Program and Results'!$A165,Tables!$1:$1,0)-1),""))</f>
        <v>1460.2043570752257</v>
      </c>
      <c r="N165" s="74">
        <f t="shared" si="62"/>
        <v>21.51</v>
      </c>
      <c r="O165" s="74">
        <f t="shared" si="63"/>
        <v>0</v>
      </c>
      <c r="P165" s="75">
        <f t="shared" ca="1" si="68"/>
        <v>0.28384959060991632</v>
      </c>
      <c r="Q165" s="76">
        <f t="shared" si="64"/>
        <v>1.51</v>
      </c>
      <c r="R165" s="77" t="str">
        <f t="shared" si="65"/>
        <v>ok</v>
      </c>
      <c r="S165" s="87" t="str">
        <f t="shared" si="58"/>
        <v>HOME</v>
      </c>
      <c r="T165" s="74">
        <f t="shared" ca="1" si="59"/>
        <v>107</v>
      </c>
      <c r="U165" s="74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>-3</v>
      </c>
      <c r="V165" s="88">
        <f ca="1">IF(D165="","",J165-P165)</f>
        <v>0.43230081878016735</v>
      </c>
      <c r="W165" s="88" t="str">
        <f ca="1">IF(OR($A165="GW 1",$A165="GW 2",$A165="GW 3",$A165="GW 4",$A165="GW 5",$A165="GW 6"),"N/A",IF(T165="","",IF(AND(T165&gt;='Prediction Systems settings'!$B$3,'Program and Results'!T165&lt;='Prediction Systems settings'!$C$3),"DRAW",IF(T165&gt;0,"HOME","AWAY"))))</f>
        <v>HOME</v>
      </c>
      <c r="X165" s="89" t="str">
        <f t="shared" ca="1" si="54"/>
        <v>Succeeded</v>
      </c>
      <c r="Y165" s="74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>AWAY</v>
      </c>
      <c r="Z165" s="74" t="str">
        <f t="shared" ca="1" si="55"/>
        <v>Failed</v>
      </c>
      <c r="AA165" s="85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>4</v>
      </c>
      <c r="AB165" s="86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0</v>
      </c>
      <c r="AC165" s="86">
        <f t="shared" ca="1" si="56"/>
        <v>4</v>
      </c>
      <c r="AD165" s="86" t="str">
        <f ca="1">IF(OR($A165="GW 1",$A165="GW 2",$A165="GW 3",$A165="GW 4",$A165="GW 5",$A165="GW 6"),"N/A",IF(AC165="","",IF(AC165&gt;'Prediction Systems settings'!$B$5,"HOME",IF(AC165&lt;-'Prediction Systems settings'!$B$5,"AWAY","DRAW"))))</f>
        <v>DRAW</v>
      </c>
      <c r="AE165" s="86" t="str">
        <f t="shared" ca="1" si="57"/>
        <v>Failed</v>
      </c>
      <c r="AK165">
        <v>54.166666666666671</v>
      </c>
      <c r="AL165">
        <v>35.208333333333329</v>
      </c>
    </row>
    <row r="166" spans="1:38">
      <c r="A166" t="s">
        <v>23</v>
      </c>
      <c r="B166" t="s">
        <v>194</v>
      </c>
      <c r="C166">
        <v>1</v>
      </c>
      <c r="D166">
        <v>3</v>
      </c>
      <c r="E166" t="s">
        <v>185</v>
      </c>
      <c r="F166" s="73">
        <f t="shared" ca="1" si="67"/>
        <v>1367.3853799605156</v>
      </c>
      <c r="G166" s="73">
        <f ca="1">IF(A166="GW 1",ELO_Initial,IFERROR(INDEX(Tables!$1:$1048576,MATCH('Program and Results'!$B166,Tables!$A:$A,0),MATCH('Program and Results'!$A166,Tables!$1:$1,0)-1),""))</f>
        <v>1372.1936522670298</v>
      </c>
      <c r="H166" s="74">
        <f t="shared" si="60"/>
        <v>21.51</v>
      </c>
      <c r="I166" s="74">
        <f t="shared" si="61"/>
        <v>0</v>
      </c>
      <c r="J166" s="75">
        <f t="shared" ca="1" si="53"/>
        <v>0.22353660188350877</v>
      </c>
      <c r="K166" s="76">
        <f>IF(E166="","",IF(ABS(C166-D166)=0,0,IF(ABS(C166-D166)&gt;10,2.99,INDEX('ELO settings '!$B$25:$B$34,MATCH(ABS(C166-D166),'ELO settings '!$A$25:$A$34,0)))))</f>
        <v>1.51</v>
      </c>
      <c r="L166" s="73">
        <f t="shared" ca="1" si="66"/>
        <v>1598.7275286689492</v>
      </c>
      <c r="M166" s="73">
        <f ca="1">IF(A166="GW 1",ELO_Initial,IFERROR(INDEX(Tables!$1:$1048576,MATCH('Program and Results'!$E166,Tables!$A:$A,0),MATCH('Program and Results'!$A166,Tables!$1:$1,0)-1),""))</f>
        <v>1593.9192563624349</v>
      </c>
      <c r="N166" s="74">
        <f t="shared" si="62"/>
        <v>21.51</v>
      </c>
      <c r="O166" s="74">
        <f t="shared" si="63"/>
        <v>1</v>
      </c>
      <c r="P166" s="75">
        <f t="shared" ca="1" si="68"/>
        <v>0.77646339811649123</v>
      </c>
      <c r="Q166" s="76">
        <f t="shared" si="64"/>
        <v>1.51</v>
      </c>
      <c r="R166" s="77" t="str">
        <f t="shared" si="65"/>
        <v>ok</v>
      </c>
      <c r="S166" s="87" t="str">
        <f t="shared" si="58"/>
        <v>AWAY</v>
      </c>
      <c r="T166" s="74">
        <f t="shared" ca="1" si="59"/>
        <v>-222</v>
      </c>
      <c r="U166" s="74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-21</v>
      </c>
      <c r="V166" s="88">
        <f ca="1">IF(D166="","",J166-P166)</f>
        <v>-0.55292679623298246</v>
      </c>
      <c r="W166" s="88" t="str">
        <f ca="1">IF(OR($A166="GW 1",$A166="GW 2",$A166="GW 3",$A166="GW 4",$A166="GW 5",$A166="GW 6"),"N/A",IF(T166="","",IF(AND(T166&gt;='Prediction Systems settings'!$B$3,'Program and Results'!T166&lt;='Prediction Systems settings'!$C$3),"DRAW",IF(T166&gt;0,"HOME","AWAY"))))</f>
        <v>AWAY</v>
      </c>
      <c r="X166" s="89" t="str">
        <f t="shared" ca="1" si="54"/>
        <v>Succeeded</v>
      </c>
      <c r="Y166" s="74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DRAW</v>
      </c>
      <c r="Z166" s="74" t="str">
        <f t="shared" ca="1" si="55"/>
        <v>Failed</v>
      </c>
      <c r="AA166" s="85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-20</v>
      </c>
      <c r="AB166" s="86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-1</v>
      </c>
      <c r="AC166" s="86">
        <f t="shared" ca="1" si="56"/>
        <v>-19</v>
      </c>
      <c r="AD166" s="86" t="str">
        <f ca="1">IF(OR($A166="GW 1",$A166="GW 2",$A166="GW 3",$A166="GW 4",$A166="GW 5",$A166="GW 6"),"N/A",IF(AC166="","",IF(AC166&gt;'Prediction Systems settings'!$B$5,"HOME",IF(AC166&lt;-'Prediction Systems settings'!$B$5,"AWAY","DRAW"))))</f>
        <v>AWAY</v>
      </c>
      <c r="AE166" s="86" t="str">
        <f t="shared" ca="1" si="57"/>
        <v>Succeeded</v>
      </c>
      <c r="AK166">
        <v>5.4166666666666661</v>
      </c>
      <c r="AL166">
        <v>51.458333333333329</v>
      </c>
    </row>
    <row r="167" spans="1:38">
      <c r="A167" t="s">
        <v>23</v>
      </c>
      <c r="B167" t="s">
        <v>192</v>
      </c>
      <c r="C167">
        <v>1</v>
      </c>
      <c r="D167">
        <v>2</v>
      </c>
      <c r="E167" t="s">
        <v>187</v>
      </c>
      <c r="F167" s="73">
        <f t="shared" ca="1" si="67"/>
        <v>1568.6423163334584</v>
      </c>
      <c r="G167" s="73">
        <f ca="1">IF(A167="GW 1",ELO_Initial,IFERROR(INDEX(Tables!$1:$1048576,MATCH('Program and Results'!$B167,Tables!$A:$A,0),MATCH('Program and Results'!$A167,Tables!$1:$1,0)-1),""))</f>
        <v>1580.2859497108402</v>
      </c>
      <c r="H167" s="74">
        <f t="shared" si="60"/>
        <v>21</v>
      </c>
      <c r="I167" s="74">
        <f t="shared" si="61"/>
        <v>0</v>
      </c>
      <c r="J167" s="75">
        <f t="shared" ca="1" si="53"/>
        <v>0.55445873225627829</v>
      </c>
      <c r="K167" s="76">
        <f>IF(E167="","",IF(ABS(C167-D167)=0,0,IF(ABS(C167-D167)&gt;10,2.99,INDEX('ELO settings '!$B$25:$B$34,MATCH(ABS(C167-D167),'ELO settings '!$A$25:$A$34,0)))))</f>
        <v>1</v>
      </c>
      <c r="L167" s="73">
        <f t="shared" ca="1" si="66"/>
        <v>1605.3953998711561</v>
      </c>
      <c r="M167" s="73">
        <f ca="1">IF(A167="GW 1",ELO_Initial,IFERROR(INDEX(Tables!$1:$1048576,MATCH('Program and Results'!$E167,Tables!$A:$A,0),MATCH('Program and Results'!$A167,Tables!$1:$1,0)-1),""))</f>
        <v>1593.7517664937743</v>
      </c>
      <c r="N167" s="74">
        <f t="shared" si="62"/>
        <v>21</v>
      </c>
      <c r="O167" s="74">
        <f t="shared" si="63"/>
        <v>1</v>
      </c>
      <c r="P167" s="75">
        <f t="shared" ca="1" si="68"/>
        <v>0.44554126774372171</v>
      </c>
      <c r="Q167" s="76">
        <f t="shared" si="64"/>
        <v>1</v>
      </c>
      <c r="R167" s="77" t="str">
        <f t="shared" si="65"/>
        <v>ok</v>
      </c>
      <c r="S167" s="87" t="str">
        <f t="shared" si="58"/>
        <v>AWAY</v>
      </c>
      <c r="T167" s="74">
        <f t="shared" ca="1" si="59"/>
        <v>-13</v>
      </c>
      <c r="U167" s="74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-43</v>
      </c>
      <c r="V167" s="88">
        <f t="shared" ca="1" si="69"/>
        <v>0.10891746451255657</v>
      </c>
      <c r="W167" s="88" t="str">
        <f ca="1">IF(OR($A167="GW 1",$A167="GW 2",$A167="GW 3",$A167="GW 4",$A167="GW 5",$A167="GW 6"),"N/A",IF(T167="","",IF(AND(T167&gt;='Prediction Systems settings'!$B$3,'Program and Results'!T167&lt;='Prediction Systems settings'!$C$3),"DRAW",IF(T167&gt;0,"HOME","AWAY"))))</f>
        <v>AWAY</v>
      </c>
      <c r="X167" s="89" t="str">
        <f t="shared" ca="1" si="54"/>
        <v>Succeeded</v>
      </c>
      <c r="Y167" s="74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AWAY</v>
      </c>
      <c r="Z167" s="74" t="str">
        <f t="shared" ca="1" si="55"/>
        <v>Succeeded</v>
      </c>
      <c r="AA167" s="85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8</v>
      </c>
      <c r="AB167" s="86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14</v>
      </c>
      <c r="AC167" s="86">
        <f t="shared" ca="1" si="56"/>
        <v>-6</v>
      </c>
      <c r="AD167" s="86" t="str">
        <f ca="1">IF(OR($A167="GW 1",$A167="GW 2",$A167="GW 3",$A167="GW 4",$A167="GW 5",$A167="GW 6"),"N/A",IF(AC167="","",IF(AC167&gt;'Prediction Systems settings'!$B$5,"HOME",IF(AC167&lt;-'Prediction Systems settings'!$B$5,"AWAY","DRAW"))))</f>
        <v>AWAY</v>
      </c>
      <c r="AE167" s="86" t="str">
        <f t="shared" ca="1" si="57"/>
        <v>Succeeded</v>
      </c>
      <c r="AK167">
        <v>51.458333333333329</v>
      </c>
      <c r="AL167">
        <v>43.333333333333329</v>
      </c>
    </row>
    <row r="168" spans="1:38">
      <c r="A168" t="s">
        <v>23</v>
      </c>
      <c r="B168" t="s">
        <v>182</v>
      </c>
      <c r="C168">
        <v>2</v>
      </c>
      <c r="D168">
        <v>1</v>
      </c>
      <c r="E168" t="s">
        <v>191</v>
      </c>
      <c r="F168" s="73">
        <f t="shared" ca="1" si="67"/>
        <v>1555.170058407132</v>
      </c>
      <c r="G168" s="73">
        <f ca="1">IF(A168="GW 1",ELO_Initial,IFERROR(INDEX(Tables!$1:$1048576,MATCH('Program and Results'!$B168,Tables!$A:$A,0),MATCH('Program and Results'!$A168,Tables!$1:$1,0)-1),""))</f>
        <v>1548.1851253102791</v>
      </c>
      <c r="H168" s="74">
        <f t="shared" si="60"/>
        <v>21</v>
      </c>
      <c r="I168" s="74">
        <f t="shared" si="61"/>
        <v>1</v>
      </c>
      <c r="J168" s="75">
        <f t="shared" ca="1" si="53"/>
        <v>0.6673841382450979</v>
      </c>
      <c r="K168" s="76">
        <f>IF(E168="","",IF(ABS(C168-D168)=0,0,IF(ABS(C168-D168)&gt;10,2.99,INDEX('ELO settings '!$B$25:$B$34,MATCH(ABS(C168-D168),'ELO settings '!$A$25:$A$34,0)))))</f>
        <v>1</v>
      </c>
      <c r="L168" s="73">
        <f t="shared" ca="1" si="66"/>
        <v>1471.6853557195655</v>
      </c>
      <c r="M168" s="73">
        <f ca="1">IF(A168="GW 1",ELO_Initial,IFERROR(INDEX(Tables!$1:$1048576,MATCH('Program and Results'!$E168,Tables!$A:$A,0),MATCH('Program and Results'!$A168,Tables!$1:$1,0)-1),""))</f>
        <v>1478.6702888164184</v>
      </c>
      <c r="N168" s="74">
        <f t="shared" si="62"/>
        <v>21</v>
      </c>
      <c r="O168" s="74">
        <f t="shared" si="63"/>
        <v>0</v>
      </c>
      <c r="P168" s="75">
        <f t="shared" ca="1" si="68"/>
        <v>0.3326158617549021</v>
      </c>
      <c r="Q168" s="76">
        <f t="shared" si="64"/>
        <v>1</v>
      </c>
      <c r="R168" s="77" t="str">
        <f t="shared" si="65"/>
        <v>ok</v>
      </c>
      <c r="S168" s="87" t="str">
        <f t="shared" si="58"/>
        <v>HOME</v>
      </c>
      <c r="T168" s="74">
        <f t="shared" ca="1" si="59"/>
        <v>70</v>
      </c>
      <c r="U168" s="74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0</v>
      </c>
      <c r="V168" s="88">
        <f t="shared" ca="1" si="69"/>
        <v>0.3347682764901958</v>
      </c>
      <c r="W168" s="88" t="str">
        <f ca="1">IF(OR($A168="GW 1",$A168="GW 2",$A168="GW 3",$A168="GW 4",$A168="GW 5",$A168="GW 6"),"N/A",IF(T168="","",IF(AND(T168&gt;='Prediction Systems settings'!$B$3,'Program and Results'!T168&lt;='Prediction Systems settings'!$C$3),"DRAW",IF(T168&gt;0,"HOME","AWAY"))))</f>
        <v>HOME</v>
      </c>
      <c r="X168" s="89" t="str">
        <f t="shared" ca="1" si="54"/>
        <v>Succeeded</v>
      </c>
      <c r="Y168" s="74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AWAY</v>
      </c>
      <c r="Z168" s="74" t="str">
        <f t="shared" ca="1" si="55"/>
        <v>Failed</v>
      </c>
      <c r="AA168" s="85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4</v>
      </c>
      <c r="AB168" s="86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0</v>
      </c>
      <c r="AC168" s="86">
        <f t="shared" ca="1" si="56"/>
        <v>4</v>
      </c>
      <c r="AD168" s="86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6" t="str">
        <f t="shared" ca="1" si="57"/>
        <v>Failed</v>
      </c>
      <c r="AK168">
        <v>51.458333333333329</v>
      </c>
      <c r="AL168">
        <v>35.208333333333329</v>
      </c>
    </row>
    <row r="169" spans="1:38">
      <c r="A169" t="s">
        <v>23</v>
      </c>
      <c r="B169" t="s">
        <v>188</v>
      </c>
      <c r="C169">
        <v>0</v>
      </c>
      <c r="D169">
        <v>0</v>
      </c>
      <c r="E169" t="s">
        <v>195</v>
      </c>
      <c r="F169" s="73">
        <f t="shared" ca="1" si="67"/>
        <v>1456.2653781378815</v>
      </c>
      <c r="G169" s="73">
        <f ca="1">IF(A169="GW 1",ELO_Initial,IFERROR(INDEX(Tables!$1:$1048576,MATCH('Program and Results'!$B169,Tables!$A:$A,0),MATCH('Program and Results'!$A169,Tables!$1:$1,0)-1),""))</f>
        <v>1457.8148393778579</v>
      </c>
      <c r="H169" s="74">
        <f t="shared" si="60"/>
        <v>20</v>
      </c>
      <c r="I169" s="74">
        <f t="shared" si="61"/>
        <v>0.5</v>
      </c>
      <c r="J169" s="75">
        <f t="shared" ca="1" si="53"/>
        <v>0.57747306199881954</v>
      </c>
      <c r="K169" s="76">
        <f>IF(E169="","",IF(ABS(C169-D169)=0,0,IF(ABS(C169-D169)&gt;10,2.99,INDEX('ELO settings '!$B$25:$B$34,MATCH(ABS(C169-D169),'ELO settings '!$A$25:$A$34,0)))))</f>
        <v>0</v>
      </c>
      <c r="L169" s="73">
        <f t="shared" ca="1" si="66"/>
        <v>1437.5933695635783</v>
      </c>
      <c r="M169" s="73">
        <f ca="1">IF(A169="GW 1",ELO_Initial,IFERROR(INDEX(Tables!$1:$1048576,MATCH('Program and Results'!$E169,Tables!$A:$A,0),MATCH('Program and Results'!$A169,Tables!$1:$1,0)-1),""))</f>
        <v>1436.043908323602</v>
      </c>
      <c r="N169" s="74">
        <f t="shared" si="62"/>
        <v>20</v>
      </c>
      <c r="O169" s="74">
        <f t="shared" si="63"/>
        <v>0.5</v>
      </c>
      <c r="P169" s="75">
        <f t="shared" ca="1" si="68"/>
        <v>0.42252693800118046</v>
      </c>
      <c r="Q169" s="76">
        <f t="shared" si="64"/>
        <v>0</v>
      </c>
      <c r="R169" s="77" t="str">
        <f t="shared" si="65"/>
        <v>ok</v>
      </c>
      <c r="S169" s="87" t="str">
        <f t="shared" si="58"/>
        <v>DRAW</v>
      </c>
      <c r="T169" s="74">
        <f t="shared" ca="1" si="59"/>
        <v>22</v>
      </c>
      <c r="U169" s="74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-14</v>
      </c>
      <c r="V169" s="88">
        <f t="shared" ca="1" si="69"/>
        <v>0.15494612399763907</v>
      </c>
      <c r="W169" s="88" t="str">
        <f ca="1">IF(OR($A169="GW 1",$A169="GW 2",$A169="GW 3",$A169="GW 4",$A169="GW 5",$A169="GW 6"),"N/A",IF(T169="","",IF(AND(T169&gt;='Prediction Systems settings'!$B$3,'Program and Results'!T169&lt;='Prediction Systems settings'!$C$3),"DRAW",IF(T169&gt;0,"HOME","AWAY"))))</f>
        <v>HOME</v>
      </c>
      <c r="X169" s="89" t="str">
        <f t="shared" ca="1" si="54"/>
        <v>Failed</v>
      </c>
      <c r="Y169" s="74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DRAW</v>
      </c>
      <c r="Z169" s="74" t="str">
        <f t="shared" ca="1" si="55"/>
        <v>Succeeded</v>
      </c>
      <c r="AA169" s="85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-2</v>
      </c>
      <c r="AB169" s="86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-3</v>
      </c>
      <c r="AC169" s="86">
        <f t="shared" ca="1" si="56"/>
        <v>1</v>
      </c>
      <c r="AD169" s="86" t="str">
        <f ca="1">IF(OR($A169="GW 1",$A169="GW 2",$A169="GW 3",$A169="GW 4",$A169="GW 5",$A169="GW 6"),"N/A",IF(AC169="","",IF(AC169&gt;'Prediction Systems settings'!$B$5,"HOME",IF(AC169&lt;-'Prediction Systems settings'!$B$5,"AWAY","DRAW"))))</f>
        <v>DRAW</v>
      </c>
      <c r="AE169" s="86" t="str">
        <f t="shared" ca="1" si="57"/>
        <v>Succeeded</v>
      </c>
      <c r="AK169">
        <v>32.5</v>
      </c>
      <c r="AL169">
        <v>24.375</v>
      </c>
    </row>
    <row r="170" spans="1:38">
      <c r="A170" t="s">
        <v>23</v>
      </c>
      <c r="B170" t="s">
        <v>183</v>
      </c>
      <c r="C170">
        <v>1</v>
      </c>
      <c r="D170">
        <v>2</v>
      </c>
      <c r="E170" t="s">
        <v>193</v>
      </c>
      <c r="F170" s="73">
        <f t="shared" ca="1" si="67"/>
        <v>1484.715406479185</v>
      </c>
      <c r="G170" s="73">
        <f ca="1">IF(A170="GW 1",ELO_Initial,IFERROR(INDEX(Tables!$1:$1048576,MATCH('Program and Results'!$B170,Tables!$A:$A,0),MATCH('Program and Results'!$A170,Tables!$1:$1,0)-1),""))</f>
        <v>1497.0083717661066</v>
      </c>
      <c r="H170" s="74">
        <f t="shared" si="60"/>
        <v>21</v>
      </c>
      <c r="I170" s="74">
        <f t="shared" si="61"/>
        <v>0</v>
      </c>
      <c r="J170" s="75">
        <f t="shared" ca="1" si="53"/>
        <v>0.58537929937721889</v>
      </c>
      <c r="K170" s="76">
        <f>IF(E170="","",IF(ABS(C170-D170)=0,0,IF(ABS(C170-D170)&gt;10,2.99,INDEX('ELO settings '!$B$25:$B$34,MATCH(ABS(C170-D170),'ELO settings '!$A$25:$A$34,0)))))</f>
        <v>1</v>
      </c>
      <c r="L170" s="73">
        <f t="shared" ca="1" si="66"/>
        <v>1479.1784519782977</v>
      </c>
      <c r="M170" s="73">
        <f ca="1">IF(A170="GW 1",ELO_Initial,IFERROR(INDEX(Tables!$1:$1048576,MATCH('Program and Results'!$E170,Tables!$A:$A,0),MATCH('Program and Results'!$A170,Tables!$1:$1,0)-1),""))</f>
        <v>1466.8854866913762</v>
      </c>
      <c r="N170" s="74">
        <f t="shared" si="62"/>
        <v>21</v>
      </c>
      <c r="O170" s="74">
        <f t="shared" si="63"/>
        <v>1</v>
      </c>
      <c r="P170" s="75">
        <f t="shared" ca="1" si="68"/>
        <v>0.41462070062278111</v>
      </c>
      <c r="Q170" s="76">
        <f t="shared" si="64"/>
        <v>1</v>
      </c>
      <c r="R170" s="77" t="str">
        <f t="shared" si="65"/>
        <v>ok</v>
      </c>
      <c r="S170" s="87" t="str">
        <f t="shared" si="58"/>
        <v>AWAY</v>
      </c>
      <c r="T170" s="74">
        <f t="shared" ca="1" si="59"/>
        <v>30</v>
      </c>
      <c r="U170" s="74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-29</v>
      </c>
      <c r="V170" s="88">
        <f t="shared" ca="1" si="69"/>
        <v>0.17075859875443777</v>
      </c>
      <c r="W170" s="88" t="str">
        <f ca="1">IF(OR($A170="GW 1",$A170="GW 2",$A170="GW 3",$A170="GW 4",$A170="GW 5",$A170="GW 6"),"N/A",IF(T170="","",IF(AND(T170&gt;='Prediction Systems settings'!$B$3,'Program and Results'!T170&lt;='Prediction Systems settings'!$C$3),"DRAW",IF(T170&gt;0,"HOME","AWAY"))))</f>
        <v>HOME</v>
      </c>
      <c r="X170" s="89" t="str">
        <f t="shared" ca="1" si="54"/>
        <v>Failed</v>
      </c>
      <c r="Y170" s="74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DRAW</v>
      </c>
      <c r="Z170" s="74" t="str">
        <f t="shared" ca="1" si="55"/>
        <v>Failed</v>
      </c>
      <c r="AA170" s="85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-4</v>
      </c>
      <c r="AB170" s="86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4</v>
      </c>
      <c r="AC170" s="86">
        <f t="shared" ca="1" si="56"/>
        <v>-8</v>
      </c>
      <c r="AD170" s="86" t="str">
        <f ca="1">IF(OR($A170="GW 1",$A170="GW 2",$A170="GW 3",$A170="GW 4",$A170="GW 5",$A170="GW 6"),"N/A",IF(AC170="","",IF(AC170&gt;'Prediction Systems settings'!$B$5,"HOME",IF(AC170&lt;-'Prediction Systems settings'!$B$5,"AWAY","DRAW"))))</f>
        <v>AWAY</v>
      </c>
      <c r="AE170" s="86" t="str">
        <f t="shared" ca="1" si="57"/>
        <v>Succeeded</v>
      </c>
      <c r="AK170">
        <v>29.791666666666664</v>
      </c>
      <c r="AL170">
        <v>24.375</v>
      </c>
    </row>
    <row r="171" spans="1:38">
      <c r="A171" t="s">
        <v>24</v>
      </c>
      <c r="B171" t="s">
        <v>183</v>
      </c>
      <c r="C171"/>
      <c r="D171"/>
      <c r="E171" t="s">
        <v>189</v>
      </c>
      <c r="F171" s="73" t="str">
        <f t="shared" ca="1" si="67"/>
        <v/>
      </c>
      <c r="G171" s="73">
        <f ca="1">IF(A171="GW 1",ELO_Initial,IFERROR(INDEX(Tables!$1:$1048576,MATCH('Program and Results'!$B171,Tables!$A:$A,0),MATCH('Program and Results'!$A171,Tables!$1:$1,0)-1),""))</f>
        <v>1484.715406479185</v>
      </c>
      <c r="H171" s="74">
        <f t="shared" si="60"/>
        <v>20</v>
      </c>
      <c r="I171" s="74" t="str">
        <f t="shared" si="61"/>
        <v/>
      </c>
      <c r="J171" s="75">
        <f t="shared" ca="1" si="53"/>
        <v>0.53829804180788288</v>
      </c>
      <c r="K171" s="76">
        <f>IF(E171="","",IF(ABS(C171-D171)=0,0,IF(ABS(C171-D171)&gt;10,2.99,INDEX('ELO settings '!$B$25:$B$34,MATCH(ABS(C171-D171),'ELO settings '!$A$25:$A$34,0)))))</f>
        <v>0</v>
      </c>
      <c r="L171" s="73" t="str">
        <f t="shared" ca="1" si="66"/>
        <v/>
      </c>
      <c r="M171" s="73">
        <f ca="1">IF(A171="GW 1",ELO_Initial,IFERROR(INDEX(Tables!$1:$1048576,MATCH('Program and Results'!$E171,Tables!$A:$A,0),MATCH('Program and Results'!$A171,Tables!$1:$1,0)-1),""))</f>
        <v>1487.8426397619298</v>
      </c>
      <c r="N171" s="74">
        <f t="shared" si="62"/>
        <v>20</v>
      </c>
      <c r="O171" s="74" t="str">
        <f t="shared" si="63"/>
        <v/>
      </c>
      <c r="P171" s="75">
        <f t="shared" ca="1" si="68"/>
        <v>0.46170195819211712</v>
      </c>
      <c r="Q171" s="76">
        <f t="shared" si="64"/>
        <v>0</v>
      </c>
      <c r="R171" s="77" t="str">
        <f t="shared" si="65"/>
        <v/>
      </c>
      <c r="S171" s="87" t="str">
        <f t="shared" si="58"/>
        <v/>
      </c>
      <c r="T171" s="74">
        <f t="shared" ca="1" si="59"/>
        <v>-3</v>
      </c>
      <c r="U171" s="74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>-26</v>
      </c>
      <c r="V171" s="88" t="str">
        <f t="shared" si="69"/>
        <v/>
      </c>
      <c r="W171" s="88" t="str">
        <f ca="1">IF(OR($A171="GW 1",$A171="GW 2",$A171="GW 3",$A171="GW 4",$A171="GW 5",$A171="GW 6"),"N/A",IF(T171="","",IF(AND(T171&gt;='Prediction Systems settings'!$B$3,'Program and Results'!T171&lt;='Prediction Systems settings'!$C$3),"DRAW",IF(T171&gt;0,"HOME","AWAY"))))</f>
        <v>AWAY</v>
      </c>
      <c r="X171" s="89" t="str">
        <f t="shared" si="54"/>
        <v/>
      </c>
      <c r="Y171" s="74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>DRAW</v>
      </c>
      <c r="Z171" s="74" t="str">
        <f t="shared" si="55"/>
        <v/>
      </c>
      <c r="AA171" s="85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>-6</v>
      </c>
      <c r="AB171" s="86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>-2</v>
      </c>
      <c r="AC171" s="86">
        <f t="shared" ca="1" si="56"/>
        <v>-4</v>
      </c>
      <c r="AD171" s="86" t="str">
        <f ca="1">IF(OR($A171="GW 1",$A171="GW 2",$A171="GW 3",$A171="GW 4",$A171="GW 5",$A171="GW 6"),"N/A",IF(AC171="","",IF(AC171&gt;'Prediction Systems settings'!$B$5,"HOME",IF(AC171&lt;-'Prediction Systems settings'!$B$5,"AWAY","DRAW"))))</f>
        <v>DRAW</v>
      </c>
      <c r="AE171" s="86" t="str">
        <f t="shared" si="57"/>
        <v/>
      </c>
      <c r="AK171">
        <v>29.791666666666664</v>
      </c>
      <c r="AL171">
        <v>32.5</v>
      </c>
    </row>
    <row r="172" spans="1:38">
      <c r="A172" t="s">
        <v>24</v>
      </c>
      <c r="B172" t="s">
        <v>193</v>
      </c>
      <c r="C172"/>
      <c r="D172"/>
      <c r="E172" t="s">
        <v>188</v>
      </c>
      <c r="F172" s="73" t="str">
        <f t="shared" ca="1" si="67"/>
        <v/>
      </c>
      <c r="G172" s="73">
        <f ca="1">IF(A172="GW 1",ELO_Initial,IFERROR(INDEX(Tables!$1:$1048576,MATCH('Program and Results'!$B172,Tables!$A:$A,0),MATCH('Program and Results'!$A172,Tables!$1:$1,0)-1),""))</f>
        <v>1479.1784519782977</v>
      </c>
      <c r="H172" s="74">
        <f t="shared" si="60"/>
        <v>20</v>
      </c>
      <c r="I172" s="74" t="str">
        <f t="shared" si="61"/>
        <v/>
      </c>
      <c r="J172" s="75">
        <f t="shared" ca="1" si="53"/>
        <v>0.56763587546783545</v>
      </c>
      <c r="K172" s="76">
        <f>IF(E172="","",IF(ABS(C172-D172)=0,0,IF(ABS(C172-D172)&gt;10,2.99,INDEX('ELO settings '!$B$25:$B$34,MATCH(ABS(C172-D172),'ELO settings '!$A$25:$A$34,0)))))</f>
        <v>0</v>
      </c>
      <c r="L172" s="73" t="str">
        <f t="shared" ca="1" si="66"/>
        <v/>
      </c>
      <c r="M172" s="73">
        <f ca="1">IF(A172="GW 1",ELO_Initial,IFERROR(INDEX(Tables!$1:$1048576,MATCH('Program and Results'!$E172,Tables!$A:$A,0),MATCH('Program and Results'!$A172,Tables!$1:$1,0)-1),""))</f>
        <v>1456.2653781378815</v>
      </c>
      <c r="N172" s="74">
        <f t="shared" si="62"/>
        <v>20</v>
      </c>
      <c r="O172" s="74" t="str">
        <f t="shared" si="63"/>
        <v/>
      </c>
      <c r="P172" s="75">
        <f t="shared" ca="1" si="68"/>
        <v>0.43236412453216455</v>
      </c>
      <c r="Q172" s="76">
        <f t="shared" si="64"/>
        <v>0</v>
      </c>
      <c r="R172" s="77" t="str">
        <f t="shared" si="65"/>
        <v/>
      </c>
      <c r="S172" s="87" t="str">
        <f t="shared" si="58"/>
        <v/>
      </c>
      <c r="T172" s="74">
        <f t="shared" ca="1" si="59"/>
        <v>23</v>
      </c>
      <c r="U172" s="74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>43</v>
      </c>
      <c r="V172" s="88" t="str">
        <f t="shared" si="69"/>
        <v/>
      </c>
      <c r="W172" s="88" t="str">
        <f ca="1">IF(OR($A172="GW 1",$A172="GW 2",$A172="GW 3",$A172="GW 4",$A172="GW 5",$A172="GW 6"),"N/A",IF(T172="","",IF(AND(T172&gt;='Prediction Systems settings'!$B$3,'Program and Results'!T172&lt;='Prediction Systems settings'!$C$3),"DRAW",IF(T172&gt;0,"HOME","AWAY"))))</f>
        <v>HOME</v>
      </c>
      <c r="X172" s="89" t="str">
        <f t="shared" si="54"/>
        <v/>
      </c>
      <c r="Y172" s="74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>HOME</v>
      </c>
      <c r="Z172" s="74" t="str">
        <f t="shared" si="55"/>
        <v/>
      </c>
      <c r="AA172" s="85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>5</v>
      </c>
      <c r="AB172" s="86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>-4</v>
      </c>
      <c r="AC172" s="86">
        <f t="shared" ca="1" si="56"/>
        <v>9</v>
      </c>
      <c r="AD172" s="86" t="str">
        <f ca="1">IF(OR($A172="GW 1",$A172="GW 2",$A172="GW 3",$A172="GW 4",$A172="GW 5",$A172="GW 6"),"N/A",IF(AC172="","",IF(AC172&gt;'Prediction Systems settings'!$B$5,"HOME",IF(AC172&lt;-'Prediction Systems settings'!$B$5,"AWAY","DRAW"))))</f>
        <v>HOME</v>
      </c>
      <c r="AE172" s="86" t="str">
        <f t="shared" si="57"/>
        <v/>
      </c>
      <c r="AK172">
        <v>24.375</v>
      </c>
      <c r="AL172">
        <v>32.5</v>
      </c>
    </row>
    <row r="173" spans="1:38">
      <c r="A173" t="s">
        <v>24</v>
      </c>
      <c r="B173" t="s">
        <v>195</v>
      </c>
      <c r="C173"/>
      <c r="D173"/>
      <c r="E173" t="s">
        <v>182</v>
      </c>
      <c r="F173" s="73" t="str">
        <f t="shared" ca="1" si="67"/>
        <v/>
      </c>
      <c r="G173" s="73">
        <f ca="1">IF(A173="GW 1",ELO_Initial,IFERROR(INDEX(Tables!$1:$1048576,MATCH('Program and Results'!$B173,Tables!$A:$A,0),MATCH('Program and Results'!$A173,Tables!$1:$1,0)-1),""))</f>
        <v>1437.5933695635783</v>
      </c>
      <c r="H173" s="74">
        <f t="shared" si="60"/>
        <v>20</v>
      </c>
      <c r="I173" s="74" t="str">
        <f t="shared" si="61"/>
        <v/>
      </c>
      <c r="J173" s="75">
        <f t="shared" ca="1" si="53"/>
        <v>0.36899934108172955</v>
      </c>
      <c r="K173" s="76">
        <f>IF(E173="","",IF(ABS(C173-D173)=0,0,IF(ABS(C173-D173)&gt;10,2.99,INDEX('ELO settings '!$B$25:$B$34,MATCH(ABS(C173-D173),'ELO settings '!$A$25:$A$34,0)))))</f>
        <v>0</v>
      </c>
      <c r="L173" s="73" t="str">
        <f t="shared" ca="1" si="66"/>
        <v/>
      </c>
      <c r="M173" s="73">
        <f ca="1">IF(A173="GW 1",ELO_Initial,IFERROR(INDEX(Tables!$1:$1048576,MATCH('Program and Results'!$E173,Tables!$A:$A,0),MATCH('Program and Results'!$A173,Tables!$1:$1,0)-1),""))</f>
        <v>1555.170058407132</v>
      </c>
      <c r="N173" s="74">
        <f t="shared" si="62"/>
        <v>20</v>
      </c>
      <c r="O173" s="74" t="str">
        <f t="shared" si="63"/>
        <v/>
      </c>
      <c r="P173" s="75">
        <f t="shared" ca="1" si="68"/>
        <v>0.6310006589182704</v>
      </c>
      <c r="Q173" s="76">
        <f t="shared" si="64"/>
        <v>0</v>
      </c>
      <c r="R173" s="77" t="str">
        <f t="shared" si="65"/>
        <v/>
      </c>
      <c r="S173" s="87" t="str">
        <f t="shared" si="58"/>
        <v/>
      </c>
      <c r="T173" s="74">
        <f t="shared" ca="1" si="59"/>
        <v>-118</v>
      </c>
      <c r="U173" s="74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>4</v>
      </c>
      <c r="V173" s="88" t="str">
        <f t="shared" si="69"/>
        <v/>
      </c>
      <c r="W173" s="88" t="str">
        <f ca="1">IF(OR($A173="GW 1",$A173="GW 2",$A173="GW 3",$A173="GW 4",$A173="GW 5",$A173="GW 6"),"N/A",IF(T173="","",IF(AND(T173&gt;='Prediction Systems settings'!$B$3,'Program and Results'!T173&lt;='Prediction Systems settings'!$C$3),"DRAW",IF(T173&gt;0,"HOME","AWAY"))))</f>
        <v>AWAY</v>
      </c>
      <c r="X173" s="89" t="str">
        <f t="shared" si="54"/>
        <v/>
      </c>
      <c r="Y173" s="74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>HOME</v>
      </c>
      <c r="Z173" s="74" t="str">
        <f t="shared" si="55"/>
        <v/>
      </c>
      <c r="AA173" s="85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>-2</v>
      </c>
      <c r="AB173" s="86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>1</v>
      </c>
      <c r="AC173" s="86">
        <f t="shared" ca="1" si="56"/>
        <v>-3</v>
      </c>
      <c r="AD173" s="86" t="str">
        <f ca="1">IF(OR($A173="GW 1",$A173="GW 2",$A173="GW 3",$A173="GW 4",$A173="GW 5",$A173="GW 6"),"N/A",IF(AC173="","",IF(AC173&gt;'Prediction Systems settings'!$B$5,"HOME",IF(AC173&lt;-'Prediction Systems settings'!$B$5,"AWAY","DRAW"))))</f>
        <v>DRAW</v>
      </c>
      <c r="AE173" s="86" t="str">
        <f t="shared" si="57"/>
        <v/>
      </c>
      <c r="AK173">
        <v>24.375</v>
      </c>
      <c r="AL173">
        <v>51.458333333333329</v>
      </c>
    </row>
    <row r="174" spans="1:38">
      <c r="A174" t="s">
        <v>24</v>
      </c>
      <c r="B174" t="s">
        <v>191</v>
      </c>
      <c r="C174"/>
      <c r="D174"/>
      <c r="E174" t="s">
        <v>192</v>
      </c>
      <c r="F174" s="73" t="str">
        <f t="shared" ca="1" si="67"/>
        <v/>
      </c>
      <c r="G174" s="73">
        <f ca="1">IF(A174="GW 1",ELO_Initial,IFERROR(INDEX(Tables!$1:$1048576,MATCH('Program and Results'!$B174,Tables!$A:$A,0),MATCH('Program and Results'!$A174,Tables!$1:$1,0)-1),""))</f>
        <v>1471.6853557195655</v>
      </c>
      <c r="H174" s="74">
        <f t="shared" si="60"/>
        <v>20</v>
      </c>
      <c r="I174" s="74" t="str">
        <f t="shared" si="61"/>
        <v/>
      </c>
      <c r="J174" s="75">
        <f t="shared" ca="1" si="53"/>
        <v>0.41206054760460947</v>
      </c>
      <c r="K174" s="76">
        <f>IF(E174="","",IF(ABS(C174-D174)=0,0,IF(ABS(C174-D174)&gt;10,2.99,INDEX('ELO settings '!$B$25:$B$34,MATCH(ABS(C174-D174),'ELO settings '!$A$25:$A$34,0)))))</f>
        <v>0</v>
      </c>
      <c r="L174" s="73" t="str">
        <f t="shared" ca="1" si="66"/>
        <v/>
      </c>
      <c r="M174" s="73">
        <f ca="1">IF(A174="GW 1",ELO_Initial,IFERROR(INDEX(Tables!$1:$1048576,MATCH('Program and Results'!$E174,Tables!$A:$A,0),MATCH('Program and Results'!$A174,Tables!$1:$1,0)-1),""))</f>
        <v>1568.6423163334584</v>
      </c>
      <c r="N174" s="74">
        <f t="shared" si="62"/>
        <v>20</v>
      </c>
      <c r="O174" s="74" t="str">
        <f t="shared" si="63"/>
        <v/>
      </c>
      <c r="P174" s="75">
        <f t="shared" ca="1" si="68"/>
        <v>0.58793945239539047</v>
      </c>
      <c r="Q174" s="76">
        <f t="shared" si="64"/>
        <v>0</v>
      </c>
      <c r="R174" s="77" t="str">
        <f t="shared" si="65"/>
        <v/>
      </c>
      <c r="S174" s="87" t="str">
        <f t="shared" si="58"/>
        <v/>
      </c>
      <c r="T174" s="74">
        <f t="shared" ca="1" si="59"/>
        <v>-97</v>
      </c>
      <c r="U174" s="74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>13</v>
      </c>
      <c r="V174" s="88" t="str">
        <f>IF(D174="","",J174-P174)</f>
        <v/>
      </c>
      <c r="W174" s="88" t="str">
        <f ca="1">IF(OR($A174="GW 1",$A174="GW 2",$A174="GW 3",$A174="GW 4",$A174="GW 5",$A174="GW 6"),"N/A",IF(T174="","",IF(AND(T174&gt;='Prediction Systems settings'!$B$3,'Program and Results'!T174&lt;='Prediction Systems settings'!$C$3),"DRAW",IF(T174&gt;0,"HOME","AWAY"))))</f>
        <v>AWAY</v>
      </c>
      <c r="X174" s="89" t="str">
        <f t="shared" si="54"/>
        <v/>
      </c>
      <c r="Y174" s="74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>HOME</v>
      </c>
      <c r="Z174" s="74" t="str">
        <f t="shared" si="55"/>
        <v/>
      </c>
      <c r="AA174" s="85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>0</v>
      </c>
      <c r="AB174" s="86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>7</v>
      </c>
      <c r="AC174" s="86">
        <f t="shared" ca="1" si="56"/>
        <v>-7</v>
      </c>
      <c r="AD174" s="86" t="str">
        <f ca="1">IF(OR($A174="GW 1",$A174="GW 2",$A174="GW 3",$A174="GW 4",$A174="GW 5",$A174="GW 6"),"N/A",IF(AC174="","",IF(AC174&gt;'Prediction Systems settings'!$B$5,"HOME",IF(AC174&lt;-'Prediction Systems settings'!$B$5,"AWAY","DRAW"))))</f>
        <v>AWAY</v>
      </c>
      <c r="AE174" s="86" t="str">
        <f t="shared" si="57"/>
        <v/>
      </c>
      <c r="AK174">
        <v>35.208333333333329</v>
      </c>
      <c r="AL174">
        <v>51.458333333333329</v>
      </c>
    </row>
    <row r="175" spans="1:38">
      <c r="A175" t="s">
        <v>24</v>
      </c>
      <c r="B175" t="s">
        <v>187</v>
      </c>
      <c r="C175"/>
      <c r="D175"/>
      <c r="E175" t="s">
        <v>194</v>
      </c>
      <c r="F175" s="73" t="str">
        <f t="shared" ca="1" si="67"/>
        <v/>
      </c>
      <c r="G175" s="73">
        <f ca="1">IF(A175="GW 1",ELO_Initial,IFERROR(INDEX(Tables!$1:$1048576,MATCH('Program and Results'!$B175,Tables!$A:$A,0),MATCH('Program and Results'!$A175,Tables!$1:$1,0)-1),""))</f>
        <v>1605.3953998711561</v>
      </c>
      <c r="H175" s="74">
        <f t="shared" si="60"/>
        <v>20</v>
      </c>
      <c r="I175" s="74" t="str">
        <f t="shared" si="61"/>
        <v/>
      </c>
      <c r="J175" s="75">
        <f t="shared" ca="1" si="53"/>
        <v>0.83473202916386291</v>
      </c>
      <c r="K175" s="76">
        <f>IF(E175="","",IF(ABS(C175-D175)=0,0,IF(ABS(C175-D175)&gt;10,2.99,INDEX('ELO settings '!$B$25:$B$34,MATCH(ABS(C175-D175),'ELO settings '!$A$25:$A$34,0)))))</f>
        <v>0</v>
      </c>
      <c r="L175" s="73" t="str">
        <f t="shared" ca="1" si="66"/>
        <v/>
      </c>
      <c r="M175" s="73">
        <f ca="1">IF(A175="GW 1",ELO_Initial,IFERROR(INDEX(Tables!$1:$1048576,MATCH('Program and Results'!$E175,Tables!$A:$A,0),MATCH('Program and Results'!$A175,Tables!$1:$1,0)-1),""))</f>
        <v>1367.3853799605156</v>
      </c>
      <c r="N175" s="74">
        <f t="shared" si="62"/>
        <v>20</v>
      </c>
      <c r="O175" s="74" t="str">
        <f t="shared" si="63"/>
        <v/>
      </c>
      <c r="P175" s="75">
        <f t="shared" ca="1" si="68"/>
        <v>0.16526797083613709</v>
      </c>
      <c r="Q175" s="76">
        <f t="shared" si="64"/>
        <v>0</v>
      </c>
      <c r="R175" s="77" t="str">
        <f t="shared" si="65"/>
        <v/>
      </c>
      <c r="S175" s="87" t="str">
        <f t="shared" si="58"/>
        <v/>
      </c>
      <c r="T175" s="74">
        <f t="shared" ca="1" si="59"/>
        <v>238</v>
      </c>
      <c r="U175" s="74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>78</v>
      </c>
      <c r="V175" s="88" t="str">
        <f>IF(D175="","",J175-P175)</f>
        <v/>
      </c>
      <c r="W175" s="88" t="str">
        <f ca="1">IF(OR($A175="GW 1",$A175="GW 2",$A175="GW 3",$A175="GW 4",$A175="GW 5",$A175="GW 6"),"N/A",IF(T175="","",IF(AND(T175&gt;='Prediction Systems settings'!$B$3,'Program and Results'!T175&lt;='Prediction Systems settings'!$C$3),"DRAW",IF(T175&gt;0,"HOME","AWAY"))))</f>
        <v>HOME</v>
      </c>
      <c r="X175" s="89" t="str">
        <f t="shared" si="54"/>
        <v/>
      </c>
      <c r="Y175" s="74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>HOME</v>
      </c>
      <c r="Z175" s="74" t="str">
        <f t="shared" si="55"/>
        <v/>
      </c>
      <c r="AA175" s="85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>14</v>
      </c>
      <c r="AB175" s="86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>-18</v>
      </c>
      <c r="AC175" s="86">
        <f t="shared" ca="1" si="56"/>
        <v>32</v>
      </c>
      <c r="AD175" s="86" t="str">
        <f ca="1">IF(OR($A175="GW 1",$A175="GW 2",$A175="GW 3",$A175="GW 4",$A175="GW 5",$A175="GW 6"),"N/A",IF(AC175="","",IF(AC175&gt;'Prediction Systems settings'!$B$5,"HOME",IF(AC175&lt;-'Prediction Systems settings'!$B$5,"AWAY","DRAW"))))</f>
        <v>HOME</v>
      </c>
      <c r="AE175" s="86" t="str">
        <f t="shared" si="57"/>
        <v/>
      </c>
      <c r="AK175">
        <v>43.333333333333329</v>
      </c>
      <c r="AL175">
        <v>5.4166666666666661</v>
      </c>
    </row>
    <row r="176" spans="1:38">
      <c r="A176" t="s">
        <v>24</v>
      </c>
      <c r="B176" t="s">
        <v>185</v>
      </c>
      <c r="C176"/>
      <c r="D176"/>
      <c r="E176" t="s">
        <v>190</v>
      </c>
      <c r="F176" s="73" t="str">
        <f t="shared" ca="1" si="67"/>
        <v/>
      </c>
      <c r="G176" s="73">
        <f ca="1">IF(A176="GW 1",ELO_Initial,IFERROR(INDEX(Tables!$1:$1048576,MATCH('Program and Results'!$B176,Tables!$A:$A,0),MATCH('Program and Results'!$A176,Tables!$1:$1,0)-1),""))</f>
        <v>1598.7275286689492</v>
      </c>
      <c r="H176" s="74">
        <f t="shared" si="60"/>
        <v>20</v>
      </c>
      <c r="I176" s="74" t="str">
        <f t="shared" si="61"/>
        <v/>
      </c>
      <c r="J176" s="75">
        <f t="shared" ca="1" si="53"/>
        <v>0.60941108994563487</v>
      </c>
      <c r="K176" s="76">
        <f>IF(E176="","",IF(ABS(C176-D176)=0,0,IF(ABS(C176-D176)&gt;10,2.99,INDEX('ELO settings '!$B$25:$B$34,MATCH(ABS(C176-D176),'ELO settings '!$A$25:$A$34,0)))))</f>
        <v>0</v>
      </c>
      <c r="L176" s="73" t="str">
        <f t="shared" ca="1" si="66"/>
        <v/>
      </c>
      <c r="M176" s="73">
        <f ca="1">IF(A176="GW 1",ELO_Initial,IFERROR(INDEX(Tables!$1:$1048576,MATCH('Program and Results'!$E176,Tables!$A:$A,0),MATCH('Program and Results'!$A176,Tables!$1:$1,0)-1),""))</f>
        <v>1572.9096840375307</v>
      </c>
      <c r="N176" s="74">
        <f t="shared" si="62"/>
        <v>20</v>
      </c>
      <c r="O176" s="74" t="str">
        <f t="shared" si="63"/>
        <v/>
      </c>
      <c r="P176" s="75">
        <f t="shared" ca="1" si="68"/>
        <v>0.39058891005436513</v>
      </c>
      <c r="Q176" s="76">
        <f t="shared" si="64"/>
        <v>0</v>
      </c>
      <c r="R176" s="77" t="str">
        <f t="shared" si="65"/>
        <v/>
      </c>
      <c r="S176" s="87" t="str">
        <f t="shared" si="58"/>
        <v/>
      </c>
      <c r="T176" s="74">
        <f t="shared" ca="1" si="59"/>
        <v>26</v>
      </c>
      <c r="U176" s="74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>-15</v>
      </c>
      <c r="V176" s="88" t="str">
        <f t="shared" si="69"/>
        <v/>
      </c>
      <c r="W176" s="88" t="str">
        <f ca="1">IF(OR($A176="GW 1",$A176="GW 2",$A176="GW 3",$A176="GW 4",$A176="GW 5",$A176="GW 6"),"N/A",IF(T176="","",IF(AND(T176&gt;='Prediction Systems settings'!$B$3,'Program and Results'!T176&lt;='Prediction Systems settings'!$C$3),"DRAW",IF(T176&gt;0,"HOME","AWAY"))))</f>
        <v>HOME</v>
      </c>
      <c r="X176" s="89" t="str">
        <f t="shared" si="54"/>
        <v/>
      </c>
      <c r="Y176" s="74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>DRAW</v>
      </c>
      <c r="Z176" s="74" t="str">
        <f t="shared" si="55"/>
        <v/>
      </c>
      <c r="AA176" s="85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>0</v>
      </c>
      <c r="AB176" s="86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>8</v>
      </c>
      <c r="AC176" s="86">
        <f t="shared" ca="1" si="56"/>
        <v>-8</v>
      </c>
      <c r="AD176" s="86" t="str">
        <f ca="1">IF(OR($A176="GW 1",$A176="GW 2",$A176="GW 3",$A176="GW 4",$A176="GW 5",$A176="GW 6"),"N/A",IF(AC176="","",IF(AC176&gt;'Prediction Systems settings'!$B$5,"HOME",IF(AC176&lt;-'Prediction Systems settings'!$B$5,"AWAY","DRAW"))))</f>
        <v>AWAY</v>
      </c>
      <c r="AE176" s="86" t="str">
        <f t="shared" si="57"/>
        <v/>
      </c>
      <c r="AK176">
        <v>51.458333333333329</v>
      </c>
      <c r="AL176">
        <v>54.166666666666671</v>
      </c>
    </row>
    <row r="177" spans="1:38">
      <c r="A177" t="s">
        <v>24</v>
      </c>
      <c r="B177" t="s">
        <v>184</v>
      </c>
      <c r="C177"/>
      <c r="D177"/>
      <c r="E177" t="s">
        <v>186</v>
      </c>
      <c r="F177" s="73" t="str">
        <f t="shared" ca="1" si="67"/>
        <v/>
      </c>
      <c r="G177" s="73">
        <f ca="1">IF(A177="GW 1",ELO_Initial,IFERROR(INDEX(Tables!$1:$1048576,MATCH('Program and Results'!$B177,Tables!$A:$A,0),MATCH('Program and Results'!$A177,Tables!$1:$1,0)-1),""))</f>
        <v>1454.0987523812064</v>
      </c>
      <c r="H177" s="74">
        <f t="shared" si="60"/>
        <v>20</v>
      </c>
      <c r="I177" s="74" t="str">
        <f t="shared" si="61"/>
        <v/>
      </c>
      <c r="J177" s="75">
        <f t="shared" ca="1" si="53"/>
        <v>0.54151880628013371</v>
      </c>
      <c r="K177" s="76">
        <f>IF(E177="","",IF(ABS(C177-D177)=0,0,IF(ABS(C177-D177)&gt;10,2.99,INDEX('ELO settings '!$B$25:$B$34,MATCH(ABS(C177-D177),'ELO settings '!$A$25:$A$34,0)))))</f>
        <v>0</v>
      </c>
      <c r="L177" s="73" t="str">
        <f t="shared" ca="1" si="66"/>
        <v/>
      </c>
      <c r="M177" s="73">
        <f ca="1">IF(A177="GW 1",ELO_Initial,IFERROR(INDEX(Tables!$1:$1048576,MATCH('Program and Results'!$E177,Tables!$A:$A,0),MATCH('Program and Results'!$A177,Tables!$1:$1,0)-1),""))</f>
        <v>1460.3902786996136</v>
      </c>
      <c r="N177" s="74">
        <f t="shared" si="62"/>
        <v>20</v>
      </c>
      <c r="O177" s="74" t="str">
        <f t="shared" si="63"/>
        <v/>
      </c>
      <c r="P177" s="75">
        <f t="shared" ca="1" si="68"/>
        <v>0.45848119371986629</v>
      </c>
      <c r="Q177" s="76">
        <f t="shared" si="64"/>
        <v>0</v>
      </c>
      <c r="R177" s="77" t="str">
        <f t="shared" si="65"/>
        <v/>
      </c>
      <c r="S177" s="87" t="str">
        <f t="shared" si="58"/>
        <v/>
      </c>
      <c r="T177" s="74">
        <f t="shared" ca="1" si="59"/>
        <v>-6</v>
      </c>
      <c r="U177" s="74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>13</v>
      </c>
      <c r="V177" s="88" t="str">
        <f t="shared" si="69"/>
        <v/>
      </c>
      <c r="W177" s="88" t="str">
        <f ca="1">IF(OR($A177="GW 1",$A177="GW 2",$A177="GW 3",$A177="GW 4",$A177="GW 5",$A177="GW 6"),"N/A",IF(T177="","",IF(AND(T177&gt;='Prediction Systems settings'!$B$3,'Program and Results'!T177&lt;='Prediction Systems settings'!$C$3),"DRAW",IF(T177&gt;0,"HOME","AWAY"))))</f>
        <v>AWAY</v>
      </c>
      <c r="X177" s="89" t="str">
        <f t="shared" si="54"/>
        <v/>
      </c>
      <c r="Y177" s="74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>HOME</v>
      </c>
      <c r="Z177" s="74" t="str">
        <f t="shared" si="55"/>
        <v/>
      </c>
      <c r="AA177" s="85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>-2</v>
      </c>
      <c r="AB177" s="86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>-1</v>
      </c>
      <c r="AC177" s="86">
        <f t="shared" ca="1" si="56"/>
        <v>-1</v>
      </c>
      <c r="AD177" s="86" t="str">
        <f ca="1">IF(OR($A177="GW 1",$A177="GW 2",$A177="GW 3",$A177="GW 4",$A177="GW 5",$A177="GW 6"),"N/A",IF(AC177="","",IF(AC177&gt;'Prediction Systems settings'!$B$5,"HOME",IF(AC177&lt;-'Prediction Systems settings'!$B$5,"AWAY","DRAW"))))</f>
        <v>DRAW</v>
      </c>
      <c r="AE177" s="86" t="str">
        <f t="shared" si="57"/>
        <v/>
      </c>
      <c r="AK177">
        <v>35.208333333333329</v>
      </c>
      <c r="AL177">
        <v>29.791666666666664</v>
      </c>
    </row>
    <row r="178" spans="1:38">
      <c r="A178" t="s">
        <v>25</v>
      </c>
      <c r="B178" t="s">
        <v>189</v>
      </c>
      <c r="C178"/>
      <c r="D178"/>
      <c r="E178" t="s">
        <v>184</v>
      </c>
      <c r="F178" s="73" t="str">
        <f t="shared" ca="1" si="67"/>
        <v/>
      </c>
      <c r="G178" s="73" t="str">
        <f ca="1">IF(A178="GW 1",ELO_Initial,IFERROR(INDEX(Tables!$1:$1048576,MATCH('Program and Results'!$B178,Tables!$A:$A,0),MATCH('Program and Results'!$A178,Tables!$1:$1,0)-1),""))</f>
        <v/>
      </c>
      <c r="H178" s="74">
        <f t="shared" si="60"/>
        <v>20</v>
      </c>
      <c r="I178" s="74" t="str">
        <f t="shared" si="61"/>
        <v/>
      </c>
      <c r="J178" s="75" t="str">
        <f t="shared" ca="1" si="53"/>
        <v/>
      </c>
      <c r="K178" s="76">
        <f>IF(E178="","",IF(ABS(C178-D178)=0,0,IF(ABS(C178-D178)&gt;10,2.99,INDEX('ELO settings '!$B$25:$B$34,MATCH(ABS(C178-D178),'ELO settings '!$A$25:$A$34,0)))))</f>
        <v>0</v>
      </c>
      <c r="L178" s="73" t="str">
        <f t="shared" ca="1" si="66"/>
        <v/>
      </c>
      <c r="M178" s="73" t="str">
        <f ca="1">IF(A178="GW 1",ELO_Initial,IFERROR(INDEX(Tables!$1:$1048576,MATCH('Program and Results'!$E178,Tables!$A:$A,0),MATCH('Program and Results'!$A178,Tables!$1:$1,0)-1),""))</f>
        <v/>
      </c>
      <c r="N178" s="74">
        <f t="shared" si="62"/>
        <v>20</v>
      </c>
      <c r="O178" s="74" t="str">
        <f t="shared" si="63"/>
        <v/>
      </c>
      <c r="P178" s="75" t="str">
        <f t="shared" ca="1" si="68"/>
        <v/>
      </c>
      <c r="Q178" s="76">
        <f t="shared" si="64"/>
        <v>0</v>
      </c>
      <c r="R178" s="77" t="str">
        <f t="shared" si="65"/>
        <v/>
      </c>
      <c r="S178" s="87" t="str">
        <f t="shared" si="58"/>
        <v/>
      </c>
      <c r="T178" s="74" t="str">
        <f t="shared" ca="1" si="59"/>
        <v/>
      </c>
      <c r="U178" s="74" t="str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/>
      </c>
      <c r="V178" s="88" t="str">
        <f t="shared" si="69"/>
        <v/>
      </c>
      <c r="W178" s="88" t="str">
        <f ca="1">IF(OR($A178="GW 1",$A178="GW 2",$A178="GW 3",$A178="GW 4",$A178="GW 5",$A178="GW 6"),"N/A",IF(T178="","",IF(AND(T178&gt;='Prediction Systems settings'!$B$3,'Program and Results'!T178&lt;='Prediction Systems settings'!$C$3),"DRAW",IF(T178&gt;0,"HOME","AWAY"))))</f>
        <v/>
      </c>
      <c r="X178" s="89" t="str">
        <f t="shared" si="54"/>
        <v/>
      </c>
      <c r="Y178" s="74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/>
      </c>
      <c r="Z178" s="74" t="str">
        <f t="shared" si="55"/>
        <v/>
      </c>
      <c r="AA178" s="85" t="str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/>
      </c>
      <c r="AB178" s="86" t="str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/>
      </c>
      <c r="AC178" s="86" t="str">
        <f t="shared" ca="1" si="56"/>
        <v/>
      </c>
      <c r="AD178" s="86" t="str">
        <f ca="1">IF(OR($A178="GW 1",$A178="GW 2",$A178="GW 3",$A178="GW 4",$A178="GW 5",$A178="GW 6"),"N/A",IF(AC178="","",IF(AC178&gt;'Prediction Systems settings'!$B$5,"HOME",IF(AC178&lt;-'Prediction Systems settings'!$B$5,"AWAY","DRAW"))))</f>
        <v/>
      </c>
      <c r="AE178" s="86" t="str">
        <f t="shared" si="57"/>
        <v/>
      </c>
      <c r="AK178">
        <v>32.5</v>
      </c>
      <c r="AL178">
        <v>35.208333333333329</v>
      </c>
    </row>
    <row r="179" spans="1:38">
      <c r="A179" t="s">
        <v>25</v>
      </c>
      <c r="B179" t="s">
        <v>186</v>
      </c>
      <c r="C179"/>
      <c r="D179"/>
      <c r="E179" t="s">
        <v>185</v>
      </c>
      <c r="F179" s="73" t="str">
        <f t="shared" ca="1" si="67"/>
        <v/>
      </c>
      <c r="G179" s="73" t="str">
        <f ca="1">IF(A179="GW 1",ELO_Initial,IFERROR(INDEX(Tables!$1:$1048576,MATCH('Program and Results'!$B179,Tables!$A:$A,0),MATCH('Program and Results'!$A179,Tables!$1:$1,0)-1),""))</f>
        <v/>
      </c>
      <c r="H179" s="74">
        <f t="shared" si="60"/>
        <v>20</v>
      </c>
      <c r="I179" s="74" t="str">
        <f t="shared" si="61"/>
        <v/>
      </c>
      <c r="J179" s="75" t="str">
        <f t="shared" ca="1" si="53"/>
        <v/>
      </c>
      <c r="K179" s="76">
        <f>IF(E179="","",IF(ABS(C179-D179)=0,0,IF(ABS(C179-D179)&gt;10,2.99,INDEX('ELO settings '!$B$25:$B$34,MATCH(ABS(C179-D179),'ELO settings '!$A$25:$A$34,0)))))</f>
        <v>0</v>
      </c>
      <c r="L179" s="73" t="str">
        <f t="shared" ca="1" si="66"/>
        <v/>
      </c>
      <c r="M179" s="73" t="str">
        <f ca="1">IF(A179="GW 1",ELO_Initial,IFERROR(INDEX(Tables!$1:$1048576,MATCH('Program and Results'!$E179,Tables!$A:$A,0),MATCH('Program and Results'!$A179,Tables!$1:$1,0)-1),""))</f>
        <v/>
      </c>
      <c r="N179" s="74">
        <f t="shared" si="62"/>
        <v>20</v>
      </c>
      <c r="O179" s="74" t="str">
        <f t="shared" si="63"/>
        <v/>
      </c>
      <c r="P179" s="75" t="str">
        <f t="shared" ca="1" si="68"/>
        <v/>
      </c>
      <c r="Q179" s="76">
        <f t="shared" si="64"/>
        <v>0</v>
      </c>
      <c r="R179" s="77" t="str">
        <f t="shared" si="65"/>
        <v/>
      </c>
      <c r="S179" s="87" t="str">
        <f t="shared" si="58"/>
        <v/>
      </c>
      <c r="T179" s="74" t="str">
        <f t="shared" ca="1" si="59"/>
        <v/>
      </c>
      <c r="U179" s="74" t="str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/>
      </c>
      <c r="V179" s="88" t="str">
        <f t="shared" si="69"/>
        <v/>
      </c>
      <c r="W179" s="88" t="str">
        <f ca="1">IF(OR($A179="GW 1",$A179="GW 2",$A179="GW 3",$A179="GW 4",$A179="GW 5",$A179="GW 6"),"N/A",IF(T179="","",IF(AND(T179&gt;='Prediction Systems settings'!$B$3,'Program and Results'!T179&lt;='Prediction Systems settings'!$C$3),"DRAW",IF(T179&gt;0,"HOME","AWAY"))))</f>
        <v/>
      </c>
      <c r="X179" s="89" t="str">
        <f t="shared" si="54"/>
        <v/>
      </c>
      <c r="Y179" s="74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/>
      </c>
      <c r="Z179" s="74" t="str">
        <f t="shared" si="55"/>
        <v/>
      </c>
      <c r="AA179" s="85" t="str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/>
      </c>
      <c r="AB179" s="86" t="str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/>
      </c>
      <c r="AC179" s="86" t="str">
        <f t="shared" ca="1" si="56"/>
        <v/>
      </c>
      <c r="AD179" s="86" t="str">
        <f ca="1">IF(OR($A179="GW 1",$A179="GW 2",$A179="GW 3",$A179="GW 4",$A179="GW 5",$A179="GW 6"),"N/A",IF(AC179="","",IF(AC179&gt;'Prediction Systems settings'!$B$5,"HOME",IF(AC179&lt;-'Prediction Systems settings'!$B$5,"AWAY","DRAW"))))</f>
        <v/>
      </c>
      <c r="AE179" s="86" t="str">
        <f t="shared" si="57"/>
        <v/>
      </c>
      <c r="AK179">
        <v>29.791666666666664</v>
      </c>
      <c r="AL179">
        <v>51.458333333333329</v>
      </c>
    </row>
    <row r="180" spans="1:38">
      <c r="A180" t="s">
        <v>25</v>
      </c>
      <c r="B180" t="s">
        <v>190</v>
      </c>
      <c r="C180"/>
      <c r="D180"/>
      <c r="E180" t="s">
        <v>187</v>
      </c>
      <c r="F180" s="73" t="str">
        <f t="shared" ca="1" si="67"/>
        <v/>
      </c>
      <c r="G180" s="73" t="str">
        <f ca="1">IF(A180="GW 1",ELO_Initial,IFERROR(INDEX(Tables!$1:$1048576,MATCH('Program and Results'!$B180,Tables!$A:$A,0),MATCH('Program and Results'!$A180,Tables!$1:$1,0)-1),""))</f>
        <v/>
      </c>
      <c r="H180" s="74">
        <f t="shared" si="60"/>
        <v>20</v>
      </c>
      <c r="I180" s="74" t="str">
        <f t="shared" si="61"/>
        <v/>
      </c>
      <c r="J180" s="75" t="str">
        <f t="shared" ca="1" si="53"/>
        <v/>
      </c>
      <c r="K180" s="76">
        <f>IF(E180="","",IF(ABS(C180-D180)=0,0,IF(ABS(C180-D180)&gt;10,2.99,INDEX('ELO settings '!$B$25:$B$34,MATCH(ABS(C180-D180),'ELO settings '!$A$25:$A$34,0)))))</f>
        <v>0</v>
      </c>
      <c r="L180" s="73" t="str">
        <f t="shared" ca="1" si="66"/>
        <v/>
      </c>
      <c r="M180" s="73" t="str">
        <f ca="1">IF(A180="GW 1",ELO_Initial,IFERROR(INDEX(Tables!$1:$1048576,MATCH('Program and Results'!$E180,Tables!$A:$A,0),MATCH('Program and Results'!$A180,Tables!$1:$1,0)-1),""))</f>
        <v/>
      </c>
      <c r="N180" s="74">
        <f t="shared" si="62"/>
        <v>20</v>
      </c>
      <c r="O180" s="74" t="str">
        <f t="shared" si="63"/>
        <v/>
      </c>
      <c r="P180" s="75" t="str">
        <f t="shared" ca="1" si="68"/>
        <v/>
      </c>
      <c r="Q180" s="76">
        <f t="shared" si="64"/>
        <v>0</v>
      </c>
      <c r="R180" s="77" t="str">
        <f t="shared" si="65"/>
        <v/>
      </c>
      <c r="S180" s="87" t="str">
        <f t="shared" si="58"/>
        <v/>
      </c>
      <c r="T180" s="74" t="str">
        <f t="shared" ca="1" si="59"/>
        <v/>
      </c>
      <c r="U180" s="74" t="str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/>
      </c>
      <c r="V180" s="88" t="str">
        <f t="shared" si="69"/>
        <v/>
      </c>
      <c r="W180" s="88" t="str">
        <f ca="1">IF(OR($A180="GW 1",$A180="GW 2",$A180="GW 3",$A180="GW 4",$A180="GW 5",$A180="GW 6"),"N/A",IF(T180="","",IF(AND(T180&gt;='Prediction Systems settings'!$B$3,'Program and Results'!T180&lt;='Prediction Systems settings'!$C$3),"DRAW",IF(T180&gt;0,"HOME","AWAY"))))</f>
        <v/>
      </c>
      <c r="X180" s="89" t="str">
        <f t="shared" si="54"/>
        <v/>
      </c>
      <c r="Y180" s="74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/>
      </c>
      <c r="Z180" s="74" t="str">
        <f t="shared" si="55"/>
        <v/>
      </c>
      <c r="AA180" s="85" t="str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/>
      </c>
      <c r="AB180" s="86" t="str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/>
      </c>
      <c r="AC180" s="86" t="str">
        <f t="shared" ca="1" si="56"/>
        <v/>
      </c>
      <c r="AD180" s="86" t="str">
        <f ca="1">IF(OR($A180="GW 1",$A180="GW 2",$A180="GW 3",$A180="GW 4",$A180="GW 5",$A180="GW 6"),"N/A",IF(AC180="","",IF(AC180&gt;'Prediction Systems settings'!$B$5,"HOME",IF(AC180&lt;-'Prediction Systems settings'!$B$5,"AWAY","DRAW"))))</f>
        <v/>
      </c>
      <c r="AE180" s="86" t="str">
        <f t="shared" si="57"/>
        <v/>
      </c>
      <c r="AK180">
        <v>54.166666666666671</v>
      </c>
      <c r="AL180">
        <v>43.333333333333329</v>
      </c>
    </row>
    <row r="181" spans="1:38">
      <c r="A181" t="s">
        <v>25</v>
      </c>
      <c r="B181" t="s">
        <v>194</v>
      </c>
      <c r="C181"/>
      <c r="D181"/>
      <c r="E181" t="s">
        <v>191</v>
      </c>
      <c r="F181" s="73" t="str">
        <f t="shared" ca="1" si="67"/>
        <v/>
      </c>
      <c r="G181" s="73" t="str">
        <f ca="1">IF(A181="GW 1",ELO_Initial,IFERROR(INDEX(Tables!$1:$1048576,MATCH('Program and Results'!$B181,Tables!$A:$A,0),MATCH('Program and Results'!$A181,Tables!$1:$1,0)-1),""))</f>
        <v/>
      </c>
      <c r="H181" s="74">
        <f t="shared" si="60"/>
        <v>20</v>
      </c>
      <c r="I181" s="74" t="str">
        <f t="shared" si="61"/>
        <v/>
      </c>
      <c r="J181" s="75" t="str">
        <f t="shared" ca="1" si="53"/>
        <v/>
      </c>
      <c r="K181" s="76">
        <f>IF(E181="","",IF(ABS(C181-D181)=0,0,IF(ABS(C181-D181)&gt;10,2.99,INDEX('ELO settings '!$B$25:$B$34,MATCH(ABS(C181-D181),'ELO settings '!$A$25:$A$34,0)))))</f>
        <v>0</v>
      </c>
      <c r="L181" s="73" t="str">
        <f t="shared" ca="1" si="66"/>
        <v/>
      </c>
      <c r="M181" s="73" t="str">
        <f ca="1">IF(A181="GW 1",ELO_Initial,IFERROR(INDEX(Tables!$1:$1048576,MATCH('Program and Results'!$E181,Tables!$A:$A,0),MATCH('Program and Results'!$A181,Tables!$1:$1,0)-1),""))</f>
        <v/>
      </c>
      <c r="N181" s="74">
        <f t="shared" si="62"/>
        <v>20</v>
      </c>
      <c r="O181" s="74" t="str">
        <f t="shared" si="63"/>
        <v/>
      </c>
      <c r="P181" s="75" t="str">
        <f t="shared" ca="1" si="68"/>
        <v/>
      </c>
      <c r="Q181" s="76">
        <f t="shared" si="64"/>
        <v>0</v>
      </c>
      <c r="R181" s="77" t="str">
        <f t="shared" si="65"/>
        <v/>
      </c>
      <c r="S181" s="87" t="str">
        <f t="shared" si="58"/>
        <v/>
      </c>
      <c r="T181" s="74" t="str">
        <f t="shared" ca="1" si="59"/>
        <v/>
      </c>
      <c r="U181" s="74" t="str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/>
      </c>
      <c r="V181" s="88" t="str">
        <f t="shared" si="69"/>
        <v/>
      </c>
      <c r="W181" s="88" t="str">
        <f ca="1">IF(OR($A181="GW 1",$A181="GW 2",$A181="GW 3",$A181="GW 4",$A181="GW 5",$A181="GW 6"),"N/A",IF(T181="","",IF(AND(T181&gt;='Prediction Systems settings'!$B$3,'Program and Results'!T181&lt;='Prediction Systems settings'!$C$3),"DRAW",IF(T181&gt;0,"HOME","AWAY"))))</f>
        <v/>
      </c>
      <c r="X181" s="89" t="str">
        <f t="shared" si="54"/>
        <v/>
      </c>
      <c r="Y181" s="74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/>
      </c>
      <c r="Z181" s="74" t="str">
        <f t="shared" si="55"/>
        <v/>
      </c>
      <c r="AA181" s="85" t="str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/>
      </c>
      <c r="AB181" s="86" t="str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/>
      </c>
      <c r="AC181" s="86" t="str">
        <f t="shared" ca="1" si="56"/>
        <v/>
      </c>
      <c r="AD181" s="86" t="str">
        <f ca="1">IF(OR($A181="GW 1",$A181="GW 2",$A181="GW 3",$A181="GW 4",$A181="GW 5",$A181="GW 6"),"N/A",IF(AC181="","",IF(AC181&gt;'Prediction Systems settings'!$B$5,"HOME",IF(AC181&lt;-'Prediction Systems settings'!$B$5,"AWAY","DRAW"))))</f>
        <v/>
      </c>
      <c r="AE181" s="86" t="str">
        <f t="shared" si="57"/>
        <v/>
      </c>
      <c r="AK181">
        <v>5.4166666666666661</v>
      </c>
      <c r="AL181">
        <v>35.208333333333329</v>
      </c>
    </row>
    <row r="182" spans="1:38">
      <c r="A182" t="s">
        <v>25</v>
      </c>
      <c r="B182" t="s">
        <v>192</v>
      </c>
      <c r="C182"/>
      <c r="D182"/>
      <c r="E182" t="s">
        <v>195</v>
      </c>
      <c r="F182" s="73" t="str">
        <f t="shared" ca="1" si="67"/>
        <v/>
      </c>
      <c r="G182" s="73" t="str">
        <f ca="1">IF(A182="GW 1",ELO_Initial,IFERROR(INDEX(Tables!$1:$1048576,MATCH('Program and Results'!$B182,Tables!$A:$A,0),MATCH('Program and Results'!$A182,Tables!$1:$1,0)-1),""))</f>
        <v/>
      </c>
      <c r="H182" s="74">
        <f t="shared" si="60"/>
        <v>20</v>
      </c>
      <c r="I182" s="74" t="str">
        <f t="shared" si="61"/>
        <v/>
      </c>
      <c r="J182" s="75" t="str">
        <f t="shared" ca="1" si="53"/>
        <v/>
      </c>
      <c r="K182" s="76">
        <f>IF(E182="","",IF(ABS(C182-D182)=0,0,IF(ABS(C182-D182)&gt;10,2.99,INDEX('ELO settings '!$B$25:$B$34,MATCH(ABS(C182-D182),'ELO settings '!$A$25:$A$34,0)))))</f>
        <v>0</v>
      </c>
      <c r="L182" s="73" t="str">
        <f t="shared" ca="1" si="66"/>
        <v/>
      </c>
      <c r="M182" s="73" t="str">
        <f ca="1">IF(A182="GW 1",ELO_Initial,IFERROR(INDEX(Tables!$1:$1048576,MATCH('Program and Results'!$E182,Tables!$A:$A,0),MATCH('Program and Results'!$A182,Tables!$1:$1,0)-1),""))</f>
        <v/>
      </c>
      <c r="N182" s="74">
        <f t="shared" si="62"/>
        <v>20</v>
      </c>
      <c r="O182" s="74" t="str">
        <f t="shared" si="63"/>
        <v/>
      </c>
      <c r="P182" s="75" t="str">
        <f t="shared" ca="1" si="68"/>
        <v/>
      </c>
      <c r="Q182" s="76">
        <f t="shared" si="64"/>
        <v>0</v>
      </c>
      <c r="R182" s="77" t="str">
        <f t="shared" si="65"/>
        <v/>
      </c>
      <c r="S182" s="87" t="str">
        <f t="shared" si="58"/>
        <v/>
      </c>
      <c r="T182" s="74" t="str">
        <f t="shared" ca="1" si="59"/>
        <v/>
      </c>
      <c r="U182" s="74" t="str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/>
      </c>
      <c r="V182" s="88" t="str">
        <f t="shared" si="69"/>
        <v/>
      </c>
      <c r="W182" s="88" t="str">
        <f ca="1">IF(OR($A182="GW 1",$A182="GW 2",$A182="GW 3",$A182="GW 4",$A182="GW 5",$A182="GW 6"),"N/A",IF(T182="","",IF(AND(T182&gt;='Prediction Systems settings'!$B$3,'Program and Results'!T182&lt;='Prediction Systems settings'!$C$3),"DRAW",IF(T182&gt;0,"HOME","AWAY"))))</f>
        <v/>
      </c>
      <c r="X182" s="89" t="str">
        <f t="shared" si="54"/>
        <v/>
      </c>
      <c r="Y182" s="74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/>
      </c>
      <c r="Z182" s="74" t="str">
        <f t="shared" si="55"/>
        <v/>
      </c>
      <c r="AA182" s="85" t="str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/>
      </c>
      <c r="AB182" s="86" t="str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/>
      </c>
      <c r="AC182" s="86" t="str">
        <f t="shared" ca="1" si="56"/>
        <v/>
      </c>
      <c r="AD182" s="86" t="str">
        <f ca="1">IF(OR($A182="GW 1",$A182="GW 2",$A182="GW 3",$A182="GW 4",$A182="GW 5",$A182="GW 6"),"N/A",IF(AC182="","",IF(AC182&gt;'Prediction Systems settings'!$B$5,"HOME",IF(AC182&lt;-'Prediction Systems settings'!$B$5,"AWAY","DRAW"))))</f>
        <v/>
      </c>
      <c r="AE182" s="86" t="str">
        <f t="shared" si="57"/>
        <v/>
      </c>
      <c r="AK182">
        <v>51.458333333333329</v>
      </c>
      <c r="AL182">
        <v>24.375</v>
      </c>
    </row>
    <row r="183" spans="1:38">
      <c r="A183" t="s">
        <v>25</v>
      </c>
      <c r="B183" t="s">
        <v>182</v>
      </c>
      <c r="C183"/>
      <c r="D183"/>
      <c r="E183" t="s">
        <v>193</v>
      </c>
      <c r="F183" s="73" t="str">
        <f t="shared" ca="1" si="67"/>
        <v/>
      </c>
      <c r="G183" s="73" t="str">
        <f ca="1">IF(A183="GW 1",ELO_Initial,IFERROR(INDEX(Tables!$1:$1048576,MATCH('Program and Results'!$B183,Tables!$A:$A,0),MATCH('Program and Results'!$A183,Tables!$1:$1,0)-1),""))</f>
        <v/>
      </c>
      <c r="H183" s="74">
        <f t="shared" si="60"/>
        <v>20</v>
      </c>
      <c r="I183" s="74" t="str">
        <f t="shared" si="61"/>
        <v/>
      </c>
      <c r="J183" s="75" t="str">
        <f t="shared" ca="1" si="53"/>
        <v/>
      </c>
      <c r="K183" s="76">
        <f>IF(E183="","",IF(ABS(C183-D183)=0,0,IF(ABS(C183-D183)&gt;10,2.99,INDEX('ELO settings '!$B$25:$B$34,MATCH(ABS(C183-D183),'ELO settings '!$A$25:$A$34,0)))))</f>
        <v>0</v>
      </c>
      <c r="L183" s="73" t="str">
        <f t="shared" ca="1" si="66"/>
        <v/>
      </c>
      <c r="M183" s="73" t="str">
        <f ca="1">IF(A183="GW 1",ELO_Initial,IFERROR(INDEX(Tables!$1:$1048576,MATCH('Program and Results'!$E183,Tables!$A:$A,0),MATCH('Program and Results'!$A183,Tables!$1:$1,0)-1),""))</f>
        <v/>
      </c>
      <c r="N183" s="74">
        <f t="shared" si="62"/>
        <v>20</v>
      </c>
      <c r="O183" s="74" t="str">
        <f t="shared" si="63"/>
        <v/>
      </c>
      <c r="P183" s="75" t="str">
        <f t="shared" ca="1" si="68"/>
        <v/>
      </c>
      <c r="Q183" s="76">
        <f t="shared" si="64"/>
        <v>0</v>
      </c>
      <c r="R183" s="77" t="str">
        <f t="shared" si="65"/>
        <v/>
      </c>
      <c r="S183" s="87" t="str">
        <f t="shared" si="58"/>
        <v/>
      </c>
      <c r="T183" s="74" t="str">
        <f t="shared" ca="1" si="59"/>
        <v/>
      </c>
      <c r="U183" s="74" t="str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/>
      </c>
      <c r="V183" s="88" t="str">
        <f>IF(D183="","",J183-P183)</f>
        <v/>
      </c>
      <c r="W183" s="88" t="str">
        <f ca="1">IF(OR($A183="GW 1",$A183="GW 2",$A183="GW 3",$A183="GW 4",$A183="GW 5",$A183="GW 6"),"N/A",IF(T183="","",IF(AND(T183&gt;='Prediction Systems settings'!$B$3,'Program and Results'!T183&lt;='Prediction Systems settings'!$C$3),"DRAW",IF(T183&gt;0,"HOME","AWAY"))))</f>
        <v/>
      </c>
      <c r="X183" s="89" t="str">
        <f t="shared" si="54"/>
        <v/>
      </c>
      <c r="Y183" s="74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/>
      </c>
      <c r="Z183" s="74" t="str">
        <f t="shared" si="55"/>
        <v/>
      </c>
      <c r="AA183" s="85" t="str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/>
      </c>
      <c r="AB183" s="86" t="str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/>
      </c>
      <c r="AC183" s="86" t="str">
        <f t="shared" ca="1" si="56"/>
        <v/>
      </c>
      <c r="AD183" s="86" t="str">
        <f ca="1">IF(OR($A183="GW 1",$A183="GW 2",$A183="GW 3",$A183="GW 4",$A183="GW 5",$A183="GW 6"),"N/A",IF(AC183="","",IF(AC183&gt;'Prediction Systems settings'!$B$5,"HOME",IF(AC183&lt;-'Prediction Systems settings'!$B$5,"AWAY","DRAW"))))</f>
        <v/>
      </c>
      <c r="AE183" s="86" t="str">
        <f t="shared" si="57"/>
        <v/>
      </c>
      <c r="AK183">
        <v>51.458333333333329</v>
      </c>
      <c r="AL183">
        <v>24.375</v>
      </c>
    </row>
    <row r="184" spans="1:38">
      <c r="A184" t="s">
        <v>25</v>
      </c>
      <c r="B184" t="s">
        <v>188</v>
      </c>
      <c r="C184"/>
      <c r="D184"/>
      <c r="E184" t="s">
        <v>183</v>
      </c>
      <c r="F184" s="73" t="str">
        <f t="shared" ca="1" si="67"/>
        <v/>
      </c>
      <c r="G184" s="73" t="str">
        <f ca="1">IF(A184="GW 1",ELO_Initial,IFERROR(INDEX(Tables!$1:$1048576,MATCH('Program and Results'!$B184,Tables!$A:$A,0),MATCH('Program and Results'!$A184,Tables!$1:$1,0)-1),""))</f>
        <v/>
      </c>
      <c r="H184" s="74">
        <f t="shared" si="60"/>
        <v>20</v>
      </c>
      <c r="I184" s="74" t="str">
        <f t="shared" si="61"/>
        <v/>
      </c>
      <c r="J184" s="75" t="str">
        <f t="shared" ca="1" si="53"/>
        <v/>
      </c>
      <c r="K184" s="76">
        <f>IF(E184="","",IF(ABS(C184-D184)=0,0,IF(ABS(C184-D184)&gt;10,2.99,INDEX('ELO settings '!$B$25:$B$34,MATCH(ABS(C184-D184),'ELO settings '!$A$25:$A$34,0)))))</f>
        <v>0</v>
      </c>
      <c r="L184" s="73" t="str">
        <f t="shared" ca="1" si="66"/>
        <v/>
      </c>
      <c r="M184" s="73" t="str">
        <f ca="1">IF(A184="GW 1",ELO_Initial,IFERROR(INDEX(Tables!$1:$1048576,MATCH('Program and Results'!$E184,Tables!$A:$A,0),MATCH('Program and Results'!$A184,Tables!$1:$1,0)-1),""))</f>
        <v/>
      </c>
      <c r="N184" s="74">
        <f t="shared" si="62"/>
        <v>20</v>
      </c>
      <c r="O184" s="74" t="str">
        <f t="shared" si="63"/>
        <v/>
      </c>
      <c r="P184" s="75" t="str">
        <f t="shared" ca="1" si="68"/>
        <v/>
      </c>
      <c r="Q184" s="76">
        <f t="shared" si="64"/>
        <v>0</v>
      </c>
      <c r="R184" s="77" t="str">
        <f t="shared" si="65"/>
        <v/>
      </c>
      <c r="S184" s="87" t="str">
        <f t="shared" si="58"/>
        <v/>
      </c>
      <c r="T184" s="74" t="str">
        <f t="shared" ca="1" si="59"/>
        <v/>
      </c>
      <c r="U184" s="74" t="str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/>
      </c>
      <c r="V184" s="88" t="str">
        <f>IF(D184="","",J184-P184)</f>
        <v/>
      </c>
      <c r="W184" s="88" t="str">
        <f ca="1">IF(OR($A184="GW 1",$A184="GW 2",$A184="GW 3",$A184="GW 4",$A184="GW 5",$A184="GW 6"),"N/A",IF(T184="","",IF(AND(T184&gt;='Prediction Systems settings'!$B$3,'Program and Results'!T184&lt;='Prediction Systems settings'!$C$3),"DRAW",IF(T184&gt;0,"HOME","AWAY"))))</f>
        <v/>
      </c>
      <c r="X184" s="89" t="str">
        <f t="shared" si="54"/>
        <v/>
      </c>
      <c r="Y184" s="74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/>
      </c>
      <c r="Z184" s="74" t="str">
        <f t="shared" si="55"/>
        <v/>
      </c>
      <c r="AA184" s="85" t="str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/>
      </c>
      <c r="AB184" s="86" t="str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/>
      </c>
      <c r="AC184" s="86" t="str">
        <f t="shared" ca="1" si="56"/>
        <v/>
      </c>
      <c r="AD184" s="86" t="str">
        <f ca="1">IF(OR($A184="GW 1",$A184="GW 2",$A184="GW 3",$A184="GW 4",$A184="GW 5",$A184="GW 6"),"N/A",IF(AC184="","",IF(AC184&gt;'Prediction Systems settings'!$B$5,"HOME",IF(AC184&lt;-'Prediction Systems settings'!$B$5,"AWAY","DRAW"))))</f>
        <v/>
      </c>
      <c r="AE184" s="86" t="str">
        <f t="shared" si="57"/>
        <v/>
      </c>
      <c r="AK184">
        <v>32.5</v>
      </c>
      <c r="AL184">
        <v>29.791666666666664</v>
      </c>
    </row>
    <row r="185" spans="1:38">
      <c r="B185"/>
      <c r="C185"/>
      <c r="D185"/>
      <c r="E185"/>
      <c r="F185" s="73" t="str">
        <f t="shared" si="67"/>
        <v/>
      </c>
      <c r="G185" s="73" t="str">
        <f>IF(A185="GW 1",ELO_Initial,IFERROR(INDEX(Tables!$1:$1048576,MATCH('Program and Results'!$B185,Tables!$A:$A,0),MATCH('Program and Results'!$A185,Tables!$1:$1,0)-1),""))</f>
        <v/>
      </c>
      <c r="H185" s="74" t="str">
        <f t="shared" si="60"/>
        <v/>
      </c>
      <c r="I185" s="74" t="str">
        <f t="shared" si="61"/>
        <v/>
      </c>
      <c r="J185" s="75" t="str">
        <f t="shared" si="53"/>
        <v/>
      </c>
      <c r="K185" s="76" t="str">
        <f>IF(E185="","",IF(ABS(C185-D185)=0,0,IF(ABS(C185-D185)&gt;10,2.99,INDEX('ELO settings '!$B$25:$B$34,MATCH(ABS(C185-D185),'ELO settings '!$A$25:$A$34,0)))))</f>
        <v/>
      </c>
      <c r="L185" s="73" t="str">
        <f t="shared" si="66"/>
        <v/>
      </c>
      <c r="M185" s="73" t="str">
        <f>IF(A185="GW 1",ELO_Initial,IFERROR(INDEX(Tables!$1:$1048576,MATCH('Program and Results'!$E185,Tables!$A:$A,0),MATCH('Program and Results'!$A185,Tables!$1:$1,0)-1),""))</f>
        <v/>
      </c>
      <c r="N185" s="74" t="str">
        <f t="shared" si="62"/>
        <v/>
      </c>
      <c r="O185" s="74" t="str">
        <f t="shared" si="63"/>
        <v/>
      </c>
      <c r="P185" s="75" t="str">
        <f t="shared" si="68"/>
        <v/>
      </c>
      <c r="Q185" s="76" t="str">
        <f t="shared" si="64"/>
        <v/>
      </c>
      <c r="R185" s="77" t="str">
        <f t="shared" si="65"/>
        <v/>
      </c>
      <c r="S185" s="87" t="str">
        <f t="shared" si="58"/>
        <v/>
      </c>
      <c r="T185" s="74" t="str">
        <f t="shared" si="59"/>
        <v/>
      </c>
      <c r="U185" s="74" t="str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/>
      </c>
      <c r="V185" s="88" t="str">
        <f t="shared" si="69"/>
        <v/>
      </c>
      <c r="W185" s="88" t="str">
        <f>IF(OR($A185="GW 1",$A185="GW 2",$A185="GW 3",$A185="GW 4",$A185="GW 5",$A185="GW 6"),"N/A",IF(T185="","",IF(AND(T185&gt;='Prediction Systems settings'!$B$3,'Program and Results'!T185&lt;='Prediction Systems settings'!$C$3),"DRAW",IF(T185&gt;0,"HOME","AWAY"))))</f>
        <v/>
      </c>
      <c r="X185" s="89" t="str">
        <f t="shared" si="54"/>
        <v/>
      </c>
      <c r="Y185" s="74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/>
      </c>
      <c r="Z185" s="74" t="str">
        <f t="shared" si="55"/>
        <v/>
      </c>
      <c r="AA185" s="85" t="str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/>
      </c>
      <c r="AB185" s="86" t="str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/>
      </c>
      <c r="AC185" s="86" t="str">
        <f t="shared" si="56"/>
        <v/>
      </c>
      <c r="AD185" s="86" t="str">
        <f>IF(OR($A185="GW 1",$A185="GW 2",$A185="GW 3",$A185="GW 4",$A185="GW 5",$A185="GW 6"),"N/A",IF(AC185="","",IF(AC185&gt;'Prediction Systems settings'!$B$5,"HOME",IF(AC185&lt;-'Prediction Systems settings'!$B$5,"AWAY","DRAW"))))</f>
        <v/>
      </c>
      <c r="AE185" s="86" t="str">
        <f t="shared" si="57"/>
        <v/>
      </c>
      <c r="AK185" t="s">
        <v>208</v>
      </c>
      <c r="AL185" t="s">
        <v>208</v>
      </c>
    </row>
    <row r="186" spans="1:38">
      <c r="B186"/>
      <c r="C186"/>
      <c r="D186"/>
      <c r="E186"/>
      <c r="F186" s="73" t="str">
        <f t="shared" si="67"/>
        <v/>
      </c>
      <c r="G186" s="73" t="str">
        <f>IF(A186="GW 1",ELO_Initial,IFERROR(INDEX(Tables!$1:$1048576,MATCH('Program and Results'!$B186,Tables!$A:$A,0),MATCH('Program and Results'!$A186,Tables!$1:$1,0)-1),""))</f>
        <v/>
      </c>
      <c r="H186" s="74" t="str">
        <f t="shared" si="60"/>
        <v/>
      </c>
      <c r="I186" s="74" t="str">
        <f t="shared" si="61"/>
        <v/>
      </c>
      <c r="J186" s="75" t="str">
        <f t="shared" si="53"/>
        <v/>
      </c>
      <c r="K186" s="76" t="str">
        <f>IF(E186="","",IF(ABS(C186-D186)=0,0,IF(ABS(C186-D186)&gt;10,2.99,INDEX('ELO settings '!$B$25:$B$34,MATCH(ABS(C186-D186),'ELO settings '!$A$25:$A$34,0)))))</f>
        <v/>
      </c>
      <c r="L186" s="73" t="str">
        <f t="shared" si="66"/>
        <v/>
      </c>
      <c r="M186" s="73" t="str">
        <f>IF(A186="GW 1",ELO_Initial,IFERROR(INDEX(Tables!$1:$1048576,MATCH('Program and Results'!$E186,Tables!$A:$A,0),MATCH('Program and Results'!$A186,Tables!$1:$1,0)-1),""))</f>
        <v/>
      </c>
      <c r="N186" s="74" t="str">
        <f t="shared" si="62"/>
        <v/>
      </c>
      <c r="O186" s="74" t="str">
        <f t="shared" si="63"/>
        <v/>
      </c>
      <c r="P186" s="75" t="str">
        <f t="shared" si="68"/>
        <v/>
      </c>
      <c r="Q186" s="76" t="str">
        <f t="shared" si="64"/>
        <v/>
      </c>
      <c r="R186" s="77" t="str">
        <f t="shared" si="65"/>
        <v/>
      </c>
      <c r="S186" s="87" t="str">
        <f t="shared" si="58"/>
        <v/>
      </c>
      <c r="T186" s="74" t="str">
        <f t="shared" si="59"/>
        <v/>
      </c>
      <c r="U186" s="74" t="str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/>
      </c>
      <c r="V186" s="88" t="str">
        <f t="shared" si="69"/>
        <v/>
      </c>
      <c r="W186" s="88" t="str">
        <f>IF(OR($A186="GW 1",$A186="GW 2",$A186="GW 3",$A186="GW 4",$A186="GW 5",$A186="GW 6"),"N/A",IF(T186="","",IF(AND(T186&gt;='Prediction Systems settings'!$B$3,'Program and Results'!T186&lt;='Prediction Systems settings'!$C$3),"DRAW",IF(T186&gt;0,"HOME","AWAY"))))</f>
        <v/>
      </c>
      <c r="X186" s="89" t="str">
        <f t="shared" si="54"/>
        <v/>
      </c>
      <c r="Y186" s="74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/>
      </c>
      <c r="Z186" s="74" t="str">
        <f t="shared" si="55"/>
        <v/>
      </c>
      <c r="AA186" s="85" t="str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/>
      </c>
      <c r="AB186" s="86" t="str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/>
      </c>
      <c r="AC186" s="86" t="str">
        <f t="shared" si="56"/>
        <v/>
      </c>
      <c r="AD186" s="86" t="str">
        <f>IF(OR($A186="GW 1",$A186="GW 2",$A186="GW 3",$A186="GW 4",$A186="GW 5",$A186="GW 6"),"N/A",IF(AC186="","",IF(AC186&gt;'Prediction Systems settings'!$B$5,"HOME",IF(AC186&lt;-'Prediction Systems settings'!$B$5,"AWAY","DRAW"))))</f>
        <v/>
      </c>
      <c r="AE186" s="86" t="str">
        <f t="shared" si="57"/>
        <v/>
      </c>
      <c r="AK186" t="s">
        <v>208</v>
      </c>
      <c r="AL186" t="s">
        <v>208</v>
      </c>
    </row>
    <row r="187" spans="1:38">
      <c r="B187"/>
      <c r="C187"/>
      <c r="D187"/>
      <c r="E187"/>
      <c r="F187" s="73" t="str">
        <f t="shared" si="67"/>
        <v/>
      </c>
      <c r="G187" s="73" t="str">
        <f>IF(A187="GW 1",ELO_Initial,IFERROR(INDEX(Tables!$1:$1048576,MATCH('Program and Results'!$B187,Tables!$A:$A,0),MATCH('Program and Results'!$A187,Tables!$1:$1,0)-1),""))</f>
        <v/>
      </c>
      <c r="H187" s="74" t="str">
        <f t="shared" si="60"/>
        <v/>
      </c>
      <c r="I187" s="74" t="str">
        <f t="shared" si="61"/>
        <v/>
      </c>
      <c r="J187" s="75" t="str">
        <f t="shared" si="53"/>
        <v/>
      </c>
      <c r="K187" s="76" t="str">
        <f>IF(E187="","",IF(ABS(C187-D187)=0,0,IF(ABS(C187-D187)&gt;10,2.99,INDEX('ELO settings '!$B$25:$B$34,MATCH(ABS(C187-D187),'ELO settings '!$A$25:$A$34,0)))))</f>
        <v/>
      </c>
      <c r="L187" s="73" t="str">
        <f t="shared" si="66"/>
        <v/>
      </c>
      <c r="M187" s="73" t="str">
        <f>IF(A187="GW 1",ELO_Initial,IFERROR(INDEX(Tables!$1:$1048576,MATCH('Program and Results'!$E187,Tables!$A:$A,0),MATCH('Program and Results'!$A187,Tables!$1:$1,0)-1),""))</f>
        <v/>
      </c>
      <c r="N187" s="74" t="str">
        <f t="shared" si="62"/>
        <v/>
      </c>
      <c r="O187" s="74" t="str">
        <f t="shared" si="63"/>
        <v/>
      </c>
      <c r="P187" s="75" t="str">
        <f t="shared" si="68"/>
        <v/>
      </c>
      <c r="Q187" s="76" t="str">
        <f t="shared" si="64"/>
        <v/>
      </c>
      <c r="R187" s="77" t="str">
        <f t="shared" si="65"/>
        <v/>
      </c>
      <c r="S187" s="87" t="str">
        <f t="shared" si="58"/>
        <v/>
      </c>
      <c r="T187" s="74" t="str">
        <f t="shared" si="59"/>
        <v/>
      </c>
      <c r="U187" s="74" t="str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/>
      </c>
      <c r="V187" s="88" t="str">
        <f t="shared" si="69"/>
        <v/>
      </c>
      <c r="W187" s="88" t="str">
        <f>IF(OR($A187="GW 1",$A187="GW 2",$A187="GW 3",$A187="GW 4",$A187="GW 5",$A187="GW 6"),"N/A",IF(T187="","",IF(AND(T187&gt;='Prediction Systems settings'!$B$3,'Program and Results'!T187&lt;='Prediction Systems settings'!$C$3),"DRAW",IF(T187&gt;0,"HOME","AWAY"))))</f>
        <v/>
      </c>
      <c r="X187" s="89" t="str">
        <f t="shared" si="54"/>
        <v/>
      </c>
      <c r="Y187" s="74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/>
      </c>
      <c r="Z187" s="74" t="str">
        <f t="shared" si="55"/>
        <v/>
      </c>
      <c r="AA187" s="85" t="str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/>
      </c>
      <c r="AB187" s="86" t="str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/>
      </c>
      <c r="AC187" s="86" t="str">
        <f t="shared" si="56"/>
        <v/>
      </c>
      <c r="AD187" s="86" t="str">
        <f>IF(OR($A187="GW 1",$A187="GW 2",$A187="GW 3",$A187="GW 4",$A187="GW 5",$A187="GW 6"),"N/A",IF(AC187="","",IF(AC187&gt;'Prediction Systems settings'!$B$5,"HOME",IF(AC187&lt;-'Prediction Systems settings'!$B$5,"AWAY","DRAW"))))</f>
        <v/>
      </c>
      <c r="AE187" s="86" t="str">
        <f t="shared" si="57"/>
        <v/>
      </c>
      <c r="AK187" t="s">
        <v>208</v>
      </c>
      <c r="AL187" t="s">
        <v>208</v>
      </c>
    </row>
    <row r="188" spans="1:38">
      <c r="B188"/>
      <c r="C188"/>
      <c r="D188"/>
      <c r="E188"/>
      <c r="F188" s="73" t="str">
        <f t="shared" si="67"/>
        <v/>
      </c>
      <c r="G188" s="73" t="str">
        <f>IF(A188="GW 1",ELO_Initial,IFERROR(INDEX(Tables!$1:$1048576,MATCH('Program and Results'!$B188,Tables!$A:$A,0),MATCH('Program and Results'!$A188,Tables!$1:$1,0)-1),""))</f>
        <v/>
      </c>
      <c r="H188" s="74" t="str">
        <f t="shared" si="60"/>
        <v/>
      </c>
      <c r="I188" s="74" t="str">
        <f t="shared" si="61"/>
        <v/>
      </c>
      <c r="J188" s="75" t="str">
        <f t="shared" si="53"/>
        <v/>
      </c>
      <c r="K188" s="76" t="str">
        <f>IF(E188="","",IF(ABS(C188-D188)=0,0,IF(ABS(C188-D188)&gt;10,2.99,INDEX('ELO settings '!$B$25:$B$34,MATCH(ABS(C188-D188),'ELO settings '!$A$25:$A$34,0)))))</f>
        <v/>
      </c>
      <c r="L188" s="73" t="str">
        <f t="shared" si="66"/>
        <v/>
      </c>
      <c r="M188" s="73" t="str">
        <f>IF(A188="GW 1",ELO_Initial,IFERROR(INDEX(Tables!$1:$1048576,MATCH('Program and Results'!$E188,Tables!$A:$A,0),MATCH('Program and Results'!$A188,Tables!$1:$1,0)-1),""))</f>
        <v/>
      </c>
      <c r="N188" s="74" t="str">
        <f t="shared" si="62"/>
        <v/>
      </c>
      <c r="O188" s="74" t="str">
        <f t="shared" si="63"/>
        <v/>
      </c>
      <c r="P188" s="75" t="str">
        <f t="shared" si="68"/>
        <v/>
      </c>
      <c r="Q188" s="76" t="str">
        <f t="shared" si="64"/>
        <v/>
      </c>
      <c r="R188" s="77" t="str">
        <f t="shared" si="65"/>
        <v/>
      </c>
      <c r="S188" s="87" t="str">
        <f t="shared" si="58"/>
        <v/>
      </c>
      <c r="T188" s="74" t="str">
        <f t="shared" si="59"/>
        <v/>
      </c>
      <c r="U188" s="74" t="str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/>
      </c>
      <c r="V188" s="88" t="str">
        <f t="shared" si="69"/>
        <v/>
      </c>
      <c r="W188" s="88" t="str">
        <f>IF(OR($A188="GW 1",$A188="GW 2",$A188="GW 3",$A188="GW 4",$A188="GW 5",$A188="GW 6"),"N/A",IF(T188="","",IF(AND(T188&gt;='Prediction Systems settings'!$B$3,'Program and Results'!T188&lt;='Prediction Systems settings'!$C$3),"DRAW",IF(T188&gt;0,"HOME","AWAY"))))</f>
        <v/>
      </c>
      <c r="X188" s="89" t="str">
        <f t="shared" si="54"/>
        <v/>
      </c>
      <c r="Y188" s="74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/>
      </c>
      <c r="Z188" s="74" t="str">
        <f t="shared" si="55"/>
        <v/>
      </c>
      <c r="AA188" s="85" t="str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/>
      </c>
      <c r="AB188" s="86" t="str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/>
      </c>
      <c r="AC188" s="86" t="str">
        <f t="shared" si="56"/>
        <v/>
      </c>
      <c r="AD188" s="86" t="str">
        <f>IF(OR($A188="GW 1",$A188="GW 2",$A188="GW 3",$A188="GW 4",$A188="GW 5",$A188="GW 6"),"N/A",IF(AC188="","",IF(AC188&gt;'Prediction Systems settings'!$B$5,"HOME",IF(AC188&lt;-'Prediction Systems settings'!$B$5,"AWAY","DRAW"))))</f>
        <v/>
      </c>
      <c r="AE188" s="86" t="str">
        <f t="shared" si="57"/>
        <v/>
      </c>
      <c r="AK188" t="s">
        <v>208</v>
      </c>
      <c r="AL188" t="s">
        <v>208</v>
      </c>
    </row>
    <row r="189" spans="1:38">
      <c r="B189"/>
      <c r="C189"/>
      <c r="D189"/>
      <c r="E189"/>
      <c r="F189" s="73" t="str">
        <f t="shared" si="67"/>
        <v/>
      </c>
      <c r="G189" s="73" t="str">
        <f>IF(A189="GW 1",ELO_Initial,IFERROR(INDEX(Tables!$1:$1048576,MATCH('Program and Results'!$B189,Tables!$A:$A,0),MATCH('Program and Results'!$A189,Tables!$1:$1,0)-1),""))</f>
        <v/>
      </c>
      <c r="H189" s="74" t="str">
        <f t="shared" si="60"/>
        <v/>
      </c>
      <c r="I189" s="74" t="str">
        <f t="shared" si="61"/>
        <v/>
      </c>
      <c r="J189" s="75" t="str">
        <f t="shared" si="53"/>
        <v/>
      </c>
      <c r="K189" s="76" t="str">
        <f>IF(E189="","",IF(ABS(C189-D189)=0,0,IF(ABS(C189-D189)&gt;10,2.99,INDEX('ELO settings '!$B$25:$B$34,MATCH(ABS(C189-D189),'ELO settings '!$A$25:$A$34,0)))))</f>
        <v/>
      </c>
      <c r="L189" s="73" t="str">
        <f t="shared" si="66"/>
        <v/>
      </c>
      <c r="M189" s="73" t="str">
        <f>IF(A189="GW 1",ELO_Initial,IFERROR(INDEX(Tables!$1:$1048576,MATCH('Program and Results'!$E189,Tables!$A:$A,0),MATCH('Program and Results'!$A189,Tables!$1:$1,0)-1),""))</f>
        <v/>
      </c>
      <c r="N189" s="74" t="str">
        <f t="shared" si="62"/>
        <v/>
      </c>
      <c r="O189" s="74" t="str">
        <f t="shared" si="63"/>
        <v/>
      </c>
      <c r="P189" s="75" t="str">
        <f t="shared" si="68"/>
        <v/>
      </c>
      <c r="Q189" s="76" t="str">
        <f t="shared" si="64"/>
        <v/>
      </c>
      <c r="R189" s="77" t="str">
        <f t="shared" si="65"/>
        <v/>
      </c>
      <c r="S189" s="87" t="str">
        <f t="shared" si="58"/>
        <v/>
      </c>
      <c r="T189" s="74" t="str">
        <f t="shared" si="59"/>
        <v/>
      </c>
      <c r="U189" s="74" t="str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/>
      </c>
      <c r="V189" s="88" t="str">
        <f t="shared" si="69"/>
        <v/>
      </c>
      <c r="W189" s="88" t="str">
        <f>IF(OR($A189="GW 1",$A189="GW 2",$A189="GW 3",$A189="GW 4",$A189="GW 5",$A189="GW 6"),"N/A",IF(T189="","",IF(AND(T189&gt;='Prediction Systems settings'!$B$3,'Program and Results'!T189&lt;='Prediction Systems settings'!$C$3),"DRAW",IF(T189&gt;0,"HOME","AWAY"))))</f>
        <v/>
      </c>
      <c r="X189" s="89" t="str">
        <f t="shared" si="54"/>
        <v/>
      </c>
      <c r="Y189" s="74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/>
      </c>
      <c r="Z189" s="74" t="str">
        <f t="shared" si="55"/>
        <v/>
      </c>
      <c r="AA189" s="85" t="str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/>
      </c>
      <c r="AB189" s="86" t="str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/>
      </c>
      <c r="AC189" s="86" t="str">
        <f t="shared" si="56"/>
        <v/>
      </c>
      <c r="AD189" s="86" t="str">
        <f>IF(OR($A189="GW 1",$A189="GW 2",$A189="GW 3",$A189="GW 4",$A189="GW 5",$A189="GW 6"),"N/A",IF(AC189="","",IF(AC189&gt;'Prediction Systems settings'!$B$5,"HOME",IF(AC189&lt;-'Prediction Systems settings'!$B$5,"AWAY","DRAW"))))</f>
        <v/>
      </c>
      <c r="AE189" s="86" t="str">
        <f t="shared" si="57"/>
        <v/>
      </c>
      <c r="AK189" t="s">
        <v>208</v>
      </c>
      <c r="AL189" t="s">
        <v>208</v>
      </c>
    </row>
    <row r="190" spans="1:38">
      <c r="B190"/>
      <c r="C190"/>
      <c r="D190"/>
      <c r="E190"/>
      <c r="F190" s="73" t="str">
        <f t="shared" si="67"/>
        <v/>
      </c>
      <c r="G190" s="73" t="str">
        <f>IF(A190="GW 1",ELO_Initial,IFERROR(INDEX(Tables!$1:$1048576,MATCH('Program and Results'!$B190,Tables!$A:$A,0),MATCH('Program and Results'!$A190,Tables!$1:$1,0)-1),""))</f>
        <v/>
      </c>
      <c r="H190" s="74" t="str">
        <f t="shared" si="60"/>
        <v/>
      </c>
      <c r="I190" s="74" t="str">
        <f t="shared" si="61"/>
        <v/>
      </c>
      <c r="J190" s="75" t="str">
        <f t="shared" si="53"/>
        <v/>
      </c>
      <c r="K190" s="76" t="str">
        <f>IF(E190="","",IF(ABS(C190-D190)=0,0,IF(ABS(C190-D190)&gt;10,2.99,INDEX('ELO settings '!$B$25:$B$34,MATCH(ABS(C190-D190),'ELO settings '!$A$25:$A$34,0)))))</f>
        <v/>
      </c>
      <c r="L190" s="73" t="str">
        <f t="shared" si="66"/>
        <v/>
      </c>
      <c r="M190" s="73" t="str">
        <f>IF(A190="GW 1",ELO_Initial,IFERROR(INDEX(Tables!$1:$1048576,MATCH('Program and Results'!$E190,Tables!$A:$A,0),MATCH('Program and Results'!$A190,Tables!$1:$1,0)-1),""))</f>
        <v/>
      </c>
      <c r="N190" s="74" t="str">
        <f t="shared" si="62"/>
        <v/>
      </c>
      <c r="O190" s="74" t="str">
        <f t="shared" si="63"/>
        <v/>
      </c>
      <c r="P190" s="75" t="str">
        <f t="shared" si="68"/>
        <v/>
      </c>
      <c r="Q190" s="76" t="str">
        <f t="shared" si="64"/>
        <v/>
      </c>
      <c r="R190" s="77" t="str">
        <f t="shared" si="65"/>
        <v/>
      </c>
      <c r="S190" s="87" t="str">
        <f t="shared" si="58"/>
        <v/>
      </c>
      <c r="T190" s="74" t="str">
        <f t="shared" si="59"/>
        <v/>
      </c>
      <c r="U190" s="74" t="str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/>
      </c>
      <c r="V190" s="88" t="str">
        <f t="shared" si="69"/>
        <v/>
      </c>
      <c r="W190" s="88" t="str">
        <f>IF(OR($A190="GW 1",$A190="GW 2",$A190="GW 3",$A190="GW 4",$A190="GW 5",$A190="GW 6"),"N/A",IF(T190="","",IF(AND(T190&gt;='Prediction Systems settings'!$B$3,'Program and Results'!T190&lt;='Prediction Systems settings'!$C$3),"DRAW",IF(T190&gt;0,"HOME","AWAY"))))</f>
        <v/>
      </c>
      <c r="X190" s="89" t="str">
        <f t="shared" si="54"/>
        <v/>
      </c>
      <c r="Y190" s="74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/>
      </c>
      <c r="Z190" s="74" t="str">
        <f t="shared" si="55"/>
        <v/>
      </c>
      <c r="AA190" s="85" t="str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/>
      </c>
      <c r="AB190" s="86" t="str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/>
      </c>
      <c r="AC190" s="86" t="str">
        <f t="shared" si="56"/>
        <v/>
      </c>
      <c r="AD190" s="86" t="str">
        <f>IF(OR($A190="GW 1",$A190="GW 2",$A190="GW 3",$A190="GW 4",$A190="GW 5",$A190="GW 6"),"N/A",IF(AC190="","",IF(AC190&gt;'Prediction Systems settings'!$B$5,"HOME",IF(AC190&lt;-'Prediction Systems settings'!$B$5,"AWAY","DRAW"))))</f>
        <v/>
      </c>
      <c r="AE190" s="86" t="str">
        <f t="shared" si="57"/>
        <v/>
      </c>
      <c r="AK190" t="s">
        <v>208</v>
      </c>
      <c r="AL190" t="s">
        <v>208</v>
      </c>
    </row>
    <row r="191" spans="1:38">
      <c r="B191"/>
      <c r="C191"/>
      <c r="D191"/>
      <c r="E191"/>
      <c r="F191" s="73" t="str">
        <f t="shared" si="67"/>
        <v/>
      </c>
      <c r="G191" s="73" t="str">
        <f>IF(A191="GW 1",ELO_Initial,IFERROR(INDEX(Tables!$1:$1048576,MATCH('Program and Results'!$B191,Tables!$A:$A,0),MATCH('Program and Results'!$A191,Tables!$1:$1,0)-1),""))</f>
        <v/>
      </c>
      <c r="H191" s="74" t="str">
        <f t="shared" si="60"/>
        <v/>
      </c>
      <c r="I191" s="74" t="str">
        <f t="shared" si="61"/>
        <v/>
      </c>
      <c r="J191" s="75" t="str">
        <f t="shared" si="53"/>
        <v/>
      </c>
      <c r="K191" s="76" t="str">
        <f>IF(E191="","",IF(ABS(C191-D191)=0,0,IF(ABS(C191-D191)&gt;10,2.99,INDEX('ELO settings '!$B$25:$B$34,MATCH(ABS(C191-D191),'ELO settings '!$A$25:$A$34,0)))))</f>
        <v/>
      </c>
      <c r="L191" s="73" t="str">
        <f t="shared" si="66"/>
        <v/>
      </c>
      <c r="M191" s="73" t="str">
        <f>IF(A191="GW 1",ELO_Initial,IFERROR(INDEX(Tables!$1:$1048576,MATCH('Program and Results'!$E191,Tables!$A:$A,0),MATCH('Program and Results'!$A191,Tables!$1:$1,0)-1),""))</f>
        <v/>
      </c>
      <c r="N191" s="74" t="str">
        <f t="shared" si="62"/>
        <v/>
      </c>
      <c r="O191" s="74" t="str">
        <f t="shared" si="63"/>
        <v/>
      </c>
      <c r="P191" s="75" t="str">
        <f t="shared" si="68"/>
        <v/>
      </c>
      <c r="Q191" s="76" t="str">
        <f t="shared" si="64"/>
        <v/>
      </c>
      <c r="R191" s="77" t="str">
        <f t="shared" si="65"/>
        <v/>
      </c>
      <c r="S191" s="87" t="str">
        <f t="shared" si="58"/>
        <v/>
      </c>
      <c r="T191" s="74" t="str">
        <f t="shared" si="59"/>
        <v/>
      </c>
      <c r="U191" s="74" t="str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/>
      </c>
      <c r="V191" s="88" t="str">
        <f t="shared" si="69"/>
        <v/>
      </c>
      <c r="W191" s="88" t="str">
        <f>IF(OR($A191="GW 1",$A191="GW 2",$A191="GW 3",$A191="GW 4",$A191="GW 5",$A191="GW 6"),"N/A",IF(T191="","",IF(AND(T191&gt;='Prediction Systems settings'!$B$3,'Program and Results'!T191&lt;='Prediction Systems settings'!$C$3),"DRAW",IF(T191&gt;0,"HOME","AWAY"))))</f>
        <v/>
      </c>
      <c r="X191" s="89" t="str">
        <f t="shared" si="54"/>
        <v/>
      </c>
      <c r="Y191" s="74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/>
      </c>
      <c r="Z191" s="74" t="str">
        <f t="shared" si="55"/>
        <v/>
      </c>
      <c r="AA191" s="85" t="str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/>
      </c>
      <c r="AB191" s="86" t="str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/>
      </c>
      <c r="AC191" s="86" t="str">
        <f t="shared" si="56"/>
        <v/>
      </c>
      <c r="AD191" s="86" t="str">
        <f>IF(OR($A191="GW 1",$A191="GW 2",$A191="GW 3",$A191="GW 4",$A191="GW 5",$A191="GW 6"),"N/A",IF(AC191="","",IF(AC191&gt;'Prediction Systems settings'!$B$5,"HOME",IF(AC191&lt;-'Prediction Systems settings'!$B$5,"AWAY","DRAW"))))</f>
        <v/>
      </c>
      <c r="AE191" s="86" t="str">
        <f t="shared" si="57"/>
        <v/>
      </c>
      <c r="AK191" t="s">
        <v>208</v>
      </c>
      <c r="AL191" t="s">
        <v>208</v>
      </c>
    </row>
    <row r="192" spans="1:38">
      <c r="B192"/>
      <c r="C192"/>
      <c r="D192"/>
      <c r="E192"/>
      <c r="F192" s="73" t="str">
        <f t="shared" si="67"/>
        <v/>
      </c>
      <c r="G192" s="73" t="str">
        <f>IF(A192="GW 1",ELO_Initial,IFERROR(INDEX(Tables!$1:$1048576,MATCH('Program and Results'!$B192,Tables!$A:$A,0),MATCH('Program and Results'!$A192,Tables!$1:$1,0)-1),""))</f>
        <v/>
      </c>
      <c r="H192" s="74" t="str">
        <f t="shared" si="60"/>
        <v/>
      </c>
      <c r="I192" s="74" t="str">
        <f t="shared" si="61"/>
        <v/>
      </c>
      <c r="J192" s="75" t="str">
        <f t="shared" si="53"/>
        <v/>
      </c>
      <c r="K192" s="76" t="str">
        <f>IF(E192="","",IF(ABS(C192-D192)=0,0,IF(ABS(C192-D192)&gt;10,2.99,INDEX('ELO settings '!$B$25:$B$34,MATCH(ABS(C192-D192),'ELO settings '!$A$25:$A$34,0)))))</f>
        <v/>
      </c>
      <c r="L192" s="73" t="str">
        <f t="shared" si="66"/>
        <v/>
      </c>
      <c r="M192" s="73" t="str">
        <f>IF(A192="GW 1",ELO_Initial,IFERROR(INDEX(Tables!$1:$1048576,MATCH('Program and Results'!$E192,Tables!$A:$A,0),MATCH('Program and Results'!$A192,Tables!$1:$1,0)-1),""))</f>
        <v/>
      </c>
      <c r="N192" s="74" t="str">
        <f t="shared" si="62"/>
        <v/>
      </c>
      <c r="O192" s="74" t="str">
        <f t="shared" si="63"/>
        <v/>
      </c>
      <c r="P192" s="75" t="str">
        <f t="shared" si="68"/>
        <v/>
      </c>
      <c r="Q192" s="76" t="str">
        <f t="shared" si="64"/>
        <v/>
      </c>
      <c r="R192" s="77" t="str">
        <f t="shared" si="65"/>
        <v/>
      </c>
      <c r="S192" s="87" t="str">
        <f t="shared" si="58"/>
        <v/>
      </c>
      <c r="T192" s="74" t="str">
        <f t="shared" si="59"/>
        <v/>
      </c>
      <c r="U192" s="74" t="str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/>
      </c>
      <c r="V192" s="88" t="str">
        <f>IF(D192="","",J192-P192)</f>
        <v/>
      </c>
      <c r="W192" s="88" t="str">
        <f>IF(OR($A192="GW 1",$A192="GW 2",$A192="GW 3",$A192="GW 4",$A192="GW 5",$A192="GW 6"),"N/A",IF(T192="","",IF(AND(T192&gt;='Prediction Systems settings'!$B$3,'Program and Results'!T192&lt;='Prediction Systems settings'!$C$3),"DRAW",IF(T192&gt;0,"HOME","AWAY"))))</f>
        <v/>
      </c>
      <c r="X192" s="89" t="str">
        <f t="shared" si="54"/>
        <v/>
      </c>
      <c r="Y192" s="74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/>
      </c>
      <c r="Z192" s="74" t="str">
        <f t="shared" si="55"/>
        <v/>
      </c>
      <c r="AA192" s="85" t="str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/>
      </c>
      <c r="AB192" s="86" t="str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/>
      </c>
      <c r="AC192" s="86" t="str">
        <f t="shared" si="56"/>
        <v/>
      </c>
      <c r="AD192" s="86" t="str">
        <f>IF(OR($A192="GW 1",$A192="GW 2",$A192="GW 3",$A192="GW 4",$A192="GW 5",$A192="GW 6"),"N/A",IF(AC192="","",IF(AC192&gt;'Prediction Systems settings'!$B$5,"HOME",IF(AC192&lt;-'Prediction Systems settings'!$B$5,"AWAY","DRAW"))))</f>
        <v/>
      </c>
      <c r="AE192" s="86" t="str">
        <f t="shared" si="57"/>
        <v/>
      </c>
      <c r="AK192" t="s">
        <v>208</v>
      </c>
      <c r="AL192" t="s">
        <v>208</v>
      </c>
    </row>
    <row r="193" spans="2:38">
      <c r="B193"/>
      <c r="C193"/>
      <c r="D193"/>
      <c r="E193"/>
      <c r="F193" s="73" t="str">
        <f t="shared" si="67"/>
        <v/>
      </c>
      <c r="G193" s="73" t="str">
        <f>IF(A193="GW 1",ELO_Initial,IFERROR(INDEX(Tables!$1:$1048576,MATCH('Program and Results'!$B193,Tables!$A:$A,0),MATCH('Program and Results'!$A193,Tables!$1:$1,0)-1),""))</f>
        <v/>
      </c>
      <c r="H193" s="74" t="str">
        <f t="shared" si="60"/>
        <v/>
      </c>
      <c r="I193" s="74" t="str">
        <f t="shared" si="61"/>
        <v/>
      </c>
      <c r="J193" s="75" t="str">
        <f t="shared" si="53"/>
        <v/>
      </c>
      <c r="K193" s="76" t="str">
        <f>IF(E193="","",IF(ABS(C193-D193)=0,0,IF(ABS(C193-D193)&gt;10,2.99,INDEX('ELO settings '!$B$25:$B$34,MATCH(ABS(C193-D193),'ELO settings '!$A$25:$A$34,0)))))</f>
        <v/>
      </c>
      <c r="L193" s="73" t="str">
        <f t="shared" si="66"/>
        <v/>
      </c>
      <c r="M193" s="73" t="str">
        <f>IF(A193="GW 1",ELO_Initial,IFERROR(INDEX(Tables!$1:$1048576,MATCH('Program and Results'!$E193,Tables!$A:$A,0),MATCH('Program and Results'!$A193,Tables!$1:$1,0)-1),""))</f>
        <v/>
      </c>
      <c r="N193" s="74" t="str">
        <f t="shared" si="62"/>
        <v/>
      </c>
      <c r="O193" s="74" t="str">
        <f t="shared" si="63"/>
        <v/>
      </c>
      <c r="P193" s="75" t="str">
        <f t="shared" si="68"/>
        <v/>
      </c>
      <c r="Q193" s="76" t="str">
        <f t="shared" si="64"/>
        <v/>
      </c>
      <c r="R193" s="77" t="str">
        <f t="shared" si="65"/>
        <v/>
      </c>
      <c r="S193" s="87" t="str">
        <f t="shared" si="58"/>
        <v/>
      </c>
      <c r="T193" s="74" t="str">
        <f t="shared" si="59"/>
        <v/>
      </c>
      <c r="U193" s="74" t="str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/>
      </c>
      <c r="V193" s="88" t="str">
        <f>IF(D193="","",J193-P193)</f>
        <v/>
      </c>
      <c r="W193" s="88" t="str">
        <f>IF(OR($A193="GW 1",$A193="GW 2",$A193="GW 3",$A193="GW 4",$A193="GW 5",$A193="GW 6"),"N/A",IF(T193="","",IF(AND(T193&gt;='Prediction Systems settings'!$B$3,'Program and Results'!T193&lt;='Prediction Systems settings'!$C$3),"DRAW",IF(T193&gt;0,"HOME","AWAY"))))</f>
        <v/>
      </c>
      <c r="X193" s="89" t="str">
        <f t="shared" si="54"/>
        <v/>
      </c>
      <c r="Y193" s="74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/>
      </c>
      <c r="Z193" s="74" t="str">
        <f t="shared" si="55"/>
        <v/>
      </c>
      <c r="AA193" s="85" t="str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/>
      </c>
      <c r="AB193" s="86" t="str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/>
      </c>
      <c r="AC193" s="86" t="str">
        <f t="shared" si="56"/>
        <v/>
      </c>
      <c r="AD193" s="86" t="str">
        <f>IF(OR($A193="GW 1",$A193="GW 2",$A193="GW 3",$A193="GW 4",$A193="GW 5",$A193="GW 6"),"N/A",IF(AC193="","",IF(AC193&gt;'Prediction Systems settings'!$B$5,"HOME",IF(AC193&lt;-'Prediction Systems settings'!$B$5,"AWAY","DRAW"))))</f>
        <v/>
      </c>
      <c r="AE193" s="86" t="str">
        <f t="shared" si="57"/>
        <v/>
      </c>
      <c r="AK193" t="s">
        <v>208</v>
      </c>
      <c r="AL193" t="s">
        <v>208</v>
      </c>
    </row>
    <row r="194" spans="2:38">
      <c r="B194"/>
      <c r="C194"/>
      <c r="D194"/>
      <c r="E194"/>
      <c r="F194" s="73" t="str">
        <f t="shared" si="67"/>
        <v/>
      </c>
      <c r="G194" s="73" t="str">
        <f>IF(A194="GW 1",ELO_Initial,IFERROR(INDEX(Tables!$1:$1048576,MATCH('Program and Results'!$B194,Tables!$A:$A,0),MATCH('Program and Results'!$A194,Tables!$1:$1,0)-1),""))</f>
        <v/>
      </c>
      <c r="H194" s="74" t="str">
        <f t="shared" si="60"/>
        <v/>
      </c>
      <c r="I194" s="74" t="str">
        <f t="shared" si="61"/>
        <v/>
      </c>
      <c r="J194" s="75" t="str">
        <f t="shared" si="53"/>
        <v/>
      </c>
      <c r="K194" s="76" t="str">
        <f>IF(E194="","",IF(ABS(C194-D194)=0,0,IF(ABS(C194-D194)&gt;10,2.99,INDEX('ELO settings '!$B$25:$B$34,MATCH(ABS(C194-D194),'ELO settings '!$A$25:$A$34,0)))))</f>
        <v/>
      </c>
      <c r="L194" s="73" t="str">
        <f t="shared" si="66"/>
        <v/>
      </c>
      <c r="M194" s="73" t="str">
        <f>IF(A194="GW 1",ELO_Initial,IFERROR(INDEX(Tables!$1:$1048576,MATCH('Program and Results'!$E194,Tables!$A:$A,0),MATCH('Program and Results'!$A194,Tables!$1:$1,0)-1),""))</f>
        <v/>
      </c>
      <c r="N194" s="74" t="str">
        <f t="shared" si="62"/>
        <v/>
      </c>
      <c r="O194" s="74" t="str">
        <f t="shared" si="63"/>
        <v/>
      </c>
      <c r="P194" s="75" t="str">
        <f t="shared" si="68"/>
        <v/>
      </c>
      <c r="Q194" s="76" t="str">
        <f t="shared" si="64"/>
        <v/>
      </c>
      <c r="R194" s="77" t="str">
        <f t="shared" si="65"/>
        <v/>
      </c>
      <c r="S194" s="87" t="str">
        <f t="shared" si="58"/>
        <v/>
      </c>
      <c r="T194" s="74" t="str">
        <f t="shared" si="59"/>
        <v/>
      </c>
      <c r="U194" s="74" t="str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/>
      </c>
      <c r="V194" s="88" t="str">
        <f t="shared" si="69"/>
        <v/>
      </c>
      <c r="W194" s="88" t="str">
        <f>IF(OR($A194="GW 1",$A194="GW 2",$A194="GW 3",$A194="GW 4",$A194="GW 5",$A194="GW 6"),"N/A",IF(T194="","",IF(AND(T194&gt;='Prediction Systems settings'!$B$3,'Program and Results'!T194&lt;='Prediction Systems settings'!$C$3),"DRAW",IF(T194&gt;0,"HOME","AWAY"))))</f>
        <v/>
      </c>
      <c r="X194" s="89" t="str">
        <f t="shared" si="54"/>
        <v/>
      </c>
      <c r="Y194" s="74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/>
      </c>
      <c r="Z194" s="74" t="str">
        <f t="shared" si="55"/>
        <v/>
      </c>
      <c r="AA194" s="85" t="str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/>
      </c>
      <c r="AB194" s="86" t="str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/>
      </c>
      <c r="AC194" s="86" t="str">
        <f t="shared" si="56"/>
        <v/>
      </c>
      <c r="AD194" s="86" t="str">
        <f>IF(OR($A194="GW 1",$A194="GW 2",$A194="GW 3",$A194="GW 4",$A194="GW 5",$A194="GW 6"),"N/A",IF(AC194="","",IF(AC194&gt;'Prediction Systems settings'!$B$5,"HOME",IF(AC194&lt;-'Prediction Systems settings'!$B$5,"AWAY","DRAW"))))</f>
        <v/>
      </c>
      <c r="AE194" s="86" t="str">
        <f t="shared" si="57"/>
        <v/>
      </c>
      <c r="AK194" t="s">
        <v>208</v>
      </c>
      <c r="AL194" t="s">
        <v>208</v>
      </c>
    </row>
    <row r="195" spans="2:38">
      <c r="B195"/>
      <c r="C195"/>
      <c r="D195"/>
      <c r="E195"/>
      <c r="F195" s="73" t="str">
        <f t="shared" si="67"/>
        <v/>
      </c>
      <c r="G195" s="73" t="str">
        <f>IF(A195="GW 1",ELO_Initial,IFERROR(INDEX(Tables!$1:$1048576,MATCH('Program and Results'!$B195,Tables!$A:$A,0),MATCH('Program and Results'!$A195,Tables!$1:$1,0)-1),""))</f>
        <v/>
      </c>
      <c r="H195" s="74" t="str">
        <f t="shared" si="60"/>
        <v/>
      </c>
      <c r="I195" s="74" t="str">
        <f t="shared" si="61"/>
        <v/>
      </c>
      <c r="J195" s="75" t="str">
        <f t="shared" ref="J195:J258" si="70">IFERROR(IF(G195="","",1/(1+10^((M195-G195-AK195)/ELO_s))),"")</f>
        <v/>
      </c>
      <c r="K195" s="76" t="str">
        <f>IF(E195="","",IF(ABS(C195-D195)=0,0,IF(ABS(C195-D195)&gt;10,2.99,INDEX('ELO settings '!$B$25:$B$34,MATCH(ABS(C195-D195),'ELO settings '!$A$25:$A$34,0)))))</f>
        <v/>
      </c>
      <c r="L195" s="73" t="str">
        <f t="shared" si="66"/>
        <v/>
      </c>
      <c r="M195" s="73" t="str">
        <f>IF(A195="GW 1",ELO_Initial,IFERROR(INDEX(Tables!$1:$1048576,MATCH('Program and Results'!$E195,Tables!$A:$A,0),MATCH('Program and Results'!$A195,Tables!$1:$1,0)-1),""))</f>
        <v/>
      </c>
      <c r="N195" s="74" t="str">
        <f t="shared" si="62"/>
        <v/>
      </c>
      <c r="O195" s="74" t="str">
        <f t="shared" si="63"/>
        <v/>
      </c>
      <c r="P195" s="75" t="str">
        <f t="shared" si="68"/>
        <v/>
      </c>
      <c r="Q195" s="76" t="str">
        <f t="shared" si="64"/>
        <v/>
      </c>
      <c r="R195" s="77" t="str">
        <f t="shared" si="65"/>
        <v/>
      </c>
      <c r="S195" s="87" t="str">
        <f t="shared" si="58"/>
        <v/>
      </c>
      <c r="T195" s="74" t="str">
        <f t="shared" si="59"/>
        <v/>
      </c>
      <c r="U195" s="74" t="str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/>
      </c>
      <c r="V195" s="88" t="str">
        <f t="shared" si="69"/>
        <v/>
      </c>
      <c r="W195" s="88" t="str">
        <f>IF(OR($A195="GW 1",$A195="GW 2",$A195="GW 3",$A195="GW 4",$A195="GW 5",$A195="GW 6"),"N/A",IF(T195="","",IF(AND(T195&gt;='Prediction Systems settings'!$B$3,'Program and Results'!T195&lt;='Prediction Systems settings'!$C$3),"DRAW",IF(T195&gt;0,"HOME","AWAY"))))</f>
        <v/>
      </c>
      <c r="X195" s="89" t="str">
        <f t="shared" ref="X195:X258" si="71">IF(OR($A195="GW 1",$A195="GW 2",$A195="GW 3",$A195="GW 4",$A195="GW 5",$A195="GW 6"),"N/A",IF(D195="","",IF(W195=S195,"Succeeded","Failed")))</f>
        <v/>
      </c>
      <c r="Y195" s="74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/>
      </c>
      <c r="Z195" s="74" t="str">
        <f t="shared" ref="Z195:Z258" si="72">IF(OR($A195="GW 1",$A195="GW 2",$A195="GW 3",$A195="GW 4",$A195="GW 5",$A195="GW 6"),"N/A",IF(D195="","",IF(Y195=S195,"Succeeded","Failed")))</f>
        <v/>
      </c>
      <c r="AA195" s="85" t="str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/>
      </c>
      <c r="AB195" s="86" t="str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/>
      </c>
      <c r="AC195" s="86" t="str">
        <f t="shared" ref="AC195:AC258" si="73">IF(OR($A195="GW 1",$A195="GW 2",$A195="GW 3",$A195="GW 4",$A195="GW 5",$A195="GW 6"),"N/A",IFERROR(IF(G195="","",AA195-AB195),""))</f>
        <v/>
      </c>
      <c r="AD195" s="86" t="str">
        <f>IF(OR($A195="GW 1",$A195="GW 2",$A195="GW 3",$A195="GW 4",$A195="GW 5",$A195="GW 6"),"N/A",IF(AC195="","",IF(AC195&gt;'Prediction Systems settings'!$B$5,"HOME",IF(AC195&lt;-'Prediction Systems settings'!$B$5,"AWAY","DRAW"))))</f>
        <v/>
      </c>
      <c r="AE195" s="86" t="str">
        <f t="shared" ref="AE195:AE258" si="74">IF(OR($A195="GW 1",$A195="GW 2",$A195="GW 3",$A195="GW 4",$A195="GW 5",$A195="GW 6"),"N/A",IF(C195="","",IF(AD195=S195,"Succeeded","Failed")))</f>
        <v/>
      </c>
      <c r="AK195" t="s">
        <v>208</v>
      </c>
      <c r="AL195" t="s">
        <v>208</v>
      </c>
    </row>
    <row r="196" spans="2:38">
      <c r="B196"/>
      <c r="C196"/>
      <c r="D196"/>
      <c r="E196"/>
      <c r="F196" s="73" t="str">
        <f t="shared" si="67"/>
        <v/>
      </c>
      <c r="G196" s="73" t="str">
        <f>IF(A196="GW 1",ELO_Initial,IFERROR(INDEX(Tables!$1:$1048576,MATCH('Program and Results'!$B196,Tables!$A:$A,0),MATCH('Program and Results'!$A196,Tables!$1:$1,0)-1),""))</f>
        <v/>
      </c>
      <c r="H196" s="74" t="str">
        <f t="shared" si="60"/>
        <v/>
      </c>
      <c r="I196" s="74" t="str">
        <f t="shared" si="61"/>
        <v/>
      </c>
      <c r="J196" s="75" t="str">
        <f t="shared" si="70"/>
        <v/>
      </c>
      <c r="K196" s="76" t="str">
        <f>IF(E196="","",IF(ABS(C196-D196)=0,0,IF(ABS(C196-D196)&gt;10,2.99,INDEX('ELO settings '!$B$25:$B$34,MATCH(ABS(C196-D196),'ELO settings '!$A$25:$A$34,0)))))</f>
        <v/>
      </c>
      <c r="L196" s="73" t="str">
        <f t="shared" si="66"/>
        <v/>
      </c>
      <c r="M196" s="73" t="str">
        <f>IF(A196="GW 1",ELO_Initial,IFERROR(INDEX(Tables!$1:$1048576,MATCH('Program and Results'!$E196,Tables!$A:$A,0),MATCH('Program and Results'!$A196,Tables!$1:$1,0)-1),""))</f>
        <v/>
      </c>
      <c r="N196" s="74" t="str">
        <f t="shared" si="62"/>
        <v/>
      </c>
      <c r="O196" s="74" t="str">
        <f t="shared" si="63"/>
        <v/>
      </c>
      <c r="P196" s="75" t="str">
        <f t="shared" si="68"/>
        <v/>
      </c>
      <c r="Q196" s="76" t="str">
        <f t="shared" si="64"/>
        <v/>
      </c>
      <c r="R196" s="77" t="str">
        <f t="shared" si="65"/>
        <v/>
      </c>
      <c r="S196" s="87" t="str">
        <f t="shared" ref="S196:S236" si="75">IF(D196="","",IF(I196=1,"HOME",IF(I196=0.5,"DRAW","AWAY")))</f>
        <v/>
      </c>
      <c r="T196" s="74" t="str">
        <f t="shared" ref="T196:T259" si="76">IFERROR(IF(G196="","",ROUND(G196-M196,0)),"")</f>
        <v/>
      </c>
      <c r="U196" s="74" t="str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/>
      </c>
      <c r="V196" s="88" t="str">
        <f t="shared" si="69"/>
        <v/>
      </c>
      <c r="W196" s="88" t="str">
        <f>IF(OR($A196="GW 1",$A196="GW 2",$A196="GW 3",$A196="GW 4",$A196="GW 5",$A196="GW 6"),"N/A",IF(T196="","",IF(AND(T196&gt;='Prediction Systems settings'!$B$3,'Program and Results'!T196&lt;='Prediction Systems settings'!$C$3),"DRAW",IF(T196&gt;0,"HOME","AWAY"))))</f>
        <v/>
      </c>
      <c r="X196" s="89" t="str">
        <f t="shared" si="71"/>
        <v/>
      </c>
      <c r="Y196" s="74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/>
      </c>
      <c r="Z196" s="74" t="str">
        <f t="shared" si="72"/>
        <v/>
      </c>
      <c r="AA196" s="85" t="str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/>
      </c>
      <c r="AB196" s="86" t="str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/>
      </c>
      <c r="AC196" s="86" t="str">
        <f t="shared" si="73"/>
        <v/>
      </c>
      <c r="AD196" s="86" t="str">
        <f>IF(OR($A196="GW 1",$A196="GW 2",$A196="GW 3",$A196="GW 4",$A196="GW 5",$A196="GW 6"),"N/A",IF(AC196="","",IF(AC196&gt;'Prediction Systems settings'!$B$5,"HOME",IF(AC196&lt;-'Prediction Systems settings'!$B$5,"AWAY","DRAW"))))</f>
        <v/>
      </c>
      <c r="AE196" s="86" t="str">
        <f t="shared" si="74"/>
        <v/>
      </c>
      <c r="AK196" t="s">
        <v>208</v>
      </c>
      <c r="AL196" t="s">
        <v>208</v>
      </c>
    </row>
    <row r="197" spans="2:38">
      <c r="B197"/>
      <c r="C197"/>
      <c r="D197"/>
      <c r="E197"/>
      <c r="F197" s="73" t="str">
        <f t="shared" si="67"/>
        <v/>
      </c>
      <c r="G197" s="73" t="str">
        <f>IF(A197="GW 1",ELO_Initial,IFERROR(INDEX(Tables!$1:$1048576,MATCH('Program and Results'!$B197,Tables!$A:$A,0),MATCH('Program and Results'!$A197,Tables!$1:$1,0)-1),""))</f>
        <v/>
      </c>
      <c r="H197" s="74" t="str">
        <f t="shared" si="60"/>
        <v/>
      </c>
      <c r="I197" s="74" t="str">
        <f t="shared" si="61"/>
        <v/>
      </c>
      <c r="J197" s="75" t="str">
        <f t="shared" si="70"/>
        <v/>
      </c>
      <c r="K197" s="76" t="str">
        <f>IF(E197="","",IF(ABS(C197-D197)=0,0,IF(ABS(C197-D197)&gt;10,2.99,INDEX('ELO settings '!$B$25:$B$34,MATCH(ABS(C197-D197),'ELO settings '!$A$25:$A$34,0)))))</f>
        <v/>
      </c>
      <c r="L197" s="73" t="str">
        <f t="shared" si="66"/>
        <v/>
      </c>
      <c r="M197" s="73" t="str">
        <f>IF(A197="GW 1",ELO_Initial,IFERROR(INDEX(Tables!$1:$1048576,MATCH('Program and Results'!$E197,Tables!$A:$A,0),MATCH('Program and Results'!$A197,Tables!$1:$1,0)-1),""))</f>
        <v/>
      </c>
      <c r="N197" s="74" t="str">
        <f t="shared" si="62"/>
        <v/>
      </c>
      <c r="O197" s="74" t="str">
        <f t="shared" si="63"/>
        <v/>
      </c>
      <c r="P197" s="75" t="str">
        <f t="shared" si="68"/>
        <v/>
      </c>
      <c r="Q197" s="76" t="str">
        <f t="shared" si="64"/>
        <v/>
      </c>
      <c r="R197" s="77" t="str">
        <f t="shared" si="65"/>
        <v/>
      </c>
      <c r="S197" s="87" t="str">
        <f t="shared" si="75"/>
        <v/>
      </c>
      <c r="T197" s="74" t="str">
        <f t="shared" si="76"/>
        <v/>
      </c>
      <c r="U197" s="74" t="str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/>
      </c>
      <c r="V197" s="88" t="str">
        <f t="shared" si="69"/>
        <v/>
      </c>
      <c r="W197" s="88" t="str">
        <f>IF(OR($A197="GW 1",$A197="GW 2",$A197="GW 3",$A197="GW 4",$A197="GW 5",$A197="GW 6"),"N/A",IF(T197="","",IF(AND(T197&gt;='Prediction Systems settings'!$B$3,'Program and Results'!T197&lt;='Prediction Systems settings'!$C$3),"DRAW",IF(T197&gt;0,"HOME","AWAY"))))</f>
        <v/>
      </c>
      <c r="X197" s="89" t="str">
        <f t="shared" si="71"/>
        <v/>
      </c>
      <c r="Y197" s="74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/>
      </c>
      <c r="Z197" s="74" t="str">
        <f t="shared" si="72"/>
        <v/>
      </c>
      <c r="AA197" s="85" t="str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/>
      </c>
      <c r="AB197" s="86" t="str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/>
      </c>
      <c r="AC197" s="86" t="str">
        <f t="shared" si="73"/>
        <v/>
      </c>
      <c r="AD197" s="86" t="str">
        <f>IF(OR($A197="GW 1",$A197="GW 2",$A197="GW 3",$A197="GW 4",$A197="GW 5",$A197="GW 6"),"N/A",IF(AC197="","",IF(AC197&gt;'Prediction Systems settings'!$B$5,"HOME",IF(AC197&lt;-'Prediction Systems settings'!$B$5,"AWAY","DRAW"))))</f>
        <v/>
      </c>
      <c r="AE197" s="86" t="str">
        <f t="shared" si="74"/>
        <v/>
      </c>
      <c r="AK197" t="s">
        <v>208</v>
      </c>
      <c r="AL197" t="s">
        <v>208</v>
      </c>
    </row>
    <row r="198" spans="2:38">
      <c r="B198"/>
      <c r="C198"/>
      <c r="D198"/>
      <c r="E198"/>
      <c r="F198" s="73" t="str">
        <f t="shared" si="67"/>
        <v/>
      </c>
      <c r="G198" s="73" t="str">
        <f>IF(A198="GW 1",ELO_Initial,IFERROR(INDEX(Tables!$1:$1048576,MATCH('Program and Results'!$B198,Tables!$A:$A,0),MATCH('Program and Results'!$A198,Tables!$1:$1,0)-1),""))</f>
        <v/>
      </c>
      <c r="H198" s="74" t="str">
        <f t="shared" si="60"/>
        <v/>
      </c>
      <c r="I198" s="74" t="str">
        <f t="shared" si="61"/>
        <v/>
      </c>
      <c r="J198" s="75" t="str">
        <f t="shared" si="70"/>
        <v/>
      </c>
      <c r="K198" s="76" t="str">
        <f>IF(E198="","",IF(ABS(C198-D198)=0,0,IF(ABS(C198-D198)&gt;10,2.99,INDEX('ELO settings '!$B$25:$B$34,MATCH(ABS(C198-D198),'ELO settings '!$A$25:$A$34,0)))))</f>
        <v/>
      </c>
      <c r="L198" s="73" t="str">
        <f t="shared" si="66"/>
        <v/>
      </c>
      <c r="M198" s="73" t="str">
        <f>IF(A198="GW 1",ELO_Initial,IFERROR(INDEX(Tables!$1:$1048576,MATCH('Program and Results'!$E198,Tables!$A:$A,0),MATCH('Program and Results'!$A198,Tables!$1:$1,0)-1),""))</f>
        <v/>
      </c>
      <c r="N198" s="74" t="str">
        <f t="shared" si="62"/>
        <v/>
      </c>
      <c r="O198" s="74" t="str">
        <f t="shared" si="63"/>
        <v/>
      </c>
      <c r="P198" s="75" t="str">
        <f t="shared" si="68"/>
        <v/>
      </c>
      <c r="Q198" s="76" t="str">
        <f t="shared" si="64"/>
        <v/>
      </c>
      <c r="R198" s="77" t="str">
        <f t="shared" si="65"/>
        <v/>
      </c>
      <c r="S198" s="87" t="str">
        <f t="shared" si="75"/>
        <v/>
      </c>
      <c r="T198" s="74" t="str">
        <f t="shared" si="76"/>
        <v/>
      </c>
      <c r="U198" s="74" t="str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/>
      </c>
      <c r="V198" s="88" t="str">
        <f t="shared" si="69"/>
        <v/>
      </c>
      <c r="W198" s="88" t="str">
        <f>IF(OR($A198="GW 1",$A198="GW 2",$A198="GW 3",$A198="GW 4",$A198="GW 5",$A198="GW 6"),"N/A",IF(T198="","",IF(AND(T198&gt;='Prediction Systems settings'!$B$3,'Program and Results'!T198&lt;='Prediction Systems settings'!$C$3),"DRAW",IF(T198&gt;0,"HOME","AWAY"))))</f>
        <v/>
      </c>
      <c r="X198" s="89" t="str">
        <f t="shared" si="71"/>
        <v/>
      </c>
      <c r="Y198" s="74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/>
      </c>
      <c r="Z198" s="74" t="str">
        <f t="shared" si="72"/>
        <v/>
      </c>
      <c r="AA198" s="85" t="str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/>
      </c>
      <c r="AB198" s="86" t="str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/>
      </c>
      <c r="AC198" s="86" t="str">
        <f t="shared" si="73"/>
        <v/>
      </c>
      <c r="AD198" s="86" t="str">
        <f>IF(OR($A198="GW 1",$A198="GW 2",$A198="GW 3",$A198="GW 4",$A198="GW 5",$A198="GW 6"),"N/A",IF(AC198="","",IF(AC198&gt;'Prediction Systems settings'!$B$5,"HOME",IF(AC198&lt;-'Prediction Systems settings'!$B$5,"AWAY","DRAW"))))</f>
        <v/>
      </c>
      <c r="AE198" s="86" t="str">
        <f t="shared" si="74"/>
        <v/>
      </c>
      <c r="AK198" t="s">
        <v>208</v>
      </c>
      <c r="AL198" t="s">
        <v>208</v>
      </c>
    </row>
    <row r="199" spans="2:38">
      <c r="B199"/>
      <c r="C199"/>
      <c r="D199"/>
      <c r="E199"/>
      <c r="F199" s="73" t="str">
        <f t="shared" si="67"/>
        <v/>
      </c>
      <c r="G199" s="73" t="str">
        <f>IF(A199="GW 1",ELO_Initial,IFERROR(INDEX(Tables!$1:$1048576,MATCH('Program and Results'!$B199,Tables!$A:$A,0),MATCH('Program and Results'!$A199,Tables!$1:$1,0)-1),""))</f>
        <v/>
      </c>
      <c r="H199" s="74" t="str">
        <f t="shared" si="60"/>
        <v/>
      </c>
      <c r="I199" s="74" t="str">
        <f t="shared" si="61"/>
        <v/>
      </c>
      <c r="J199" s="75" t="str">
        <f t="shared" si="70"/>
        <v/>
      </c>
      <c r="K199" s="76" t="str">
        <f>IF(E199="","",IF(ABS(C199-D199)=0,0,IF(ABS(C199-D199)&gt;10,2.99,INDEX('ELO settings '!$B$25:$B$34,MATCH(ABS(C199-D199),'ELO settings '!$A$25:$A$34,0)))))</f>
        <v/>
      </c>
      <c r="L199" s="73" t="str">
        <f t="shared" si="66"/>
        <v/>
      </c>
      <c r="M199" s="73" t="str">
        <f>IF(A199="GW 1",ELO_Initial,IFERROR(INDEX(Tables!$1:$1048576,MATCH('Program and Results'!$E199,Tables!$A:$A,0),MATCH('Program and Results'!$A199,Tables!$1:$1,0)-1),""))</f>
        <v/>
      </c>
      <c r="N199" s="74" t="str">
        <f t="shared" si="62"/>
        <v/>
      </c>
      <c r="O199" s="74" t="str">
        <f t="shared" si="63"/>
        <v/>
      </c>
      <c r="P199" s="75" t="str">
        <f t="shared" si="68"/>
        <v/>
      </c>
      <c r="Q199" s="76" t="str">
        <f t="shared" si="64"/>
        <v/>
      </c>
      <c r="R199" s="77" t="str">
        <f t="shared" si="65"/>
        <v/>
      </c>
      <c r="S199" s="87" t="str">
        <f t="shared" si="75"/>
        <v/>
      </c>
      <c r="T199" s="74" t="str">
        <f t="shared" si="76"/>
        <v/>
      </c>
      <c r="U199" s="74" t="str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/>
      </c>
      <c r="V199" s="88" t="str">
        <f t="shared" si="69"/>
        <v/>
      </c>
      <c r="W199" s="88" t="str">
        <f>IF(OR($A199="GW 1",$A199="GW 2",$A199="GW 3",$A199="GW 4",$A199="GW 5",$A199="GW 6"),"N/A",IF(T199="","",IF(AND(T199&gt;='Prediction Systems settings'!$B$3,'Program and Results'!T199&lt;='Prediction Systems settings'!$C$3),"DRAW",IF(T199&gt;0,"HOME","AWAY"))))</f>
        <v/>
      </c>
      <c r="X199" s="89" t="str">
        <f t="shared" si="71"/>
        <v/>
      </c>
      <c r="Y199" s="74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/>
      </c>
      <c r="Z199" s="74" t="str">
        <f t="shared" si="72"/>
        <v/>
      </c>
      <c r="AA199" s="85" t="str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/>
      </c>
      <c r="AB199" s="86" t="str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/>
      </c>
      <c r="AC199" s="86" t="str">
        <f t="shared" si="73"/>
        <v/>
      </c>
      <c r="AD199" s="86" t="str">
        <f>IF(OR($A199="GW 1",$A199="GW 2",$A199="GW 3",$A199="GW 4",$A199="GW 5",$A199="GW 6"),"N/A",IF(AC199="","",IF(AC199&gt;'Prediction Systems settings'!$B$5,"HOME",IF(AC199&lt;-'Prediction Systems settings'!$B$5,"AWAY","DRAW"))))</f>
        <v/>
      </c>
      <c r="AE199" s="86" t="str">
        <f t="shared" si="74"/>
        <v/>
      </c>
      <c r="AK199" t="s">
        <v>208</v>
      </c>
      <c r="AL199" t="s">
        <v>208</v>
      </c>
    </row>
    <row r="200" spans="2:38">
      <c r="B200"/>
      <c r="C200"/>
      <c r="D200"/>
      <c r="E200"/>
      <c r="F200" s="73" t="str">
        <f t="shared" si="67"/>
        <v/>
      </c>
      <c r="G200" s="73" t="str">
        <f>IF(A200="GW 1",ELO_Initial,IFERROR(INDEX(Tables!$1:$1048576,MATCH('Program and Results'!$B200,Tables!$A:$A,0),MATCH('Program and Results'!$A200,Tables!$1:$1,0)-1),""))</f>
        <v/>
      </c>
      <c r="H200" s="74" t="str">
        <f t="shared" si="60"/>
        <v/>
      </c>
      <c r="I200" s="74" t="str">
        <f t="shared" si="61"/>
        <v/>
      </c>
      <c r="J200" s="75" t="str">
        <f t="shared" si="70"/>
        <v/>
      </c>
      <c r="K200" s="76" t="str">
        <f>IF(E200="","",IF(ABS(C200-D200)=0,0,IF(ABS(C200-D200)&gt;10,2.99,INDEX('ELO settings '!$B$25:$B$34,MATCH(ABS(C200-D200),'ELO settings '!$A$25:$A$34,0)))))</f>
        <v/>
      </c>
      <c r="L200" s="73" t="str">
        <f t="shared" si="66"/>
        <v/>
      </c>
      <c r="M200" s="73" t="str">
        <f>IF(A200="GW 1",ELO_Initial,IFERROR(INDEX(Tables!$1:$1048576,MATCH('Program and Results'!$E200,Tables!$A:$A,0),MATCH('Program and Results'!$A200,Tables!$1:$1,0)-1),""))</f>
        <v/>
      </c>
      <c r="N200" s="74" t="str">
        <f t="shared" si="62"/>
        <v/>
      </c>
      <c r="O200" s="74" t="str">
        <f t="shared" si="63"/>
        <v/>
      </c>
      <c r="P200" s="75" t="str">
        <f t="shared" si="68"/>
        <v/>
      </c>
      <c r="Q200" s="76" t="str">
        <f t="shared" si="64"/>
        <v/>
      </c>
      <c r="R200" s="77" t="str">
        <f t="shared" si="65"/>
        <v/>
      </c>
      <c r="S200" s="87" t="str">
        <f t="shared" si="75"/>
        <v/>
      </c>
      <c r="T200" s="74" t="str">
        <f t="shared" si="76"/>
        <v/>
      </c>
      <c r="U200" s="74" t="str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/>
      </c>
      <c r="V200" s="88" t="str">
        <f t="shared" si="69"/>
        <v/>
      </c>
      <c r="W200" s="88" t="str">
        <f>IF(OR($A200="GW 1",$A200="GW 2",$A200="GW 3",$A200="GW 4",$A200="GW 5",$A200="GW 6"),"N/A",IF(T200="","",IF(AND(T200&gt;='Prediction Systems settings'!$B$3,'Program and Results'!T200&lt;='Prediction Systems settings'!$C$3),"DRAW",IF(T200&gt;0,"HOME","AWAY"))))</f>
        <v/>
      </c>
      <c r="X200" s="89" t="str">
        <f t="shared" si="71"/>
        <v/>
      </c>
      <c r="Y200" s="74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/>
      </c>
      <c r="Z200" s="74" t="str">
        <f t="shared" si="72"/>
        <v/>
      </c>
      <c r="AA200" s="85" t="str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/>
      </c>
      <c r="AB200" s="86" t="str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/>
      </c>
      <c r="AC200" s="86" t="str">
        <f t="shared" si="73"/>
        <v/>
      </c>
      <c r="AD200" s="86" t="str">
        <f>IF(OR($A200="GW 1",$A200="GW 2",$A200="GW 3",$A200="GW 4",$A200="GW 5",$A200="GW 6"),"N/A",IF(AC200="","",IF(AC200&gt;'Prediction Systems settings'!$B$5,"HOME",IF(AC200&lt;-'Prediction Systems settings'!$B$5,"AWAY","DRAW"))))</f>
        <v/>
      </c>
      <c r="AE200" s="86" t="str">
        <f t="shared" si="74"/>
        <v/>
      </c>
      <c r="AK200" t="s">
        <v>208</v>
      </c>
      <c r="AL200" t="s">
        <v>208</v>
      </c>
    </row>
    <row r="201" spans="2:38">
      <c r="B201"/>
      <c r="C201"/>
      <c r="D201"/>
      <c r="E201"/>
      <c r="F201" s="73" t="str">
        <f t="shared" si="67"/>
        <v/>
      </c>
      <c r="G201" s="73" t="str">
        <f>IF(A201="GW 1",ELO_Initial,IFERROR(INDEX(Tables!$1:$1048576,MATCH('Program and Results'!$B201,Tables!$A:$A,0),MATCH('Program and Results'!$A201,Tables!$1:$1,0)-1),""))</f>
        <v/>
      </c>
      <c r="H201" s="74" t="str">
        <f t="shared" ref="H201:H264" si="77">IF(K201="","",ELO_K+K201)</f>
        <v/>
      </c>
      <c r="I201" s="74" t="str">
        <f t="shared" ref="I201:I264" si="78">IF(D201="","",IF(C201="","",IF(C201-D201&gt;0,1,IF(C201-D201=0,0.5,0))))</f>
        <v/>
      </c>
      <c r="J201" s="75" t="str">
        <f t="shared" si="70"/>
        <v/>
      </c>
      <c r="K201" s="76" t="str">
        <f>IF(E201="","",IF(ABS(C201-D201)=0,0,IF(ABS(C201-D201)&gt;10,2.99,INDEX('ELO settings '!$B$25:$B$34,MATCH(ABS(C201-D201),'ELO settings '!$A$25:$A$34,0)))))</f>
        <v/>
      </c>
      <c r="L201" s="73" t="str">
        <f t="shared" si="66"/>
        <v/>
      </c>
      <c r="M201" s="73" t="str">
        <f>IF(A201="GW 1",ELO_Initial,IFERROR(INDEX(Tables!$1:$1048576,MATCH('Program and Results'!$E201,Tables!$A:$A,0),MATCH('Program and Results'!$A201,Tables!$1:$1,0)-1),""))</f>
        <v/>
      </c>
      <c r="N201" s="74" t="str">
        <f t="shared" ref="N201:N264" si="79">IFERROR(ELO_K+Q201,"")</f>
        <v/>
      </c>
      <c r="O201" s="74" t="str">
        <f t="shared" ref="O201:O264" si="80">IF(D201="","",IF(D201="","",IF(D201-C201&gt;0,1,IF(D201-C201=0,0.5,0))))</f>
        <v/>
      </c>
      <c r="P201" s="75" t="str">
        <f t="shared" si="68"/>
        <v/>
      </c>
      <c r="Q201" s="76" t="str">
        <f t="shared" ref="Q201:Q264" si="81">K201</f>
        <v/>
      </c>
      <c r="R201" s="77" t="str">
        <f t="shared" ref="R201:R264" si="82">IFERROR(IF(I201+O201&lt;&gt;1,"check","ok"),"")</f>
        <v/>
      </c>
      <c r="S201" s="87" t="str">
        <f t="shared" si="75"/>
        <v/>
      </c>
      <c r="T201" s="74" t="str">
        <f t="shared" si="76"/>
        <v/>
      </c>
      <c r="U201" s="74" t="str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/>
      </c>
      <c r="V201" s="88" t="str">
        <f>IF(D201="","",J201-P201)</f>
        <v/>
      </c>
      <c r="W201" s="88" t="str">
        <f>IF(OR($A201="GW 1",$A201="GW 2",$A201="GW 3",$A201="GW 4",$A201="GW 5",$A201="GW 6"),"N/A",IF(T201="","",IF(AND(T201&gt;='Prediction Systems settings'!$B$3,'Program and Results'!T201&lt;='Prediction Systems settings'!$C$3),"DRAW",IF(T201&gt;0,"HOME","AWAY"))))</f>
        <v/>
      </c>
      <c r="X201" s="89" t="str">
        <f t="shared" si="71"/>
        <v/>
      </c>
      <c r="Y201" s="74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/>
      </c>
      <c r="Z201" s="74" t="str">
        <f t="shared" si="72"/>
        <v/>
      </c>
      <c r="AA201" s="85" t="str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/>
      </c>
      <c r="AB201" s="86" t="str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/>
      </c>
      <c r="AC201" s="86" t="str">
        <f t="shared" si="73"/>
        <v/>
      </c>
      <c r="AD201" s="86" t="str">
        <f>IF(OR($A201="GW 1",$A201="GW 2",$A201="GW 3",$A201="GW 4",$A201="GW 5",$A201="GW 6"),"N/A",IF(AC201="","",IF(AC201&gt;'Prediction Systems settings'!$B$5,"HOME",IF(AC201&lt;-'Prediction Systems settings'!$B$5,"AWAY","DRAW"))))</f>
        <v/>
      </c>
      <c r="AE201" s="86" t="str">
        <f t="shared" si="74"/>
        <v/>
      </c>
      <c r="AK201" t="s">
        <v>208</v>
      </c>
      <c r="AL201" t="s">
        <v>208</v>
      </c>
    </row>
    <row r="202" spans="2:38">
      <c r="B202"/>
      <c r="C202"/>
      <c r="D202"/>
      <c r="E202"/>
      <c r="F202" s="73" t="str">
        <f t="shared" si="67"/>
        <v/>
      </c>
      <c r="G202" s="73" t="str">
        <f>IF(A202="GW 1",ELO_Initial,IFERROR(INDEX(Tables!$1:$1048576,MATCH('Program and Results'!$B202,Tables!$A:$A,0),MATCH('Program and Results'!$A202,Tables!$1:$1,0)-1),""))</f>
        <v/>
      </c>
      <c r="H202" s="74" t="str">
        <f t="shared" si="77"/>
        <v/>
      </c>
      <c r="I202" s="74" t="str">
        <f t="shared" si="78"/>
        <v/>
      </c>
      <c r="J202" s="75" t="str">
        <f t="shared" si="70"/>
        <v/>
      </c>
      <c r="K202" s="76" t="str">
        <f>IF(E202="","",IF(ABS(C202-D202)=0,0,IF(ABS(C202-D202)&gt;10,2.99,INDEX('ELO settings '!$B$25:$B$34,MATCH(ABS(C202-D202),'ELO settings '!$A$25:$A$34,0)))))</f>
        <v/>
      </c>
      <c r="L202" s="73" t="str">
        <f t="shared" ref="L202:L265" si="83">IFERROR(M202+N202*(O202-P202),"")</f>
        <v/>
      </c>
      <c r="M202" s="73" t="str">
        <f>IF(A202="GW 1",ELO_Initial,IFERROR(INDEX(Tables!$1:$1048576,MATCH('Program and Results'!$E202,Tables!$A:$A,0),MATCH('Program and Results'!$A202,Tables!$1:$1,0)-1),""))</f>
        <v/>
      </c>
      <c r="N202" s="74" t="str">
        <f t="shared" si="79"/>
        <v/>
      </c>
      <c r="O202" s="74" t="str">
        <f t="shared" si="80"/>
        <v/>
      </c>
      <c r="P202" s="75" t="str">
        <f t="shared" si="68"/>
        <v/>
      </c>
      <c r="Q202" s="76" t="str">
        <f t="shared" si="81"/>
        <v/>
      </c>
      <c r="R202" s="77" t="str">
        <f t="shared" si="82"/>
        <v/>
      </c>
      <c r="S202" s="87" t="str">
        <f t="shared" si="75"/>
        <v/>
      </c>
      <c r="T202" s="74" t="str">
        <f t="shared" si="76"/>
        <v/>
      </c>
      <c r="U202" s="74" t="str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/>
      </c>
      <c r="V202" s="88" t="str">
        <f>IF(D202="","",J202-P202)</f>
        <v/>
      </c>
      <c r="W202" s="88" t="str">
        <f>IF(OR($A202="GW 1",$A202="GW 2",$A202="GW 3",$A202="GW 4",$A202="GW 5",$A202="GW 6"),"N/A",IF(T202="","",IF(AND(T202&gt;='Prediction Systems settings'!$B$3,'Program and Results'!T202&lt;='Prediction Systems settings'!$C$3),"DRAW",IF(T202&gt;0,"HOME","AWAY"))))</f>
        <v/>
      </c>
      <c r="X202" s="89" t="str">
        <f t="shared" si="71"/>
        <v/>
      </c>
      <c r="Y202" s="74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/>
      </c>
      <c r="Z202" s="74" t="str">
        <f t="shared" si="72"/>
        <v/>
      </c>
      <c r="AA202" s="85" t="str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/>
      </c>
      <c r="AB202" s="86" t="str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/>
      </c>
      <c r="AC202" s="86" t="str">
        <f t="shared" si="73"/>
        <v/>
      </c>
      <c r="AD202" s="86" t="str">
        <f>IF(OR($A202="GW 1",$A202="GW 2",$A202="GW 3",$A202="GW 4",$A202="GW 5",$A202="GW 6"),"N/A",IF(AC202="","",IF(AC202&gt;'Prediction Systems settings'!$B$5,"HOME",IF(AC202&lt;-'Prediction Systems settings'!$B$5,"AWAY","DRAW"))))</f>
        <v/>
      </c>
      <c r="AE202" s="86" t="str">
        <f t="shared" si="74"/>
        <v/>
      </c>
      <c r="AK202" t="s">
        <v>208</v>
      </c>
      <c r="AL202" t="s">
        <v>208</v>
      </c>
    </row>
    <row r="203" spans="2:38">
      <c r="B203"/>
      <c r="C203"/>
      <c r="D203"/>
      <c r="E203"/>
      <c r="F203" s="73" t="str">
        <f t="shared" si="67"/>
        <v/>
      </c>
      <c r="G203" s="73" t="str">
        <f>IF(A203="GW 1",ELO_Initial,IFERROR(INDEX(Tables!$1:$1048576,MATCH('Program and Results'!$B203,Tables!$A:$A,0),MATCH('Program and Results'!$A203,Tables!$1:$1,0)-1),""))</f>
        <v/>
      </c>
      <c r="H203" s="74" t="str">
        <f t="shared" si="77"/>
        <v/>
      </c>
      <c r="I203" s="74" t="str">
        <f t="shared" si="78"/>
        <v/>
      </c>
      <c r="J203" s="75" t="str">
        <f t="shared" si="70"/>
        <v/>
      </c>
      <c r="K203" s="76" t="str">
        <f>IF(E203="","",IF(ABS(C203-D203)=0,0,IF(ABS(C203-D203)&gt;10,2.99,INDEX('ELO settings '!$B$25:$B$34,MATCH(ABS(C203-D203),'ELO settings '!$A$25:$A$34,0)))))</f>
        <v/>
      </c>
      <c r="L203" s="73" t="str">
        <f t="shared" si="83"/>
        <v/>
      </c>
      <c r="M203" s="73" t="str">
        <f>IF(A203="GW 1",ELO_Initial,IFERROR(INDEX(Tables!$1:$1048576,MATCH('Program and Results'!$E203,Tables!$A:$A,0),MATCH('Program and Results'!$A203,Tables!$1:$1,0)-1),""))</f>
        <v/>
      </c>
      <c r="N203" s="74" t="str">
        <f t="shared" si="79"/>
        <v/>
      </c>
      <c r="O203" s="74" t="str">
        <f t="shared" si="80"/>
        <v/>
      </c>
      <c r="P203" s="75" t="str">
        <f t="shared" si="68"/>
        <v/>
      </c>
      <c r="Q203" s="76" t="str">
        <f t="shared" si="81"/>
        <v/>
      </c>
      <c r="R203" s="77" t="str">
        <f t="shared" si="82"/>
        <v/>
      </c>
      <c r="S203" s="87" t="str">
        <f t="shared" si="75"/>
        <v/>
      </c>
      <c r="T203" s="74" t="str">
        <f t="shared" si="76"/>
        <v/>
      </c>
      <c r="U203" s="74" t="str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/>
      </c>
      <c r="V203" s="88" t="str">
        <f t="shared" si="69"/>
        <v/>
      </c>
      <c r="W203" s="88" t="str">
        <f>IF(OR($A203="GW 1",$A203="GW 2",$A203="GW 3",$A203="GW 4",$A203="GW 5",$A203="GW 6"),"N/A",IF(T203="","",IF(AND(T203&gt;='Prediction Systems settings'!$B$3,'Program and Results'!T203&lt;='Prediction Systems settings'!$C$3),"DRAW",IF(T203&gt;0,"HOME","AWAY"))))</f>
        <v/>
      </c>
      <c r="X203" s="89" t="str">
        <f t="shared" si="71"/>
        <v/>
      </c>
      <c r="Y203" s="74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/>
      </c>
      <c r="Z203" s="74" t="str">
        <f t="shared" si="72"/>
        <v/>
      </c>
      <c r="AA203" s="85" t="str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/>
      </c>
      <c r="AB203" s="86" t="str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/>
      </c>
      <c r="AC203" s="86" t="str">
        <f t="shared" si="73"/>
        <v/>
      </c>
      <c r="AD203" s="86" t="str">
        <f>IF(OR($A203="GW 1",$A203="GW 2",$A203="GW 3",$A203="GW 4",$A203="GW 5",$A203="GW 6"),"N/A",IF(AC203="","",IF(AC203&gt;'Prediction Systems settings'!$B$5,"HOME",IF(AC203&lt;-'Prediction Systems settings'!$B$5,"AWAY","DRAW"))))</f>
        <v/>
      </c>
      <c r="AE203" s="86" t="str">
        <f t="shared" si="74"/>
        <v/>
      </c>
      <c r="AK203" t="s">
        <v>208</v>
      </c>
      <c r="AL203" t="s">
        <v>208</v>
      </c>
    </row>
    <row r="204" spans="2:38">
      <c r="B204"/>
      <c r="C204"/>
      <c r="D204"/>
      <c r="E204"/>
      <c r="F204" s="73" t="str">
        <f t="shared" ref="F204:F267" si="84">IFERROR(IF(G204+H204*(I204-J204)=0,"",G204+H204*(I204-J204)),"")</f>
        <v/>
      </c>
      <c r="G204" s="73" t="str">
        <f>IF(A204="GW 1",ELO_Initial,IFERROR(INDEX(Tables!$1:$1048576,MATCH('Program and Results'!$B204,Tables!$A:$A,0),MATCH('Program and Results'!$A204,Tables!$1:$1,0)-1),""))</f>
        <v/>
      </c>
      <c r="H204" s="74" t="str">
        <f t="shared" si="77"/>
        <v/>
      </c>
      <c r="I204" s="74" t="str">
        <f t="shared" si="78"/>
        <v/>
      </c>
      <c r="J204" s="75" t="str">
        <f t="shared" si="70"/>
        <v/>
      </c>
      <c r="K204" s="76" t="str">
        <f>IF(E204="","",IF(ABS(C204-D204)=0,0,IF(ABS(C204-D204)&gt;10,2.99,INDEX('ELO settings '!$B$25:$B$34,MATCH(ABS(C204-D204),'ELO settings '!$A$25:$A$34,0)))))</f>
        <v/>
      </c>
      <c r="L204" s="73" t="str">
        <f t="shared" si="83"/>
        <v/>
      </c>
      <c r="M204" s="73" t="str">
        <f>IF(A204="GW 1",ELO_Initial,IFERROR(INDEX(Tables!$1:$1048576,MATCH('Program and Results'!$E204,Tables!$A:$A,0),MATCH('Program and Results'!$A204,Tables!$1:$1,0)-1),""))</f>
        <v/>
      </c>
      <c r="N204" s="74" t="str">
        <f t="shared" si="79"/>
        <v/>
      </c>
      <c r="O204" s="74" t="str">
        <f t="shared" si="80"/>
        <v/>
      </c>
      <c r="P204" s="75" t="str">
        <f t="shared" ref="P204:P267" si="85">IFERROR(1-J204,"")</f>
        <v/>
      </c>
      <c r="Q204" s="76" t="str">
        <f t="shared" si="81"/>
        <v/>
      </c>
      <c r="R204" s="77" t="str">
        <f t="shared" si="82"/>
        <v/>
      </c>
      <c r="S204" s="87" t="str">
        <f t="shared" si="75"/>
        <v/>
      </c>
      <c r="T204" s="74" t="str">
        <f t="shared" si="76"/>
        <v/>
      </c>
      <c r="U204" s="74" t="str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/>
      </c>
      <c r="V204" s="88" t="str">
        <f t="shared" si="69"/>
        <v/>
      </c>
      <c r="W204" s="88" t="str">
        <f>IF(OR($A204="GW 1",$A204="GW 2",$A204="GW 3",$A204="GW 4",$A204="GW 5",$A204="GW 6"),"N/A",IF(T204="","",IF(AND(T204&gt;='Prediction Systems settings'!$B$3,'Program and Results'!T204&lt;='Prediction Systems settings'!$C$3),"DRAW",IF(T204&gt;0,"HOME","AWAY"))))</f>
        <v/>
      </c>
      <c r="X204" s="89" t="str">
        <f t="shared" si="71"/>
        <v/>
      </c>
      <c r="Y204" s="74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/>
      </c>
      <c r="Z204" s="74" t="str">
        <f t="shared" si="72"/>
        <v/>
      </c>
      <c r="AA204" s="85" t="str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/>
      </c>
      <c r="AB204" s="86" t="str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/>
      </c>
      <c r="AC204" s="86" t="str">
        <f t="shared" si="73"/>
        <v/>
      </c>
      <c r="AD204" s="86" t="str">
        <f>IF(OR($A204="GW 1",$A204="GW 2",$A204="GW 3",$A204="GW 4",$A204="GW 5",$A204="GW 6"),"N/A",IF(AC204="","",IF(AC204&gt;'Prediction Systems settings'!$B$5,"HOME",IF(AC204&lt;-'Prediction Systems settings'!$B$5,"AWAY","DRAW"))))</f>
        <v/>
      </c>
      <c r="AE204" s="86" t="str">
        <f t="shared" si="74"/>
        <v/>
      </c>
      <c r="AK204" t="s">
        <v>208</v>
      </c>
      <c r="AL204" t="s">
        <v>208</v>
      </c>
    </row>
    <row r="205" spans="2:38">
      <c r="B205"/>
      <c r="C205"/>
      <c r="D205"/>
      <c r="E205"/>
      <c r="F205" s="73" t="str">
        <f t="shared" si="84"/>
        <v/>
      </c>
      <c r="G205" s="73" t="str">
        <f>IF(A205="GW 1",ELO_Initial,IFERROR(INDEX(Tables!$1:$1048576,MATCH('Program and Results'!$B205,Tables!$A:$A,0),MATCH('Program and Results'!$A205,Tables!$1:$1,0)-1),""))</f>
        <v/>
      </c>
      <c r="H205" s="74" t="str">
        <f t="shared" si="77"/>
        <v/>
      </c>
      <c r="I205" s="74" t="str">
        <f t="shared" si="78"/>
        <v/>
      </c>
      <c r="J205" s="75" t="str">
        <f t="shared" si="70"/>
        <v/>
      </c>
      <c r="K205" s="76" t="str">
        <f>IF(E205="","",IF(ABS(C205-D205)=0,0,IF(ABS(C205-D205)&gt;10,2.99,INDEX('ELO settings '!$B$25:$B$34,MATCH(ABS(C205-D205),'ELO settings '!$A$25:$A$34,0)))))</f>
        <v/>
      </c>
      <c r="L205" s="73" t="str">
        <f t="shared" si="83"/>
        <v/>
      </c>
      <c r="M205" s="73" t="str">
        <f>IF(A205="GW 1",ELO_Initial,IFERROR(INDEX(Tables!$1:$1048576,MATCH('Program and Results'!$E205,Tables!$A:$A,0),MATCH('Program and Results'!$A205,Tables!$1:$1,0)-1),""))</f>
        <v/>
      </c>
      <c r="N205" s="74" t="str">
        <f t="shared" si="79"/>
        <v/>
      </c>
      <c r="O205" s="74" t="str">
        <f t="shared" si="80"/>
        <v/>
      </c>
      <c r="P205" s="75" t="str">
        <f t="shared" si="85"/>
        <v/>
      </c>
      <c r="Q205" s="76" t="str">
        <f t="shared" si="81"/>
        <v/>
      </c>
      <c r="R205" s="77" t="str">
        <f t="shared" si="82"/>
        <v/>
      </c>
      <c r="S205" s="87" t="str">
        <f t="shared" si="75"/>
        <v/>
      </c>
      <c r="T205" s="74" t="str">
        <f t="shared" si="76"/>
        <v/>
      </c>
      <c r="U205" s="74" t="str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/>
      </c>
      <c r="V205" s="88" t="str">
        <f t="shared" si="69"/>
        <v/>
      </c>
      <c r="W205" s="88" t="str">
        <f>IF(OR($A205="GW 1",$A205="GW 2",$A205="GW 3",$A205="GW 4",$A205="GW 5",$A205="GW 6"),"N/A",IF(T205="","",IF(AND(T205&gt;='Prediction Systems settings'!$B$3,'Program and Results'!T205&lt;='Prediction Systems settings'!$C$3),"DRAW",IF(T205&gt;0,"HOME","AWAY"))))</f>
        <v/>
      </c>
      <c r="X205" s="89" t="str">
        <f t="shared" si="71"/>
        <v/>
      </c>
      <c r="Y205" s="74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/>
      </c>
      <c r="Z205" s="74" t="str">
        <f t="shared" si="72"/>
        <v/>
      </c>
      <c r="AA205" s="85" t="str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/>
      </c>
      <c r="AB205" s="86" t="str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/>
      </c>
      <c r="AC205" s="86" t="str">
        <f t="shared" si="73"/>
        <v/>
      </c>
      <c r="AD205" s="86" t="str">
        <f>IF(OR($A205="GW 1",$A205="GW 2",$A205="GW 3",$A205="GW 4",$A205="GW 5",$A205="GW 6"),"N/A",IF(AC205="","",IF(AC205&gt;'Prediction Systems settings'!$B$5,"HOME",IF(AC205&lt;-'Prediction Systems settings'!$B$5,"AWAY","DRAW"))))</f>
        <v/>
      </c>
      <c r="AE205" s="86" t="str">
        <f t="shared" si="74"/>
        <v/>
      </c>
      <c r="AK205" t="s">
        <v>208</v>
      </c>
      <c r="AL205" t="s">
        <v>208</v>
      </c>
    </row>
    <row r="206" spans="2:38">
      <c r="B206"/>
      <c r="C206"/>
      <c r="D206"/>
      <c r="E206"/>
      <c r="F206" s="73" t="str">
        <f t="shared" si="84"/>
        <v/>
      </c>
      <c r="G206" s="73" t="str">
        <f>IF(A206="GW 1",ELO_Initial,IFERROR(INDEX(Tables!$1:$1048576,MATCH('Program and Results'!$B206,Tables!$A:$A,0),MATCH('Program and Results'!$A206,Tables!$1:$1,0)-1),""))</f>
        <v/>
      </c>
      <c r="H206" s="74" t="str">
        <f t="shared" si="77"/>
        <v/>
      </c>
      <c r="I206" s="74" t="str">
        <f t="shared" si="78"/>
        <v/>
      </c>
      <c r="J206" s="75" t="str">
        <f t="shared" si="70"/>
        <v/>
      </c>
      <c r="K206" s="76" t="str">
        <f>IF(E206="","",IF(ABS(C206-D206)=0,0,IF(ABS(C206-D206)&gt;10,2.99,INDEX('ELO settings '!$B$25:$B$34,MATCH(ABS(C206-D206),'ELO settings '!$A$25:$A$34,0)))))</f>
        <v/>
      </c>
      <c r="L206" s="73" t="str">
        <f t="shared" si="83"/>
        <v/>
      </c>
      <c r="M206" s="73" t="str">
        <f>IF(A206="GW 1",ELO_Initial,IFERROR(INDEX(Tables!$1:$1048576,MATCH('Program and Results'!$E206,Tables!$A:$A,0),MATCH('Program and Results'!$A206,Tables!$1:$1,0)-1),""))</f>
        <v/>
      </c>
      <c r="N206" s="74" t="str">
        <f t="shared" si="79"/>
        <v/>
      </c>
      <c r="O206" s="74" t="str">
        <f t="shared" si="80"/>
        <v/>
      </c>
      <c r="P206" s="75" t="str">
        <f t="shared" si="85"/>
        <v/>
      </c>
      <c r="Q206" s="76" t="str">
        <f t="shared" si="81"/>
        <v/>
      </c>
      <c r="R206" s="77" t="str">
        <f t="shared" si="82"/>
        <v/>
      </c>
      <c r="S206" s="87" t="str">
        <f t="shared" si="75"/>
        <v/>
      </c>
      <c r="T206" s="74" t="str">
        <f t="shared" si="76"/>
        <v/>
      </c>
      <c r="U206" s="74" t="str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/>
      </c>
      <c r="V206" s="88" t="str">
        <f t="shared" si="69"/>
        <v/>
      </c>
      <c r="W206" s="88" t="str">
        <f>IF(OR($A206="GW 1",$A206="GW 2",$A206="GW 3",$A206="GW 4",$A206="GW 5",$A206="GW 6"),"N/A",IF(T206="","",IF(AND(T206&gt;='Prediction Systems settings'!$B$3,'Program and Results'!T206&lt;='Prediction Systems settings'!$C$3),"DRAW",IF(T206&gt;0,"HOME","AWAY"))))</f>
        <v/>
      </c>
      <c r="X206" s="89" t="str">
        <f t="shared" si="71"/>
        <v/>
      </c>
      <c r="Y206" s="74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/>
      </c>
      <c r="Z206" s="74" t="str">
        <f t="shared" si="72"/>
        <v/>
      </c>
      <c r="AA206" s="85" t="str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/>
      </c>
      <c r="AB206" s="86" t="str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/>
      </c>
      <c r="AC206" s="86" t="str">
        <f t="shared" si="73"/>
        <v/>
      </c>
      <c r="AD206" s="86" t="str">
        <f>IF(OR($A206="GW 1",$A206="GW 2",$A206="GW 3",$A206="GW 4",$A206="GW 5",$A206="GW 6"),"N/A",IF(AC206="","",IF(AC206&gt;'Prediction Systems settings'!$B$5,"HOME",IF(AC206&lt;-'Prediction Systems settings'!$B$5,"AWAY","DRAW"))))</f>
        <v/>
      </c>
      <c r="AE206" s="86" t="str">
        <f t="shared" si="74"/>
        <v/>
      </c>
      <c r="AK206" t="s">
        <v>208</v>
      </c>
      <c r="AL206" t="s">
        <v>208</v>
      </c>
    </row>
    <row r="207" spans="2:38">
      <c r="B207"/>
      <c r="C207"/>
      <c r="D207"/>
      <c r="E207"/>
      <c r="F207" s="73" t="str">
        <f t="shared" si="84"/>
        <v/>
      </c>
      <c r="G207" s="73" t="str">
        <f>IF(A207="GW 1",ELO_Initial,IFERROR(INDEX(Tables!$1:$1048576,MATCH('Program and Results'!$B207,Tables!$A:$A,0),MATCH('Program and Results'!$A207,Tables!$1:$1,0)-1),""))</f>
        <v/>
      </c>
      <c r="H207" s="74" t="str">
        <f t="shared" si="77"/>
        <v/>
      </c>
      <c r="I207" s="74" t="str">
        <f t="shared" si="78"/>
        <v/>
      </c>
      <c r="J207" s="75" t="str">
        <f t="shared" si="70"/>
        <v/>
      </c>
      <c r="K207" s="76" t="str">
        <f>IF(E207="","",IF(ABS(C207-D207)=0,0,IF(ABS(C207-D207)&gt;10,2.99,INDEX('ELO settings '!$B$25:$B$34,MATCH(ABS(C207-D207),'ELO settings '!$A$25:$A$34,0)))))</f>
        <v/>
      </c>
      <c r="L207" s="73" t="str">
        <f t="shared" si="83"/>
        <v/>
      </c>
      <c r="M207" s="73" t="str">
        <f>IF(A207="GW 1",ELO_Initial,IFERROR(INDEX(Tables!$1:$1048576,MATCH('Program and Results'!$E207,Tables!$A:$A,0),MATCH('Program and Results'!$A207,Tables!$1:$1,0)-1),""))</f>
        <v/>
      </c>
      <c r="N207" s="74" t="str">
        <f t="shared" si="79"/>
        <v/>
      </c>
      <c r="O207" s="74" t="str">
        <f t="shared" si="80"/>
        <v/>
      </c>
      <c r="P207" s="75" t="str">
        <f t="shared" si="85"/>
        <v/>
      </c>
      <c r="Q207" s="76" t="str">
        <f t="shared" si="81"/>
        <v/>
      </c>
      <c r="R207" s="77" t="str">
        <f t="shared" si="82"/>
        <v/>
      </c>
      <c r="S207" s="87" t="str">
        <f t="shared" si="75"/>
        <v/>
      </c>
      <c r="T207" s="74" t="str">
        <f t="shared" si="76"/>
        <v/>
      </c>
      <c r="U207" s="74" t="str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/>
      </c>
      <c r="V207" s="88" t="str">
        <f t="shared" si="69"/>
        <v/>
      </c>
      <c r="W207" s="88" t="str">
        <f>IF(OR($A207="GW 1",$A207="GW 2",$A207="GW 3",$A207="GW 4",$A207="GW 5",$A207="GW 6"),"N/A",IF(T207="","",IF(AND(T207&gt;='Prediction Systems settings'!$B$3,'Program and Results'!T207&lt;='Prediction Systems settings'!$C$3),"DRAW",IF(T207&gt;0,"HOME","AWAY"))))</f>
        <v/>
      </c>
      <c r="X207" s="89" t="str">
        <f t="shared" si="71"/>
        <v/>
      </c>
      <c r="Y207" s="74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/>
      </c>
      <c r="Z207" s="74" t="str">
        <f t="shared" si="72"/>
        <v/>
      </c>
      <c r="AA207" s="85" t="str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/>
      </c>
      <c r="AB207" s="86" t="str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/>
      </c>
      <c r="AC207" s="86" t="str">
        <f t="shared" si="73"/>
        <v/>
      </c>
      <c r="AD207" s="86" t="str">
        <f>IF(OR($A207="GW 1",$A207="GW 2",$A207="GW 3",$A207="GW 4",$A207="GW 5",$A207="GW 6"),"N/A",IF(AC207="","",IF(AC207&gt;'Prediction Systems settings'!$B$5,"HOME",IF(AC207&lt;-'Prediction Systems settings'!$B$5,"AWAY","DRAW"))))</f>
        <v/>
      </c>
      <c r="AE207" s="86" t="str">
        <f t="shared" si="74"/>
        <v/>
      </c>
      <c r="AK207" t="s">
        <v>208</v>
      </c>
      <c r="AL207" t="s">
        <v>208</v>
      </c>
    </row>
    <row r="208" spans="2:38">
      <c r="B208"/>
      <c r="C208"/>
      <c r="D208"/>
      <c r="E208"/>
      <c r="F208" s="73" t="str">
        <f t="shared" si="84"/>
        <v/>
      </c>
      <c r="G208" s="73" t="str">
        <f>IF(A208="GW 1",ELO_Initial,IFERROR(INDEX(Tables!$1:$1048576,MATCH('Program and Results'!$B208,Tables!$A:$A,0),MATCH('Program and Results'!$A208,Tables!$1:$1,0)-1),""))</f>
        <v/>
      </c>
      <c r="H208" s="74" t="str">
        <f t="shared" si="77"/>
        <v/>
      </c>
      <c r="I208" s="74" t="str">
        <f t="shared" si="78"/>
        <v/>
      </c>
      <c r="J208" s="75" t="str">
        <f t="shared" si="70"/>
        <v/>
      </c>
      <c r="K208" s="76" t="str">
        <f>IF(E208="","",IF(ABS(C208-D208)=0,0,IF(ABS(C208-D208)&gt;10,2.99,INDEX('ELO settings '!$B$25:$B$34,MATCH(ABS(C208-D208),'ELO settings '!$A$25:$A$34,0)))))</f>
        <v/>
      </c>
      <c r="L208" s="73" t="str">
        <f t="shared" si="83"/>
        <v/>
      </c>
      <c r="M208" s="73" t="str">
        <f>IF(A208="GW 1",ELO_Initial,IFERROR(INDEX(Tables!$1:$1048576,MATCH('Program and Results'!$E208,Tables!$A:$A,0),MATCH('Program and Results'!$A208,Tables!$1:$1,0)-1),""))</f>
        <v/>
      </c>
      <c r="N208" s="74" t="str">
        <f t="shared" si="79"/>
        <v/>
      </c>
      <c r="O208" s="74" t="str">
        <f t="shared" si="80"/>
        <v/>
      </c>
      <c r="P208" s="75" t="str">
        <f t="shared" si="85"/>
        <v/>
      </c>
      <c r="Q208" s="76" t="str">
        <f t="shared" si="81"/>
        <v/>
      </c>
      <c r="R208" s="77" t="str">
        <f t="shared" si="82"/>
        <v/>
      </c>
      <c r="S208" s="87" t="str">
        <f t="shared" si="75"/>
        <v/>
      </c>
      <c r="T208" s="74" t="str">
        <f t="shared" si="76"/>
        <v/>
      </c>
      <c r="U208" s="74" t="str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/>
      </c>
      <c r="V208" s="88" t="str">
        <f t="shared" si="69"/>
        <v/>
      </c>
      <c r="W208" s="88" t="str">
        <f>IF(OR($A208="GW 1",$A208="GW 2",$A208="GW 3",$A208="GW 4",$A208="GW 5",$A208="GW 6"),"N/A",IF(T208="","",IF(AND(T208&gt;='Prediction Systems settings'!$B$3,'Program and Results'!T208&lt;='Prediction Systems settings'!$C$3),"DRAW",IF(T208&gt;0,"HOME","AWAY"))))</f>
        <v/>
      </c>
      <c r="X208" s="89" t="str">
        <f t="shared" si="71"/>
        <v/>
      </c>
      <c r="Y208" s="74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/>
      </c>
      <c r="Z208" s="74" t="str">
        <f t="shared" si="72"/>
        <v/>
      </c>
      <c r="AA208" s="85" t="str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/>
      </c>
      <c r="AB208" s="86" t="str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/>
      </c>
      <c r="AC208" s="86" t="str">
        <f t="shared" si="73"/>
        <v/>
      </c>
      <c r="AD208" s="86" t="str">
        <f>IF(OR($A208="GW 1",$A208="GW 2",$A208="GW 3",$A208="GW 4",$A208="GW 5",$A208="GW 6"),"N/A",IF(AC208="","",IF(AC208&gt;'Prediction Systems settings'!$B$5,"HOME",IF(AC208&lt;-'Prediction Systems settings'!$B$5,"AWAY","DRAW"))))</f>
        <v/>
      </c>
      <c r="AE208" s="86" t="str">
        <f t="shared" si="74"/>
        <v/>
      </c>
      <c r="AK208" t="s">
        <v>208</v>
      </c>
      <c r="AL208" t="s">
        <v>208</v>
      </c>
    </row>
    <row r="209" spans="2:38">
      <c r="B209"/>
      <c r="C209"/>
      <c r="D209"/>
      <c r="E209"/>
      <c r="F209" s="73" t="str">
        <f t="shared" si="84"/>
        <v/>
      </c>
      <c r="G209" s="73" t="str">
        <f>IF(A209="GW 1",ELO_Initial,IFERROR(INDEX(Tables!$1:$1048576,MATCH('Program and Results'!$B209,Tables!$A:$A,0),MATCH('Program and Results'!$A209,Tables!$1:$1,0)-1),""))</f>
        <v/>
      </c>
      <c r="H209" s="74" t="str">
        <f t="shared" si="77"/>
        <v/>
      </c>
      <c r="I209" s="74" t="str">
        <f t="shared" si="78"/>
        <v/>
      </c>
      <c r="J209" s="75" t="str">
        <f t="shared" si="70"/>
        <v/>
      </c>
      <c r="K209" s="76" t="str">
        <f>IF(E209="","",IF(ABS(C209-D209)=0,0,IF(ABS(C209-D209)&gt;10,2.99,INDEX('ELO settings '!$B$25:$B$34,MATCH(ABS(C209-D209),'ELO settings '!$A$25:$A$34,0)))))</f>
        <v/>
      </c>
      <c r="L209" s="73" t="str">
        <f t="shared" si="83"/>
        <v/>
      </c>
      <c r="M209" s="73" t="str">
        <f>IF(A209="GW 1",ELO_Initial,IFERROR(INDEX(Tables!$1:$1048576,MATCH('Program and Results'!$E209,Tables!$A:$A,0),MATCH('Program and Results'!$A209,Tables!$1:$1,0)-1),""))</f>
        <v/>
      </c>
      <c r="N209" s="74" t="str">
        <f t="shared" si="79"/>
        <v/>
      </c>
      <c r="O209" s="74" t="str">
        <f t="shared" si="80"/>
        <v/>
      </c>
      <c r="P209" s="75" t="str">
        <f t="shared" si="85"/>
        <v/>
      </c>
      <c r="Q209" s="76" t="str">
        <f t="shared" si="81"/>
        <v/>
      </c>
      <c r="R209" s="77" t="str">
        <f t="shared" si="82"/>
        <v/>
      </c>
      <c r="S209" s="87" t="str">
        <f t="shared" si="75"/>
        <v/>
      </c>
      <c r="T209" s="74" t="str">
        <f t="shared" si="76"/>
        <v/>
      </c>
      <c r="U209" s="74" t="str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/>
      </c>
      <c r="V209" s="88" t="str">
        <f t="shared" si="69"/>
        <v/>
      </c>
      <c r="W209" s="88" t="str">
        <f>IF(OR($A209="GW 1",$A209="GW 2",$A209="GW 3",$A209="GW 4",$A209="GW 5",$A209="GW 6"),"N/A",IF(T209="","",IF(AND(T209&gt;='Prediction Systems settings'!$B$3,'Program and Results'!T209&lt;='Prediction Systems settings'!$C$3),"DRAW",IF(T209&gt;0,"HOME","AWAY"))))</f>
        <v/>
      </c>
      <c r="X209" s="89" t="str">
        <f t="shared" si="71"/>
        <v/>
      </c>
      <c r="Y209" s="74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/>
      </c>
      <c r="Z209" s="74" t="str">
        <f t="shared" si="72"/>
        <v/>
      </c>
      <c r="AA209" s="85" t="str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/>
      </c>
      <c r="AB209" s="86" t="str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/>
      </c>
      <c r="AC209" s="86" t="str">
        <f t="shared" si="73"/>
        <v/>
      </c>
      <c r="AD209" s="86" t="str">
        <f>IF(OR($A209="GW 1",$A209="GW 2",$A209="GW 3",$A209="GW 4",$A209="GW 5",$A209="GW 6"),"N/A",IF(AC209="","",IF(AC209&gt;'Prediction Systems settings'!$B$5,"HOME",IF(AC209&lt;-'Prediction Systems settings'!$B$5,"AWAY","DRAW"))))</f>
        <v/>
      </c>
      <c r="AE209" s="86" t="str">
        <f t="shared" si="74"/>
        <v/>
      </c>
      <c r="AK209" t="s">
        <v>208</v>
      </c>
      <c r="AL209" t="s">
        <v>208</v>
      </c>
    </row>
    <row r="210" spans="2:38">
      <c r="B210"/>
      <c r="C210"/>
      <c r="D210"/>
      <c r="E210"/>
      <c r="F210" s="73" t="str">
        <f t="shared" si="84"/>
        <v/>
      </c>
      <c r="G210" s="73" t="str">
        <f>IF(A210="GW 1",ELO_Initial,IFERROR(INDEX(Tables!$1:$1048576,MATCH('Program and Results'!$B210,Tables!$A:$A,0),MATCH('Program and Results'!$A210,Tables!$1:$1,0)-1),""))</f>
        <v/>
      </c>
      <c r="H210" s="74" t="str">
        <f t="shared" si="77"/>
        <v/>
      </c>
      <c r="I210" s="74" t="str">
        <f t="shared" si="78"/>
        <v/>
      </c>
      <c r="J210" s="75" t="str">
        <f t="shared" si="70"/>
        <v/>
      </c>
      <c r="K210" s="76" t="str">
        <f>IF(E210="","",IF(ABS(C210-D210)=0,0,IF(ABS(C210-D210)&gt;10,2.99,INDEX('ELO settings '!$B$25:$B$34,MATCH(ABS(C210-D210),'ELO settings '!$A$25:$A$34,0)))))</f>
        <v/>
      </c>
      <c r="L210" s="73" t="str">
        <f t="shared" si="83"/>
        <v/>
      </c>
      <c r="M210" s="73" t="str">
        <f>IF(A210="GW 1",ELO_Initial,IFERROR(INDEX(Tables!$1:$1048576,MATCH('Program and Results'!$E210,Tables!$A:$A,0),MATCH('Program and Results'!$A210,Tables!$1:$1,0)-1),""))</f>
        <v/>
      </c>
      <c r="N210" s="74" t="str">
        <f t="shared" si="79"/>
        <v/>
      </c>
      <c r="O210" s="74" t="str">
        <f t="shared" si="80"/>
        <v/>
      </c>
      <c r="P210" s="75" t="str">
        <f t="shared" si="85"/>
        <v/>
      </c>
      <c r="Q210" s="76" t="str">
        <f t="shared" si="81"/>
        <v/>
      </c>
      <c r="R210" s="77" t="str">
        <f t="shared" si="82"/>
        <v/>
      </c>
      <c r="S210" s="87" t="str">
        <f t="shared" si="75"/>
        <v/>
      </c>
      <c r="T210" s="74" t="str">
        <f t="shared" si="76"/>
        <v/>
      </c>
      <c r="U210" s="74" t="str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/>
      </c>
      <c r="V210" s="88" t="str">
        <f>IF(D210="","",J210-P210)</f>
        <v/>
      </c>
      <c r="W210" s="88" t="str">
        <f>IF(OR($A210="GW 1",$A210="GW 2",$A210="GW 3",$A210="GW 4",$A210="GW 5",$A210="GW 6"),"N/A",IF(T210="","",IF(AND(T210&gt;='Prediction Systems settings'!$B$3,'Program and Results'!T210&lt;='Prediction Systems settings'!$C$3),"DRAW",IF(T210&gt;0,"HOME","AWAY"))))</f>
        <v/>
      </c>
      <c r="X210" s="89" t="str">
        <f t="shared" si="71"/>
        <v/>
      </c>
      <c r="Y210" s="74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/>
      </c>
      <c r="Z210" s="74" t="str">
        <f t="shared" si="72"/>
        <v/>
      </c>
      <c r="AA210" s="85" t="str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/>
      </c>
      <c r="AB210" s="86" t="str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/>
      </c>
      <c r="AC210" s="86" t="str">
        <f t="shared" si="73"/>
        <v/>
      </c>
      <c r="AD210" s="86" t="str">
        <f>IF(OR($A210="GW 1",$A210="GW 2",$A210="GW 3",$A210="GW 4",$A210="GW 5",$A210="GW 6"),"N/A",IF(AC210="","",IF(AC210&gt;'Prediction Systems settings'!$B$5,"HOME",IF(AC210&lt;-'Prediction Systems settings'!$B$5,"AWAY","DRAW"))))</f>
        <v/>
      </c>
      <c r="AE210" s="86" t="str">
        <f t="shared" si="74"/>
        <v/>
      </c>
      <c r="AK210" t="s">
        <v>208</v>
      </c>
      <c r="AL210" t="s">
        <v>208</v>
      </c>
    </row>
    <row r="211" spans="2:38">
      <c r="B211"/>
      <c r="C211"/>
      <c r="D211"/>
      <c r="E211"/>
      <c r="F211" s="73" t="str">
        <f t="shared" si="84"/>
        <v/>
      </c>
      <c r="G211" s="73" t="str">
        <f>IF(A211="GW 1",ELO_Initial,IFERROR(INDEX(Tables!$1:$1048576,MATCH('Program and Results'!$B211,Tables!$A:$A,0),MATCH('Program and Results'!$A211,Tables!$1:$1,0)-1),""))</f>
        <v/>
      </c>
      <c r="H211" s="74" t="str">
        <f t="shared" si="77"/>
        <v/>
      </c>
      <c r="I211" s="74" t="str">
        <f t="shared" si="78"/>
        <v/>
      </c>
      <c r="J211" s="75" t="str">
        <f t="shared" si="70"/>
        <v/>
      </c>
      <c r="K211" s="76" t="str">
        <f>IF(E211="","",IF(ABS(C211-D211)=0,0,IF(ABS(C211-D211)&gt;10,2.99,INDEX('ELO settings '!$B$25:$B$34,MATCH(ABS(C211-D211),'ELO settings '!$A$25:$A$34,0)))))</f>
        <v/>
      </c>
      <c r="L211" s="73" t="str">
        <f t="shared" si="83"/>
        <v/>
      </c>
      <c r="M211" s="73" t="str">
        <f>IF(A211="GW 1",ELO_Initial,IFERROR(INDEX(Tables!$1:$1048576,MATCH('Program and Results'!$E211,Tables!$A:$A,0),MATCH('Program and Results'!$A211,Tables!$1:$1,0)-1),""))</f>
        <v/>
      </c>
      <c r="N211" s="74" t="str">
        <f t="shared" si="79"/>
        <v/>
      </c>
      <c r="O211" s="74" t="str">
        <f t="shared" si="80"/>
        <v/>
      </c>
      <c r="P211" s="75" t="str">
        <f t="shared" si="85"/>
        <v/>
      </c>
      <c r="Q211" s="76" t="str">
        <f t="shared" si="81"/>
        <v/>
      </c>
      <c r="R211" s="77" t="str">
        <f t="shared" si="82"/>
        <v/>
      </c>
      <c r="S211" s="87" t="str">
        <f t="shared" si="75"/>
        <v/>
      </c>
      <c r="T211" s="74" t="str">
        <f t="shared" si="76"/>
        <v/>
      </c>
      <c r="U211" s="74" t="str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/>
      </c>
      <c r="V211" s="88" t="str">
        <f>IF(D211="","",J211-P211)</f>
        <v/>
      </c>
      <c r="W211" s="88" t="str">
        <f>IF(OR($A211="GW 1",$A211="GW 2",$A211="GW 3",$A211="GW 4",$A211="GW 5",$A211="GW 6"),"N/A",IF(T211="","",IF(AND(T211&gt;='Prediction Systems settings'!$B$3,'Program and Results'!T211&lt;='Prediction Systems settings'!$C$3),"DRAW",IF(T211&gt;0,"HOME","AWAY"))))</f>
        <v/>
      </c>
      <c r="X211" s="89" t="str">
        <f t="shared" si="71"/>
        <v/>
      </c>
      <c r="Y211" s="74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/>
      </c>
      <c r="Z211" s="74" t="str">
        <f t="shared" si="72"/>
        <v/>
      </c>
      <c r="AA211" s="85" t="str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/>
      </c>
      <c r="AB211" s="86" t="str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/>
      </c>
      <c r="AC211" s="86" t="str">
        <f t="shared" si="73"/>
        <v/>
      </c>
      <c r="AD211" s="86" t="str">
        <f>IF(OR($A211="GW 1",$A211="GW 2",$A211="GW 3",$A211="GW 4",$A211="GW 5",$A211="GW 6"),"N/A",IF(AC211="","",IF(AC211&gt;'Prediction Systems settings'!$B$5,"HOME",IF(AC211&lt;-'Prediction Systems settings'!$B$5,"AWAY","DRAW"))))</f>
        <v/>
      </c>
      <c r="AE211" s="86" t="str">
        <f t="shared" si="74"/>
        <v/>
      </c>
      <c r="AK211" t="s">
        <v>208</v>
      </c>
      <c r="AL211" t="s">
        <v>208</v>
      </c>
    </row>
    <row r="212" spans="2:38">
      <c r="B212"/>
      <c r="C212"/>
      <c r="D212"/>
      <c r="E212"/>
      <c r="F212" s="73" t="str">
        <f t="shared" si="84"/>
        <v/>
      </c>
      <c r="G212" s="73" t="str">
        <f>IF(A212="GW 1",ELO_Initial,IFERROR(INDEX(Tables!$1:$1048576,MATCH('Program and Results'!$B212,Tables!$A:$A,0),MATCH('Program and Results'!$A212,Tables!$1:$1,0)-1),""))</f>
        <v/>
      </c>
      <c r="H212" s="74" t="str">
        <f t="shared" si="77"/>
        <v/>
      </c>
      <c r="I212" s="74" t="str">
        <f t="shared" si="78"/>
        <v/>
      </c>
      <c r="J212" s="75" t="str">
        <f t="shared" si="70"/>
        <v/>
      </c>
      <c r="K212" s="76" t="str">
        <f>IF(E212="","",IF(ABS(C212-D212)=0,0,IF(ABS(C212-D212)&gt;10,2.99,INDEX('ELO settings '!$B$25:$B$34,MATCH(ABS(C212-D212),'ELO settings '!$A$25:$A$34,0)))))</f>
        <v/>
      </c>
      <c r="L212" s="73" t="str">
        <f t="shared" si="83"/>
        <v/>
      </c>
      <c r="M212" s="73" t="str">
        <f>IF(A212="GW 1",ELO_Initial,IFERROR(INDEX(Tables!$1:$1048576,MATCH('Program and Results'!$E212,Tables!$A:$A,0),MATCH('Program and Results'!$A212,Tables!$1:$1,0)-1),""))</f>
        <v/>
      </c>
      <c r="N212" s="74" t="str">
        <f t="shared" si="79"/>
        <v/>
      </c>
      <c r="O212" s="74" t="str">
        <f t="shared" si="80"/>
        <v/>
      </c>
      <c r="P212" s="75" t="str">
        <f t="shared" si="85"/>
        <v/>
      </c>
      <c r="Q212" s="76" t="str">
        <f t="shared" si="81"/>
        <v/>
      </c>
      <c r="R212" s="77" t="str">
        <f t="shared" si="82"/>
        <v/>
      </c>
      <c r="S212" s="87" t="str">
        <f t="shared" si="75"/>
        <v/>
      </c>
      <c r="T212" s="74" t="str">
        <f t="shared" si="76"/>
        <v/>
      </c>
      <c r="U212" s="74" t="str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/>
      </c>
      <c r="V212" s="88" t="str">
        <f t="shared" si="69"/>
        <v/>
      </c>
      <c r="W212" s="88" t="str">
        <f>IF(OR($A212="GW 1",$A212="GW 2",$A212="GW 3",$A212="GW 4",$A212="GW 5",$A212="GW 6"),"N/A",IF(T212="","",IF(AND(T212&gt;='Prediction Systems settings'!$B$3,'Program and Results'!T212&lt;='Prediction Systems settings'!$C$3),"DRAW",IF(T212&gt;0,"HOME","AWAY"))))</f>
        <v/>
      </c>
      <c r="X212" s="89" t="str">
        <f t="shared" si="71"/>
        <v/>
      </c>
      <c r="Y212" s="74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/>
      </c>
      <c r="Z212" s="74" t="str">
        <f t="shared" si="72"/>
        <v/>
      </c>
      <c r="AA212" s="85" t="str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/>
      </c>
      <c r="AB212" s="86" t="str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/>
      </c>
      <c r="AC212" s="86" t="str">
        <f t="shared" si="73"/>
        <v/>
      </c>
      <c r="AD212" s="86" t="str">
        <f>IF(OR($A212="GW 1",$A212="GW 2",$A212="GW 3",$A212="GW 4",$A212="GW 5",$A212="GW 6"),"N/A",IF(AC212="","",IF(AC212&gt;'Prediction Systems settings'!$B$5,"HOME",IF(AC212&lt;-'Prediction Systems settings'!$B$5,"AWAY","DRAW"))))</f>
        <v/>
      </c>
      <c r="AE212" s="86" t="str">
        <f t="shared" si="74"/>
        <v/>
      </c>
      <c r="AK212" t="s">
        <v>208</v>
      </c>
      <c r="AL212" t="s">
        <v>208</v>
      </c>
    </row>
    <row r="213" spans="2:38">
      <c r="B213"/>
      <c r="C213"/>
      <c r="D213"/>
      <c r="E213"/>
      <c r="F213" s="73" t="str">
        <f t="shared" si="84"/>
        <v/>
      </c>
      <c r="G213" s="73" t="str">
        <f>IF(A213="GW 1",ELO_Initial,IFERROR(INDEX(Tables!$1:$1048576,MATCH('Program and Results'!$B213,Tables!$A:$A,0),MATCH('Program and Results'!$A213,Tables!$1:$1,0)-1),""))</f>
        <v/>
      </c>
      <c r="H213" s="74" t="str">
        <f t="shared" si="77"/>
        <v/>
      </c>
      <c r="I213" s="74" t="str">
        <f t="shared" si="78"/>
        <v/>
      </c>
      <c r="J213" s="75" t="str">
        <f t="shared" si="70"/>
        <v/>
      </c>
      <c r="K213" s="76" t="str">
        <f>IF(E213="","",IF(ABS(C213-D213)=0,0,IF(ABS(C213-D213)&gt;10,2.99,INDEX('ELO settings '!$B$25:$B$34,MATCH(ABS(C213-D213),'ELO settings '!$A$25:$A$34,0)))))</f>
        <v/>
      </c>
      <c r="L213" s="73" t="str">
        <f t="shared" si="83"/>
        <v/>
      </c>
      <c r="M213" s="73" t="str">
        <f>IF(A213="GW 1",ELO_Initial,IFERROR(INDEX(Tables!$1:$1048576,MATCH('Program and Results'!$E213,Tables!$A:$A,0),MATCH('Program and Results'!$A213,Tables!$1:$1,0)-1),""))</f>
        <v/>
      </c>
      <c r="N213" s="74" t="str">
        <f t="shared" si="79"/>
        <v/>
      </c>
      <c r="O213" s="74" t="str">
        <f t="shared" si="80"/>
        <v/>
      </c>
      <c r="P213" s="75" t="str">
        <f t="shared" si="85"/>
        <v/>
      </c>
      <c r="Q213" s="76" t="str">
        <f t="shared" si="81"/>
        <v/>
      </c>
      <c r="R213" s="77" t="str">
        <f t="shared" si="82"/>
        <v/>
      </c>
      <c r="S213" s="87" t="str">
        <f t="shared" si="75"/>
        <v/>
      </c>
      <c r="T213" s="74" t="str">
        <f t="shared" si="76"/>
        <v/>
      </c>
      <c r="U213" s="74" t="str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/>
      </c>
      <c r="V213" s="88" t="str">
        <f t="shared" si="69"/>
        <v/>
      </c>
      <c r="W213" s="88" t="str">
        <f>IF(OR($A213="GW 1",$A213="GW 2",$A213="GW 3",$A213="GW 4",$A213="GW 5",$A213="GW 6"),"N/A",IF(T213="","",IF(AND(T213&gt;='Prediction Systems settings'!$B$3,'Program and Results'!T213&lt;='Prediction Systems settings'!$C$3),"DRAW",IF(T213&gt;0,"HOME","AWAY"))))</f>
        <v/>
      </c>
      <c r="X213" s="89" t="str">
        <f t="shared" si="71"/>
        <v/>
      </c>
      <c r="Y213" s="74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/>
      </c>
      <c r="Z213" s="74" t="str">
        <f t="shared" si="72"/>
        <v/>
      </c>
      <c r="AA213" s="85" t="str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/>
      </c>
      <c r="AB213" s="86" t="str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/>
      </c>
      <c r="AC213" s="86" t="str">
        <f t="shared" si="73"/>
        <v/>
      </c>
      <c r="AD213" s="86" t="str">
        <f>IF(OR($A213="GW 1",$A213="GW 2",$A213="GW 3",$A213="GW 4",$A213="GW 5",$A213="GW 6"),"N/A",IF(AC213="","",IF(AC213&gt;'Prediction Systems settings'!$B$5,"HOME",IF(AC213&lt;-'Prediction Systems settings'!$B$5,"AWAY","DRAW"))))</f>
        <v/>
      </c>
      <c r="AE213" s="86" t="str">
        <f t="shared" si="74"/>
        <v/>
      </c>
      <c r="AK213" t="s">
        <v>208</v>
      </c>
      <c r="AL213" t="s">
        <v>208</v>
      </c>
    </row>
    <row r="214" spans="2:38">
      <c r="B214"/>
      <c r="C214"/>
      <c r="D214"/>
      <c r="E214"/>
      <c r="F214" s="73" t="str">
        <f t="shared" si="84"/>
        <v/>
      </c>
      <c r="G214" s="73" t="str">
        <f>IF(A214="GW 1",ELO_Initial,IFERROR(INDEX(Tables!$1:$1048576,MATCH('Program and Results'!$B214,Tables!$A:$A,0),MATCH('Program and Results'!$A214,Tables!$1:$1,0)-1),""))</f>
        <v/>
      </c>
      <c r="H214" s="74" t="str">
        <f t="shared" si="77"/>
        <v/>
      </c>
      <c r="I214" s="74" t="str">
        <f t="shared" si="78"/>
        <v/>
      </c>
      <c r="J214" s="75" t="str">
        <f t="shared" si="70"/>
        <v/>
      </c>
      <c r="K214" s="76" t="str">
        <f>IF(E214="","",IF(ABS(C214-D214)=0,0,IF(ABS(C214-D214)&gt;10,2.99,INDEX('ELO settings '!$B$25:$B$34,MATCH(ABS(C214-D214),'ELO settings '!$A$25:$A$34,0)))))</f>
        <v/>
      </c>
      <c r="L214" s="73" t="str">
        <f t="shared" si="83"/>
        <v/>
      </c>
      <c r="M214" s="73" t="str">
        <f>IF(A214="GW 1",ELO_Initial,IFERROR(INDEX(Tables!$1:$1048576,MATCH('Program and Results'!$E214,Tables!$A:$A,0),MATCH('Program and Results'!$A214,Tables!$1:$1,0)-1),""))</f>
        <v/>
      </c>
      <c r="N214" s="74" t="str">
        <f t="shared" si="79"/>
        <v/>
      </c>
      <c r="O214" s="74" t="str">
        <f t="shared" si="80"/>
        <v/>
      </c>
      <c r="P214" s="75" t="str">
        <f t="shared" si="85"/>
        <v/>
      </c>
      <c r="Q214" s="76" t="str">
        <f t="shared" si="81"/>
        <v/>
      </c>
      <c r="R214" s="77" t="str">
        <f t="shared" si="82"/>
        <v/>
      </c>
      <c r="S214" s="87" t="str">
        <f t="shared" si="75"/>
        <v/>
      </c>
      <c r="T214" s="74" t="str">
        <f t="shared" si="76"/>
        <v/>
      </c>
      <c r="U214" s="74" t="str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/>
      </c>
      <c r="V214" s="88" t="str">
        <f t="shared" si="69"/>
        <v/>
      </c>
      <c r="W214" s="88" t="str">
        <f>IF(OR($A214="GW 1",$A214="GW 2",$A214="GW 3",$A214="GW 4",$A214="GW 5",$A214="GW 6"),"N/A",IF(T214="","",IF(AND(T214&gt;='Prediction Systems settings'!$B$3,'Program and Results'!T214&lt;='Prediction Systems settings'!$C$3),"DRAW",IF(T214&gt;0,"HOME","AWAY"))))</f>
        <v/>
      </c>
      <c r="X214" s="89" t="str">
        <f t="shared" si="71"/>
        <v/>
      </c>
      <c r="Y214" s="74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/>
      </c>
      <c r="Z214" s="74" t="str">
        <f t="shared" si="72"/>
        <v/>
      </c>
      <c r="AA214" s="85" t="str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/>
      </c>
      <c r="AB214" s="86" t="str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/>
      </c>
      <c r="AC214" s="86" t="str">
        <f t="shared" si="73"/>
        <v/>
      </c>
      <c r="AD214" s="86" t="str">
        <f>IF(OR($A214="GW 1",$A214="GW 2",$A214="GW 3",$A214="GW 4",$A214="GW 5",$A214="GW 6"),"N/A",IF(AC214="","",IF(AC214&gt;'Prediction Systems settings'!$B$5,"HOME",IF(AC214&lt;-'Prediction Systems settings'!$B$5,"AWAY","DRAW"))))</f>
        <v/>
      </c>
      <c r="AE214" s="86" t="str">
        <f t="shared" si="74"/>
        <v/>
      </c>
      <c r="AK214" t="s">
        <v>208</v>
      </c>
      <c r="AL214" t="s">
        <v>208</v>
      </c>
    </row>
    <row r="215" spans="2:38">
      <c r="B215"/>
      <c r="C215"/>
      <c r="D215"/>
      <c r="E215"/>
      <c r="F215" s="73" t="str">
        <f t="shared" si="84"/>
        <v/>
      </c>
      <c r="G215" s="73" t="str">
        <f>IF(A215="GW 1",ELO_Initial,IFERROR(INDEX(Tables!$1:$1048576,MATCH('Program and Results'!$B215,Tables!$A:$A,0),MATCH('Program and Results'!$A215,Tables!$1:$1,0)-1),""))</f>
        <v/>
      </c>
      <c r="H215" s="74" t="str">
        <f t="shared" si="77"/>
        <v/>
      </c>
      <c r="I215" s="74" t="str">
        <f t="shared" si="78"/>
        <v/>
      </c>
      <c r="J215" s="75" t="str">
        <f t="shared" si="70"/>
        <v/>
      </c>
      <c r="K215" s="76" t="str">
        <f>IF(E215="","",IF(ABS(C215-D215)=0,0,IF(ABS(C215-D215)&gt;10,2.99,INDEX('ELO settings '!$B$25:$B$34,MATCH(ABS(C215-D215),'ELO settings '!$A$25:$A$34,0)))))</f>
        <v/>
      </c>
      <c r="L215" s="73" t="str">
        <f t="shared" si="83"/>
        <v/>
      </c>
      <c r="M215" s="73" t="str">
        <f>IF(A215="GW 1",ELO_Initial,IFERROR(INDEX(Tables!$1:$1048576,MATCH('Program and Results'!$E215,Tables!$A:$A,0),MATCH('Program and Results'!$A215,Tables!$1:$1,0)-1),""))</f>
        <v/>
      </c>
      <c r="N215" s="74" t="str">
        <f t="shared" si="79"/>
        <v/>
      </c>
      <c r="O215" s="74" t="str">
        <f t="shared" si="80"/>
        <v/>
      </c>
      <c r="P215" s="75" t="str">
        <f t="shared" si="85"/>
        <v/>
      </c>
      <c r="Q215" s="76" t="str">
        <f t="shared" si="81"/>
        <v/>
      </c>
      <c r="R215" s="77" t="str">
        <f t="shared" si="82"/>
        <v/>
      </c>
      <c r="S215" s="87" t="str">
        <f t="shared" si="75"/>
        <v/>
      </c>
      <c r="T215" s="74" t="str">
        <f t="shared" si="76"/>
        <v/>
      </c>
      <c r="U215" s="74" t="str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/>
      </c>
      <c r="V215" s="88" t="str">
        <f t="shared" si="69"/>
        <v/>
      </c>
      <c r="W215" s="88" t="str">
        <f>IF(OR($A215="GW 1",$A215="GW 2",$A215="GW 3",$A215="GW 4",$A215="GW 5",$A215="GW 6"),"N/A",IF(T215="","",IF(AND(T215&gt;='Prediction Systems settings'!$B$3,'Program and Results'!T215&lt;='Prediction Systems settings'!$C$3),"DRAW",IF(T215&gt;0,"HOME","AWAY"))))</f>
        <v/>
      </c>
      <c r="X215" s="89" t="str">
        <f t="shared" si="71"/>
        <v/>
      </c>
      <c r="Y215" s="74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/>
      </c>
      <c r="Z215" s="74" t="str">
        <f t="shared" si="72"/>
        <v/>
      </c>
      <c r="AA215" s="85" t="str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/>
      </c>
      <c r="AB215" s="86" t="str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/>
      </c>
      <c r="AC215" s="86" t="str">
        <f t="shared" si="73"/>
        <v/>
      </c>
      <c r="AD215" s="86" t="str">
        <f>IF(OR($A215="GW 1",$A215="GW 2",$A215="GW 3",$A215="GW 4",$A215="GW 5",$A215="GW 6"),"N/A",IF(AC215="","",IF(AC215&gt;'Prediction Systems settings'!$B$5,"HOME",IF(AC215&lt;-'Prediction Systems settings'!$B$5,"AWAY","DRAW"))))</f>
        <v/>
      </c>
      <c r="AE215" s="86" t="str">
        <f t="shared" si="74"/>
        <v/>
      </c>
      <c r="AK215" t="s">
        <v>208</v>
      </c>
      <c r="AL215" t="s">
        <v>208</v>
      </c>
    </row>
    <row r="216" spans="2:38">
      <c r="B216"/>
      <c r="C216"/>
      <c r="D216"/>
      <c r="E216"/>
      <c r="F216" s="73" t="str">
        <f t="shared" si="84"/>
        <v/>
      </c>
      <c r="G216" s="73" t="str">
        <f>IF(A216="GW 1",ELO_Initial,IFERROR(INDEX(Tables!$1:$1048576,MATCH('Program and Results'!$B216,Tables!$A:$A,0),MATCH('Program and Results'!$A216,Tables!$1:$1,0)-1),""))</f>
        <v/>
      </c>
      <c r="H216" s="74" t="str">
        <f t="shared" si="77"/>
        <v/>
      </c>
      <c r="I216" s="74" t="str">
        <f t="shared" si="78"/>
        <v/>
      </c>
      <c r="J216" s="75" t="str">
        <f t="shared" si="70"/>
        <v/>
      </c>
      <c r="K216" s="76" t="str">
        <f>IF(E216="","",IF(ABS(C216-D216)=0,0,IF(ABS(C216-D216)&gt;10,2.99,INDEX('ELO settings '!$B$25:$B$34,MATCH(ABS(C216-D216),'ELO settings '!$A$25:$A$34,0)))))</f>
        <v/>
      </c>
      <c r="L216" s="73" t="str">
        <f t="shared" si="83"/>
        <v/>
      </c>
      <c r="M216" s="73" t="str">
        <f>IF(A216="GW 1",ELO_Initial,IFERROR(INDEX(Tables!$1:$1048576,MATCH('Program and Results'!$E216,Tables!$A:$A,0),MATCH('Program and Results'!$A216,Tables!$1:$1,0)-1),""))</f>
        <v/>
      </c>
      <c r="N216" s="74" t="str">
        <f t="shared" si="79"/>
        <v/>
      </c>
      <c r="O216" s="74" t="str">
        <f t="shared" si="80"/>
        <v/>
      </c>
      <c r="P216" s="75" t="str">
        <f t="shared" si="85"/>
        <v/>
      </c>
      <c r="Q216" s="76" t="str">
        <f t="shared" si="81"/>
        <v/>
      </c>
      <c r="R216" s="77" t="str">
        <f t="shared" si="82"/>
        <v/>
      </c>
      <c r="S216" s="87" t="str">
        <f t="shared" si="75"/>
        <v/>
      </c>
      <c r="T216" s="74" t="str">
        <f t="shared" si="76"/>
        <v/>
      </c>
      <c r="U216" s="74" t="str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/>
      </c>
      <c r="V216" s="88" t="str">
        <f t="shared" si="69"/>
        <v/>
      </c>
      <c r="W216" s="88" t="str">
        <f>IF(OR($A216="GW 1",$A216="GW 2",$A216="GW 3",$A216="GW 4",$A216="GW 5",$A216="GW 6"),"N/A",IF(T216="","",IF(AND(T216&gt;='Prediction Systems settings'!$B$3,'Program and Results'!T216&lt;='Prediction Systems settings'!$C$3),"DRAW",IF(T216&gt;0,"HOME","AWAY"))))</f>
        <v/>
      </c>
      <c r="X216" s="89" t="str">
        <f t="shared" si="71"/>
        <v/>
      </c>
      <c r="Y216" s="74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/>
      </c>
      <c r="Z216" s="74" t="str">
        <f t="shared" si="72"/>
        <v/>
      </c>
      <c r="AA216" s="85" t="str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/>
      </c>
      <c r="AB216" s="86" t="str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/>
      </c>
      <c r="AC216" s="86" t="str">
        <f t="shared" si="73"/>
        <v/>
      </c>
      <c r="AD216" s="86" t="str">
        <f>IF(OR($A216="GW 1",$A216="GW 2",$A216="GW 3",$A216="GW 4",$A216="GW 5",$A216="GW 6"),"N/A",IF(AC216="","",IF(AC216&gt;'Prediction Systems settings'!$B$5,"HOME",IF(AC216&lt;-'Prediction Systems settings'!$B$5,"AWAY","DRAW"))))</f>
        <v/>
      </c>
      <c r="AE216" s="86" t="str">
        <f t="shared" si="74"/>
        <v/>
      </c>
      <c r="AK216" t="s">
        <v>208</v>
      </c>
      <c r="AL216" t="s">
        <v>208</v>
      </c>
    </row>
    <row r="217" spans="2:38">
      <c r="B217"/>
      <c r="C217"/>
      <c r="D217"/>
      <c r="E217"/>
      <c r="F217" s="73" t="str">
        <f t="shared" si="84"/>
        <v/>
      </c>
      <c r="G217" s="73" t="str">
        <f>IF(A217="GW 1",ELO_Initial,IFERROR(INDEX(Tables!$1:$1048576,MATCH('Program and Results'!$B217,Tables!$A:$A,0),MATCH('Program and Results'!$A217,Tables!$1:$1,0)-1),""))</f>
        <v/>
      </c>
      <c r="H217" s="74" t="str">
        <f t="shared" si="77"/>
        <v/>
      </c>
      <c r="I217" s="74" t="str">
        <f t="shared" si="78"/>
        <v/>
      </c>
      <c r="J217" s="75" t="str">
        <f t="shared" si="70"/>
        <v/>
      </c>
      <c r="K217" s="76" t="str">
        <f>IF(E217="","",IF(ABS(C217-D217)=0,0,IF(ABS(C217-D217)&gt;10,2.99,INDEX('ELO settings '!$B$25:$B$34,MATCH(ABS(C217-D217),'ELO settings '!$A$25:$A$34,0)))))</f>
        <v/>
      </c>
      <c r="L217" s="73" t="str">
        <f t="shared" si="83"/>
        <v/>
      </c>
      <c r="M217" s="73" t="str">
        <f>IF(A217="GW 1",ELO_Initial,IFERROR(INDEX(Tables!$1:$1048576,MATCH('Program and Results'!$E217,Tables!$A:$A,0),MATCH('Program and Results'!$A217,Tables!$1:$1,0)-1),""))</f>
        <v/>
      </c>
      <c r="N217" s="74" t="str">
        <f t="shared" si="79"/>
        <v/>
      </c>
      <c r="O217" s="74" t="str">
        <f t="shared" si="80"/>
        <v/>
      </c>
      <c r="P217" s="75" t="str">
        <f t="shared" si="85"/>
        <v/>
      </c>
      <c r="Q217" s="76" t="str">
        <f t="shared" si="81"/>
        <v/>
      </c>
      <c r="R217" s="77" t="str">
        <f t="shared" si="82"/>
        <v/>
      </c>
      <c r="S217" s="87" t="str">
        <f t="shared" si="75"/>
        <v/>
      </c>
      <c r="T217" s="74" t="str">
        <f t="shared" si="76"/>
        <v/>
      </c>
      <c r="U217" s="74" t="str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/>
      </c>
      <c r="V217" s="88" t="str">
        <f t="shared" si="69"/>
        <v/>
      </c>
      <c r="W217" s="88" t="str">
        <f>IF(OR($A217="GW 1",$A217="GW 2",$A217="GW 3",$A217="GW 4",$A217="GW 5",$A217="GW 6"),"N/A",IF(T217="","",IF(AND(T217&gt;='Prediction Systems settings'!$B$3,'Program and Results'!T217&lt;='Prediction Systems settings'!$C$3),"DRAW",IF(T217&gt;0,"HOME","AWAY"))))</f>
        <v/>
      </c>
      <c r="X217" s="89" t="str">
        <f t="shared" si="71"/>
        <v/>
      </c>
      <c r="Y217" s="74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/>
      </c>
      <c r="Z217" s="74" t="str">
        <f t="shared" si="72"/>
        <v/>
      </c>
      <c r="AA217" s="85" t="str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/>
      </c>
      <c r="AB217" s="86" t="str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/>
      </c>
      <c r="AC217" s="86" t="str">
        <f t="shared" si="73"/>
        <v/>
      </c>
      <c r="AD217" s="86" t="str">
        <f>IF(OR($A217="GW 1",$A217="GW 2",$A217="GW 3",$A217="GW 4",$A217="GW 5",$A217="GW 6"),"N/A",IF(AC217="","",IF(AC217&gt;'Prediction Systems settings'!$B$5,"HOME",IF(AC217&lt;-'Prediction Systems settings'!$B$5,"AWAY","DRAW"))))</f>
        <v/>
      </c>
      <c r="AE217" s="86" t="str">
        <f t="shared" si="74"/>
        <v/>
      </c>
      <c r="AK217" t="s">
        <v>208</v>
      </c>
      <c r="AL217" t="s">
        <v>208</v>
      </c>
    </row>
    <row r="218" spans="2:38">
      <c r="B218"/>
      <c r="C218"/>
      <c r="D218"/>
      <c r="E218"/>
      <c r="F218" s="73" t="str">
        <f t="shared" si="84"/>
        <v/>
      </c>
      <c r="G218" s="73" t="str">
        <f>IF(A218="GW 1",ELO_Initial,IFERROR(INDEX(Tables!$1:$1048576,MATCH('Program and Results'!$B218,Tables!$A:$A,0),MATCH('Program and Results'!$A218,Tables!$1:$1,0)-1),""))</f>
        <v/>
      </c>
      <c r="H218" s="74" t="str">
        <f t="shared" si="77"/>
        <v/>
      </c>
      <c r="I218" s="74" t="str">
        <f t="shared" si="78"/>
        <v/>
      </c>
      <c r="J218" s="75" t="str">
        <f t="shared" si="70"/>
        <v/>
      </c>
      <c r="K218" s="76" t="str">
        <f>IF(E218="","",IF(ABS(C218-D218)=0,0,IF(ABS(C218-D218)&gt;10,2.99,INDEX('ELO settings '!$B$25:$B$34,MATCH(ABS(C218-D218),'ELO settings '!$A$25:$A$34,0)))))</f>
        <v/>
      </c>
      <c r="L218" s="73" t="str">
        <f t="shared" si="83"/>
        <v/>
      </c>
      <c r="M218" s="73" t="str">
        <f>IF(A218="GW 1",ELO_Initial,IFERROR(INDEX(Tables!$1:$1048576,MATCH('Program and Results'!$E218,Tables!$A:$A,0),MATCH('Program and Results'!$A218,Tables!$1:$1,0)-1),""))</f>
        <v/>
      </c>
      <c r="N218" s="74" t="str">
        <f t="shared" si="79"/>
        <v/>
      </c>
      <c r="O218" s="74" t="str">
        <f t="shared" si="80"/>
        <v/>
      </c>
      <c r="P218" s="75" t="str">
        <f t="shared" si="85"/>
        <v/>
      </c>
      <c r="Q218" s="76" t="str">
        <f t="shared" si="81"/>
        <v/>
      </c>
      <c r="R218" s="77" t="str">
        <f t="shared" si="82"/>
        <v/>
      </c>
      <c r="S218" s="87" t="str">
        <f t="shared" si="75"/>
        <v/>
      </c>
      <c r="T218" s="74" t="str">
        <f t="shared" si="76"/>
        <v/>
      </c>
      <c r="U218" s="74" t="str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/>
      </c>
      <c r="V218" s="88" t="str">
        <f t="shared" si="69"/>
        <v/>
      </c>
      <c r="W218" s="88" t="str">
        <f>IF(OR($A218="GW 1",$A218="GW 2",$A218="GW 3",$A218="GW 4",$A218="GW 5",$A218="GW 6"),"N/A",IF(T218="","",IF(AND(T218&gt;='Prediction Systems settings'!$B$3,'Program and Results'!T218&lt;='Prediction Systems settings'!$C$3),"DRAW",IF(T218&gt;0,"HOME","AWAY"))))</f>
        <v/>
      </c>
      <c r="X218" s="89" t="str">
        <f t="shared" si="71"/>
        <v/>
      </c>
      <c r="Y218" s="74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/>
      </c>
      <c r="Z218" s="74" t="str">
        <f t="shared" si="72"/>
        <v/>
      </c>
      <c r="AA218" s="85" t="str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/>
      </c>
      <c r="AB218" s="86" t="str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/>
      </c>
      <c r="AC218" s="86" t="str">
        <f t="shared" si="73"/>
        <v/>
      </c>
      <c r="AD218" s="86" t="str">
        <f>IF(OR($A218="GW 1",$A218="GW 2",$A218="GW 3",$A218="GW 4",$A218="GW 5",$A218="GW 6"),"N/A",IF(AC218="","",IF(AC218&gt;'Prediction Systems settings'!$B$5,"HOME",IF(AC218&lt;-'Prediction Systems settings'!$B$5,"AWAY","DRAW"))))</f>
        <v/>
      </c>
      <c r="AE218" s="86" t="str">
        <f t="shared" si="74"/>
        <v/>
      </c>
      <c r="AK218" t="s">
        <v>208</v>
      </c>
      <c r="AL218" t="s">
        <v>208</v>
      </c>
    </row>
    <row r="219" spans="2:38">
      <c r="B219"/>
      <c r="C219"/>
      <c r="D219"/>
      <c r="E219"/>
      <c r="F219" s="73" t="str">
        <f t="shared" si="84"/>
        <v/>
      </c>
      <c r="G219" s="73" t="str">
        <f>IF(A219="GW 1",ELO_Initial,IFERROR(INDEX(Tables!$1:$1048576,MATCH('Program and Results'!$B219,Tables!$A:$A,0),MATCH('Program and Results'!$A219,Tables!$1:$1,0)-1),""))</f>
        <v/>
      </c>
      <c r="H219" s="74" t="str">
        <f t="shared" si="77"/>
        <v/>
      </c>
      <c r="I219" s="74" t="str">
        <f t="shared" si="78"/>
        <v/>
      </c>
      <c r="J219" s="75" t="str">
        <f t="shared" si="70"/>
        <v/>
      </c>
      <c r="K219" s="76" t="str">
        <f>IF(E219="","",IF(ABS(C219-D219)=0,0,IF(ABS(C219-D219)&gt;10,2.99,INDEX('ELO settings '!$B$25:$B$34,MATCH(ABS(C219-D219),'ELO settings '!$A$25:$A$34,0)))))</f>
        <v/>
      </c>
      <c r="L219" s="73" t="str">
        <f t="shared" si="83"/>
        <v/>
      </c>
      <c r="M219" s="73" t="str">
        <f>IF(A219="GW 1",ELO_Initial,IFERROR(INDEX(Tables!$1:$1048576,MATCH('Program and Results'!$E219,Tables!$A:$A,0),MATCH('Program and Results'!$A219,Tables!$1:$1,0)-1),""))</f>
        <v/>
      </c>
      <c r="N219" s="74" t="str">
        <f t="shared" si="79"/>
        <v/>
      </c>
      <c r="O219" s="74" t="str">
        <f t="shared" si="80"/>
        <v/>
      </c>
      <c r="P219" s="75" t="str">
        <f t="shared" si="85"/>
        <v/>
      </c>
      <c r="Q219" s="76" t="str">
        <f t="shared" si="81"/>
        <v/>
      </c>
      <c r="R219" s="77" t="str">
        <f t="shared" si="82"/>
        <v/>
      </c>
      <c r="S219" s="87" t="str">
        <f t="shared" si="75"/>
        <v/>
      </c>
      <c r="T219" s="74" t="str">
        <f t="shared" si="76"/>
        <v/>
      </c>
      <c r="U219" s="74" t="str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/>
      </c>
      <c r="V219" s="88" t="str">
        <f>IF(D219="","",J219-P219)</f>
        <v/>
      </c>
      <c r="W219" s="88" t="str">
        <f>IF(OR($A219="GW 1",$A219="GW 2",$A219="GW 3",$A219="GW 4",$A219="GW 5",$A219="GW 6"),"N/A",IF(T219="","",IF(AND(T219&gt;='Prediction Systems settings'!$B$3,'Program and Results'!T219&lt;='Prediction Systems settings'!$C$3),"DRAW",IF(T219&gt;0,"HOME","AWAY"))))</f>
        <v/>
      </c>
      <c r="X219" s="89" t="str">
        <f t="shared" si="71"/>
        <v/>
      </c>
      <c r="Y219" s="74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/>
      </c>
      <c r="Z219" s="74" t="str">
        <f t="shared" si="72"/>
        <v/>
      </c>
      <c r="AA219" s="85" t="str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/>
      </c>
      <c r="AB219" s="86" t="str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/>
      </c>
      <c r="AC219" s="86" t="str">
        <f t="shared" si="73"/>
        <v/>
      </c>
      <c r="AD219" s="86" t="str">
        <f>IF(OR($A219="GW 1",$A219="GW 2",$A219="GW 3",$A219="GW 4",$A219="GW 5",$A219="GW 6"),"N/A",IF(AC219="","",IF(AC219&gt;'Prediction Systems settings'!$B$5,"HOME",IF(AC219&lt;-'Prediction Systems settings'!$B$5,"AWAY","DRAW"))))</f>
        <v/>
      </c>
      <c r="AE219" s="86" t="str">
        <f t="shared" si="74"/>
        <v/>
      </c>
      <c r="AK219" t="s">
        <v>208</v>
      </c>
      <c r="AL219" t="s">
        <v>208</v>
      </c>
    </row>
    <row r="220" spans="2:38">
      <c r="B220"/>
      <c r="C220"/>
      <c r="D220"/>
      <c r="E220"/>
      <c r="F220" s="73" t="str">
        <f t="shared" si="84"/>
        <v/>
      </c>
      <c r="G220" s="73" t="str">
        <f>IF(A220="GW 1",ELO_Initial,IFERROR(INDEX(Tables!$1:$1048576,MATCH('Program and Results'!$B220,Tables!$A:$A,0),MATCH('Program and Results'!$A220,Tables!$1:$1,0)-1),""))</f>
        <v/>
      </c>
      <c r="H220" s="74" t="str">
        <f t="shared" si="77"/>
        <v/>
      </c>
      <c r="I220" s="74" t="str">
        <f t="shared" si="78"/>
        <v/>
      </c>
      <c r="J220" s="75" t="str">
        <f t="shared" si="70"/>
        <v/>
      </c>
      <c r="K220" s="76" t="str">
        <f>IF(E220="","",IF(ABS(C220-D220)=0,0,IF(ABS(C220-D220)&gt;10,2.99,INDEX('ELO settings '!$B$25:$B$34,MATCH(ABS(C220-D220),'ELO settings '!$A$25:$A$34,0)))))</f>
        <v/>
      </c>
      <c r="L220" s="73" t="str">
        <f t="shared" si="83"/>
        <v/>
      </c>
      <c r="M220" s="73" t="str">
        <f>IF(A220="GW 1",ELO_Initial,IFERROR(INDEX(Tables!$1:$1048576,MATCH('Program and Results'!$E220,Tables!$A:$A,0),MATCH('Program and Results'!$A220,Tables!$1:$1,0)-1),""))</f>
        <v/>
      </c>
      <c r="N220" s="74" t="str">
        <f t="shared" si="79"/>
        <v/>
      </c>
      <c r="O220" s="74" t="str">
        <f t="shared" si="80"/>
        <v/>
      </c>
      <c r="P220" s="75" t="str">
        <f t="shared" si="85"/>
        <v/>
      </c>
      <c r="Q220" s="76" t="str">
        <f t="shared" si="81"/>
        <v/>
      </c>
      <c r="R220" s="77" t="str">
        <f t="shared" si="82"/>
        <v/>
      </c>
      <c r="S220" s="87" t="str">
        <f t="shared" si="75"/>
        <v/>
      </c>
      <c r="T220" s="74" t="str">
        <f t="shared" si="76"/>
        <v/>
      </c>
      <c r="U220" s="74" t="str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/>
      </c>
      <c r="V220" s="88" t="str">
        <f>IF(D220="","",J220-P220)</f>
        <v/>
      </c>
      <c r="W220" s="88" t="str">
        <f>IF(OR($A220="GW 1",$A220="GW 2",$A220="GW 3",$A220="GW 4",$A220="GW 5",$A220="GW 6"),"N/A",IF(T220="","",IF(AND(T220&gt;='Prediction Systems settings'!$B$3,'Program and Results'!T220&lt;='Prediction Systems settings'!$C$3),"DRAW",IF(T220&gt;0,"HOME","AWAY"))))</f>
        <v/>
      </c>
      <c r="X220" s="89" t="str">
        <f t="shared" si="71"/>
        <v/>
      </c>
      <c r="Y220" s="74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/>
      </c>
      <c r="Z220" s="74" t="str">
        <f t="shared" si="72"/>
        <v/>
      </c>
      <c r="AA220" s="85" t="str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/>
      </c>
      <c r="AB220" s="86" t="str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/>
      </c>
      <c r="AC220" s="86" t="str">
        <f t="shared" si="73"/>
        <v/>
      </c>
      <c r="AD220" s="86" t="str">
        <f>IF(OR($A220="GW 1",$A220="GW 2",$A220="GW 3",$A220="GW 4",$A220="GW 5",$A220="GW 6"),"N/A",IF(AC220="","",IF(AC220&gt;'Prediction Systems settings'!$B$5,"HOME",IF(AC220&lt;-'Prediction Systems settings'!$B$5,"AWAY","DRAW"))))</f>
        <v/>
      </c>
      <c r="AE220" s="86" t="str">
        <f t="shared" si="74"/>
        <v/>
      </c>
      <c r="AK220" t="s">
        <v>208</v>
      </c>
      <c r="AL220" t="s">
        <v>208</v>
      </c>
    </row>
    <row r="221" spans="2:38">
      <c r="B221"/>
      <c r="C221"/>
      <c r="D221"/>
      <c r="E221"/>
      <c r="F221" s="73" t="str">
        <f t="shared" si="84"/>
        <v/>
      </c>
      <c r="G221" s="73" t="str">
        <f>IF(A221="GW 1",ELO_Initial,IFERROR(INDEX(Tables!$1:$1048576,MATCH('Program and Results'!$B221,Tables!$A:$A,0),MATCH('Program and Results'!$A221,Tables!$1:$1,0)-1),""))</f>
        <v/>
      </c>
      <c r="H221" s="74" t="str">
        <f t="shared" si="77"/>
        <v/>
      </c>
      <c r="I221" s="74" t="str">
        <f t="shared" si="78"/>
        <v/>
      </c>
      <c r="J221" s="75" t="str">
        <f t="shared" si="70"/>
        <v/>
      </c>
      <c r="K221" s="76" t="str">
        <f>IF(E221="","",IF(ABS(C221-D221)=0,0,IF(ABS(C221-D221)&gt;10,2.99,INDEX('ELO settings '!$B$25:$B$34,MATCH(ABS(C221-D221),'ELO settings '!$A$25:$A$34,0)))))</f>
        <v/>
      </c>
      <c r="L221" s="73" t="str">
        <f t="shared" si="83"/>
        <v/>
      </c>
      <c r="M221" s="73" t="str">
        <f>IF(A221="GW 1",ELO_Initial,IFERROR(INDEX(Tables!$1:$1048576,MATCH('Program and Results'!$E221,Tables!$A:$A,0),MATCH('Program and Results'!$A221,Tables!$1:$1,0)-1),""))</f>
        <v/>
      </c>
      <c r="N221" s="74" t="str">
        <f t="shared" si="79"/>
        <v/>
      </c>
      <c r="O221" s="74" t="str">
        <f t="shared" si="80"/>
        <v/>
      </c>
      <c r="P221" s="75" t="str">
        <f t="shared" si="85"/>
        <v/>
      </c>
      <c r="Q221" s="76" t="str">
        <f t="shared" si="81"/>
        <v/>
      </c>
      <c r="R221" s="77" t="str">
        <f t="shared" si="82"/>
        <v/>
      </c>
      <c r="S221" s="87" t="str">
        <f t="shared" si="75"/>
        <v/>
      </c>
      <c r="T221" s="74" t="str">
        <f t="shared" si="76"/>
        <v/>
      </c>
      <c r="U221" s="74" t="str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/>
      </c>
      <c r="V221" s="88" t="str">
        <f t="shared" ref="V221:V236" si="86">IF(D221="","",J221-P221)</f>
        <v/>
      </c>
      <c r="W221" s="88" t="str">
        <f>IF(OR($A221="GW 1",$A221="GW 2",$A221="GW 3",$A221="GW 4",$A221="GW 5",$A221="GW 6"),"N/A",IF(T221="","",IF(AND(T221&gt;='Prediction Systems settings'!$B$3,'Program and Results'!T221&lt;='Prediction Systems settings'!$C$3),"DRAW",IF(T221&gt;0,"HOME","AWAY"))))</f>
        <v/>
      </c>
      <c r="X221" s="89" t="str">
        <f t="shared" si="71"/>
        <v/>
      </c>
      <c r="Y221" s="74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/>
      </c>
      <c r="Z221" s="74" t="str">
        <f t="shared" si="72"/>
        <v/>
      </c>
      <c r="AA221" s="85" t="str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/>
      </c>
      <c r="AB221" s="86" t="str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/>
      </c>
      <c r="AC221" s="86" t="str">
        <f t="shared" si="73"/>
        <v/>
      </c>
      <c r="AD221" s="86" t="str">
        <f>IF(OR($A221="GW 1",$A221="GW 2",$A221="GW 3",$A221="GW 4",$A221="GW 5",$A221="GW 6"),"N/A",IF(AC221="","",IF(AC221&gt;'Prediction Systems settings'!$B$5,"HOME",IF(AC221&lt;-'Prediction Systems settings'!$B$5,"AWAY","DRAW"))))</f>
        <v/>
      </c>
      <c r="AE221" s="86" t="str">
        <f t="shared" si="74"/>
        <v/>
      </c>
      <c r="AK221" t="s">
        <v>208</v>
      </c>
      <c r="AL221" t="s">
        <v>208</v>
      </c>
    </row>
    <row r="222" spans="2:38">
      <c r="B222"/>
      <c r="C222"/>
      <c r="D222"/>
      <c r="E222"/>
      <c r="F222" s="73" t="str">
        <f t="shared" si="84"/>
        <v/>
      </c>
      <c r="G222" s="73" t="str">
        <f>IF(A222="GW 1",ELO_Initial,IFERROR(INDEX(Tables!$1:$1048576,MATCH('Program and Results'!$B222,Tables!$A:$A,0),MATCH('Program and Results'!$A222,Tables!$1:$1,0)-1),""))</f>
        <v/>
      </c>
      <c r="H222" s="74" t="str">
        <f t="shared" si="77"/>
        <v/>
      </c>
      <c r="I222" s="74" t="str">
        <f t="shared" si="78"/>
        <v/>
      </c>
      <c r="J222" s="75" t="str">
        <f t="shared" si="70"/>
        <v/>
      </c>
      <c r="K222" s="76" t="str">
        <f>IF(E222="","",IF(ABS(C222-D222)=0,0,IF(ABS(C222-D222)&gt;10,2.99,INDEX('ELO settings '!$B$25:$B$34,MATCH(ABS(C222-D222),'ELO settings '!$A$25:$A$34,0)))))</f>
        <v/>
      </c>
      <c r="L222" s="73" t="str">
        <f t="shared" si="83"/>
        <v/>
      </c>
      <c r="M222" s="73" t="str">
        <f>IF(A222="GW 1",ELO_Initial,IFERROR(INDEX(Tables!$1:$1048576,MATCH('Program and Results'!$E222,Tables!$A:$A,0),MATCH('Program and Results'!$A222,Tables!$1:$1,0)-1),""))</f>
        <v/>
      </c>
      <c r="N222" s="74" t="str">
        <f t="shared" si="79"/>
        <v/>
      </c>
      <c r="O222" s="74" t="str">
        <f t="shared" si="80"/>
        <v/>
      </c>
      <c r="P222" s="75" t="str">
        <f t="shared" si="85"/>
        <v/>
      </c>
      <c r="Q222" s="76" t="str">
        <f t="shared" si="81"/>
        <v/>
      </c>
      <c r="R222" s="77" t="str">
        <f t="shared" si="82"/>
        <v/>
      </c>
      <c r="S222" s="87" t="str">
        <f t="shared" si="75"/>
        <v/>
      </c>
      <c r="T222" s="74" t="str">
        <f t="shared" si="76"/>
        <v/>
      </c>
      <c r="U222" s="74" t="str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/>
      </c>
      <c r="V222" s="88" t="str">
        <f t="shared" si="86"/>
        <v/>
      </c>
      <c r="W222" s="88" t="str">
        <f>IF(OR($A222="GW 1",$A222="GW 2",$A222="GW 3",$A222="GW 4",$A222="GW 5",$A222="GW 6"),"N/A",IF(T222="","",IF(AND(T222&gt;='Prediction Systems settings'!$B$3,'Program and Results'!T222&lt;='Prediction Systems settings'!$C$3),"DRAW",IF(T222&gt;0,"HOME","AWAY"))))</f>
        <v/>
      </c>
      <c r="X222" s="89" t="str">
        <f t="shared" si="71"/>
        <v/>
      </c>
      <c r="Y222" s="74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/>
      </c>
      <c r="Z222" s="74" t="str">
        <f t="shared" si="72"/>
        <v/>
      </c>
      <c r="AA222" s="85" t="str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/>
      </c>
      <c r="AB222" s="86" t="str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/>
      </c>
      <c r="AC222" s="86" t="str">
        <f t="shared" si="73"/>
        <v/>
      </c>
      <c r="AD222" s="86" t="str">
        <f>IF(OR($A222="GW 1",$A222="GW 2",$A222="GW 3",$A222="GW 4",$A222="GW 5",$A222="GW 6"),"N/A",IF(AC222="","",IF(AC222&gt;'Prediction Systems settings'!$B$5,"HOME",IF(AC222&lt;-'Prediction Systems settings'!$B$5,"AWAY","DRAW"))))</f>
        <v/>
      </c>
      <c r="AE222" s="86" t="str">
        <f t="shared" si="74"/>
        <v/>
      </c>
      <c r="AK222" t="s">
        <v>208</v>
      </c>
      <c r="AL222" t="s">
        <v>208</v>
      </c>
    </row>
    <row r="223" spans="2:38">
      <c r="B223"/>
      <c r="C223"/>
      <c r="D223"/>
      <c r="E223"/>
      <c r="F223" s="73" t="str">
        <f t="shared" si="84"/>
        <v/>
      </c>
      <c r="G223" s="73" t="str">
        <f>IF(A223="GW 1",ELO_Initial,IFERROR(INDEX(Tables!$1:$1048576,MATCH('Program and Results'!$B223,Tables!$A:$A,0),MATCH('Program and Results'!$A223,Tables!$1:$1,0)-1),""))</f>
        <v/>
      </c>
      <c r="H223" s="74" t="str">
        <f t="shared" si="77"/>
        <v/>
      </c>
      <c r="I223" s="74" t="str">
        <f t="shared" si="78"/>
        <v/>
      </c>
      <c r="J223" s="75" t="str">
        <f t="shared" si="70"/>
        <v/>
      </c>
      <c r="K223" s="76" t="str">
        <f>IF(E223="","",IF(ABS(C223-D223)=0,0,IF(ABS(C223-D223)&gt;10,2.99,INDEX('ELO settings '!$B$25:$B$34,MATCH(ABS(C223-D223),'ELO settings '!$A$25:$A$34,0)))))</f>
        <v/>
      </c>
      <c r="L223" s="73" t="str">
        <f t="shared" si="83"/>
        <v/>
      </c>
      <c r="M223" s="73" t="str">
        <f>IF(A223="GW 1",ELO_Initial,IFERROR(INDEX(Tables!$1:$1048576,MATCH('Program and Results'!$E223,Tables!$A:$A,0),MATCH('Program and Results'!$A223,Tables!$1:$1,0)-1),""))</f>
        <v/>
      </c>
      <c r="N223" s="74" t="str">
        <f t="shared" si="79"/>
        <v/>
      </c>
      <c r="O223" s="74" t="str">
        <f t="shared" si="80"/>
        <v/>
      </c>
      <c r="P223" s="75" t="str">
        <f t="shared" si="85"/>
        <v/>
      </c>
      <c r="Q223" s="76" t="str">
        <f t="shared" si="81"/>
        <v/>
      </c>
      <c r="R223" s="77" t="str">
        <f t="shared" si="82"/>
        <v/>
      </c>
      <c r="S223" s="87" t="str">
        <f t="shared" si="75"/>
        <v/>
      </c>
      <c r="T223" s="74" t="str">
        <f t="shared" si="76"/>
        <v/>
      </c>
      <c r="U223" s="74" t="str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/>
      </c>
      <c r="V223" s="88" t="str">
        <f t="shared" si="86"/>
        <v/>
      </c>
      <c r="W223" s="88" t="str">
        <f>IF(OR($A223="GW 1",$A223="GW 2",$A223="GW 3",$A223="GW 4",$A223="GW 5",$A223="GW 6"),"N/A",IF(T223="","",IF(AND(T223&gt;='Prediction Systems settings'!$B$3,'Program and Results'!T223&lt;='Prediction Systems settings'!$C$3),"DRAW",IF(T223&gt;0,"HOME","AWAY"))))</f>
        <v/>
      </c>
      <c r="X223" s="89" t="str">
        <f t="shared" si="71"/>
        <v/>
      </c>
      <c r="Y223" s="74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/>
      </c>
      <c r="Z223" s="74" t="str">
        <f t="shared" si="72"/>
        <v/>
      </c>
      <c r="AA223" s="85" t="str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/>
      </c>
      <c r="AB223" s="86" t="str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/>
      </c>
      <c r="AC223" s="86" t="str">
        <f t="shared" si="73"/>
        <v/>
      </c>
      <c r="AD223" s="86" t="str">
        <f>IF(OR($A223="GW 1",$A223="GW 2",$A223="GW 3",$A223="GW 4",$A223="GW 5",$A223="GW 6"),"N/A",IF(AC223="","",IF(AC223&gt;'Prediction Systems settings'!$B$5,"HOME",IF(AC223&lt;-'Prediction Systems settings'!$B$5,"AWAY","DRAW"))))</f>
        <v/>
      </c>
      <c r="AE223" s="86" t="str">
        <f t="shared" si="74"/>
        <v/>
      </c>
      <c r="AK223" t="s">
        <v>208</v>
      </c>
      <c r="AL223" t="s">
        <v>208</v>
      </c>
    </row>
    <row r="224" spans="2:38">
      <c r="B224"/>
      <c r="C224"/>
      <c r="D224"/>
      <c r="E224"/>
      <c r="F224" s="73" t="str">
        <f t="shared" si="84"/>
        <v/>
      </c>
      <c r="G224" s="73" t="str">
        <f>IF(A224="GW 1",ELO_Initial,IFERROR(INDEX(Tables!$1:$1048576,MATCH('Program and Results'!$B224,Tables!$A:$A,0),MATCH('Program and Results'!$A224,Tables!$1:$1,0)-1),""))</f>
        <v/>
      </c>
      <c r="H224" s="74" t="str">
        <f t="shared" si="77"/>
        <v/>
      </c>
      <c r="I224" s="74" t="str">
        <f t="shared" si="78"/>
        <v/>
      </c>
      <c r="J224" s="75" t="str">
        <f t="shared" si="70"/>
        <v/>
      </c>
      <c r="K224" s="76" t="str">
        <f>IF(E224="","",IF(ABS(C224-D224)=0,0,IF(ABS(C224-D224)&gt;10,2.99,INDEX('ELO settings '!$B$25:$B$34,MATCH(ABS(C224-D224),'ELO settings '!$A$25:$A$34,0)))))</f>
        <v/>
      </c>
      <c r="L224" s="73" t="str">
        <f t="shared" si="83"/>
        <v/>
      </c>
      <c r="M224" s="73" t="str">
        <f>IF(A224="GW 1",ELO_Initial,IFERROR(INDEX(Tables!$1:$1048576,MATCH('Program and Results'!$E224,Tables!$A:$A,0),MATCH('Program and Results'!$A224,Tables!$1:$1,0)-1),""))</f>
        <v/>
      </c>
      <c r="N224" s="74" t="str">
        <f t="shared" si="79"/>
        <v/>
      </c>
      <c r="O224" s="74" t="str">
        <f t="shared" si="80"/>
        <v/>
      </c>
      <c r="P224" s="75" t="str">
        <f t="shared" si="85"/>
        <v/>
      </c>
      <c r="Q224" s="76" t="str">
        <f t="shared" si="81"/>
        <v/>
      </c>
      <c r="R224" s="77" t="str">
        <f t="shared" si="82"/>
        <v/>
      </c>
      <c r="S224" s="87" t="str">
        <f t="shared" si="75"/>
        <v/>
      </c>
      <c r="T224" s="74" t="str">
        <f t="shared" si="76"/>
        <v/>
      </c>
      <c r="U224" s="74" t="str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/>
      </c>
      <c r="V224" s="88" t="str">
        <f t="shared" si="86"/>
        <v/>
      </c>
      <c r="W224" s="88" t="str">
        <f>IF(OR($A224="GW 1",$A224="GW 2",$A224="GW 3",$A224="GW 4",$A224="GW 5",$A224="GW 6"),"N/A",IF(T224="","",IF(AND(T224&gt;='Prediction Systems settings'!$B$3,'Program and Results'!T224&lt;='Prediction Systems settings'!$C$3),"DRAW",IF(T224&gt;0,"HOME","AWAY"))))</f>
        <v/>
      </c>
      <c r="X224" s="89" t="str">
        <f t="shared" si="71"/>
        <v/>
      </c>
      <c r="Y224" s="74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/>
      </c>
      <c r="Z224" s="74" t="str">
        <f t="shared" si="72"/>
        <v/>
      </c>
      <c r="AA224" s="85" t="str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/>
      </c>
      <c r="AB224" s="86" t="str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/>
      </c>
      <c r="AC224" s="86" t="str">
        <f t="shared" si="73"/>
        <v/>
      </c>
      <c r="AD224" s="86" t="str">
        <f>IF(OR($A224="GW 1",$A224="GW 2",$A224="GW 3",$A224="GW 4",$A224="GW 5",$A224="GW 6"),"N/A",IF(AC224="","",IF(AC224&gt;'Prediction Systems settings'!$B$5,"HOME",IF(AC224&lt;-'Prediction Systems settings'!$B$5,"AWAY","DRAW"))))</f>
        <v/>
      </c>
      <c r="AE224" s="86" t="str">
        <f t="shared" si="74"/>
        <v/>
      </c>
      <c r="AK224" t="s">
        <v>208</v>
      </c>
      <c r="AL224" t="s">
        <v>208</v>
      </c>
    </row>
    <row r="225" spans="2:38">
      <c r="B225"/>
      <c r="C225"/>
      <c r="D225"/>
      <c r="E225"/>
      <c r="F225" s="73" t="str">
        <f t="shared" si="84"/>
        <v/>
      </c>
      <c r="G225" s="73" t="str">
        <f>IF(A225="GW 1",ELO_Initial,IFERROR(INDEX(Tables!$1:$1048576,MATCH('Program and Results'!$B225,Tables!$A:$A,0),MATCH('Program and Results'!$A225,Tables!$1:$1,0)-1),""))</f>
        <v/>
      </c>
      <c r="H225" s="74" t="str">
        <f t="shared" si="77"/>
        <v/>
      </c>
      <c r="I225" s="74" t="str">
        <f t="shared" si="78"/>
        <v/>
      </c>
      <c r="J225" s="75" t="str">
        <f t="shared" si="70"/>
        <v/>
      </c>
      <c r="K225" s="76" t="str">
        <f>IF(E225="","",IF(ABS(C225-D225)=0,0,IF(ABS(C225-D225)&gt;10,2.99,INDEX('ELO settings '!$B$25:$B$34,MATCH(ABS(C225-D225),'ELO settings '!$A$25:$A$34,0)))))</f>
        <v/>
      </c>
      <c r="L225" s="73" t="str">
        <f t="shared" si="83"/>
        <v/>
      </c>
      <c r="M225" s="73" t="str">
        <f>IF(A225="GW 1",ELO_Initial,IFERROR(INDEX(Tables!$1:$1048576,MATCH('Program and Results'!$E225,Tables!$A:$A,0),MATCH('Program and Results'!$A225,Tables!$1:$1,0)-1),""))</f>
        <v/>
      </c>
      <c r="N225" s="74" t="str">
        <f t="shared" si="79"/>
        <v/>
      </c>
      <c r="O225" s="74" t="str">
        <f t="shared" si="80"/>
        <v/>
      </c>
      <c r="P225" s="75" t="str">
        <f t="shared" si="85"/>
        <v/>
      </c>
      <c r="Q225" s="76" t="str">
        <f t="shared" si="81"/>
        <v/>
      </c>
      <c r="R225" s="77" t="str">
        <f t="shared" si="82"/>
        <v/>
      </c>
      <c r="S225" s="87" t="str">
        <f t="shared" si="75"/>
        <v/>
      </c>
      <c r="T225" s="74" t="str">
        <f t="shared" si="76"/>
        <v/>
      </c>
      <c r="U225" s="74" t="str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/>
      </c>
      <c r="V225" s="88" t="str">
        <f t="shared" si="86"/>
        <v/>
      </c>
      <c r="W225" s="88" t="str">
        <f>IF(OR($A225="GW 1",$A225="GW 2",$A225="GW 3",$A225="GW 4",$A225="GW 5",$A225="GW 6"),"N/A",IF(T225="","",IF(AND(T225&gt;='Prediction Systems settings'!$B$3,'Program and Results'!T225&lt;='Prediction Systems settings'!$C$3),"DRAW",IF(T225&gt;0,"HOME","AWAY"))))</f>
        <v/>
      </c>
      <c r="X225" s="89" t="str">
        <f t="shared" si="71"/>
        <v/>
      </c>
      <c r="Y225" s="74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/>
      </c>
      <c r="Z225" s="74" t="str">
        <f t="shared" si="72"/>
        <v/>
      </c>
      <c r="AA225" s="85" t="str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/>
      </c>
      <c r="AB225" s="86" t="str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/>
      </c>
      <c r="AC225" s="86" t="str">
        <f t="shared" si="73"/>
        <v/>
      </c>
      <c r="AD225" s="86" t="str">
        <f>IF(OR($A225="GW 1",$A225="GW 2",$A225="GW 3",$A225="GW 4",$A225="GW 5",$A225="GW 6"),"N/A",IF(AC225="","",IF(AC225&gt;'Prediction Systems settings'!$B$5,"HOME",IF(AC225&lt;-'Prediction Systems settings'!$B$5,"AWAY","DRAW"))))</f>
        <v/>
      </c>
      <c r="AE225" s="86" t="str">
        <f t="shared" si="74"/>
        <v/>
      </c>
      <c r="AK225" t="s">
        <v>208</v>
      </c>
      <c r="AL225" t="s">
        <v>208</v>
      </c>
    </row>
    <row r="226" spans="2:38">
      <c r="B226"/>
      <c r="C226"/>
      <c r="D226"/>
      <c r="E226"/>
      <c r="F226" s="73" t="str">
        <f t="shared" si="84"/>
        <v/>
      </c>
      <c r="G226" s="73" t="str">
        <f>IF(A226="GW 1",ELO_Initial,IFERROR(INDEX(Tables!$1:$1048576,MATCH('Program and Results'!$B226,Tables!$A:$A,0),MATCH('Program and Results'!$A226,Tables!$1:$1,0)-1),""))</f>
        <v/>
      </c>
      <c r="H226" s="74" t="str">
        <f t="shared" si="77"/>
        <v/>
      </c>
      <c r="I226" s="74" t="str">
        <f t="shared" si="78"/>
        <v/>
      </c>
      <c r="J226" s="75" t="str">
        <f t="shared" si="70"/>
        <v/>
      </c>
      <c r="K226" s="76" t="str">
        <f>IF(E226="","",IF(ABS(C226-D226)=0,0,IF(ABS(C226-D226)&gt;10,2.99,INDEX('ELO settings '!$B$25:$B$34,MATCH(ABS(C226-D226),'ELO settings '!$A$25:$A$34,0)))))</f>
        <v/>
      </c>
      <c r="L226" s="73" t="str">
        <f t="shared" si="83"/>
        <v/>
      </c>
      <c r="M226" s="73" t="str">
        <f>IF(A226="GW 1",ELO_Initial,IFERROR(INDEX(Tables!$1:$1048576,MATCH('Program and Results'!$E226,Tables!$A:$A,0),MATCH('Program and Results'!$A226,Tables!$1:$1,0)-1),""))</f>
        <v/>
      </c>
      <c r="N226" s="74" t="str">
        <f t="shared" si="79"/>
        <v/>
      </c>
      <c r="O226" s="74" t="str">
        <f t="shared" si="80"/>
        <v/>
      </c>
      <c r="P226" s="75" t="str">
        <f t="shared" si="85"/>
        <v/>
      </c>
      <c r="Q226" s="76" t="str">
        <f t="shared" si="81"/>
        <v/>
      </c>
      <c r="R226" s="77" t="str">
        <f t="shared" si="82"/>
        <v/>
      </c>
      <c r="S226" s="87" t="str">
        <f t="shared" si="75"/>
        <v/>
      </c>
      <c r="T226" s="74" t="str">
        <f t="shared" si="76"/>
        <v/>
      </c>
      <c r="U226" s="74" t="str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/>
      </c>
      <c r="V226" s="88" t="str">
        <f t="shared" si="86"/>
        <v/>
      </c>
      <c r="W226" s="88" t="str">
        <f>IF(OR($A226="GW 1",$A226="GW 2",$A226="GW 3",$A226="GW 4",$A226="GW 5",$A226="GW 6"),"N/A",IF(T226="","",IF(AND(T226&gt;='Prediction Systems settings'!$B$3,'Program and Results'!T226&lt;='Prediction Systems settings'!$C$3),"DRAW",IF(T226&gt;0,"HOME","AWAY"))))</f>
        <v/>
      </c>
      <c r="X226" s="89" t="str">
        <f t="shared" si="71"/>
        <v/>
      </c>
      <c r="Y226" s="74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/>
      </c>
      <c r="Z226" s="74" t="str">
        <f t="shared" si="72"/>
        <v/>
      </c>
      <c r="AA226" s="85" t="str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/>
      </c>
      <c r="AB226" s="86" t="str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/>
      </c>
      <c r="AC226" s="86" t="str">
        <f t="shared" si="73"/>
        <v/>
      </c>
      <c r="AD226" s="86" t="str">
        <f>IF(OR($A226="GW 1",$A226="GW 2",$A226="GW 3",$A226="GW 4",$A226="GW 5",$A226="GW 6"),"N/A",IF(AC226="","",IF(AC226&gt;'Prediction Systems settings'!$B$5,"HOME",IF(AC226&lt;-'Prediction Systems settings'!$B$5,"AWAY","DRAW"))))</f>
        <v/>
      </c>
      <c r="AE226" s="86" t="str">
        <f t="shared" si="74"/>
        <v/>
      </c>
      <c r="AK226" t="s">
        <v>208</v>
      </c>
      <c r="AL226" t="s">
        <v>208</v>
      </c>
    </row>
    <row r="227" spans="2:38">
      <c r="B227"/>
      <c r="C227"/>
      <c r="D227"/>
      <c r="E227"/>
      <c r="F227" s="73" t="str">
        <f t="shared" si="84"/>
        <v/>
      </c>
      <c r="G227" s="73" t="str">
        <f>IF(A227="GW 1",ELO_Initial,IFERROR(INDEX(Tables!$1:$1048576,MATCH('Program and Results'!$B227,Tables!$A:$A,0),MATCH('Program and Results'!$A227,Tables!$1:$1,0)-1),""))</f>
        <v/>
      </c>
      <c r="H227" s="74" t="str">
        <f t="shared" si="77"/>
        <v/>
      </c>
      <c r="I227" s="74" t="str">
        <f t="shared" si="78"/>
        <v/>
      </c>
      <c r="J227" s="75" t="str">
        <f t="shared" si="70"/>
        <v/>
      </c>
      <c r="K227" s="76" t="str">
        <f>IF(E227="","",IF(ABS(C227-D227)=0,0,IF(ABS(C227-D227)&gt;10,2.99,INDEX('ELO settings '!$B$25:$B$34,MATCH(ABS(C227-D227),'ELO settings '!$A$25:$A$34,0)))))</f>
        <v/>
      </c>
      <c r="L227" s="73" t="str">
        <f t="shared" si="83"/>
        <v/>
      </c>
      <c r="M227" s="73" t="str">
        <f>IF(A227="GW 1",ELO_Initial,IFERROR(INDEX(Tables!$1:$1048576,MATCH('Program and Results'!$E227,Tables!$A:$A,0),MATCH('Program and Results'!$A227,Tables!$1:$1,0)-1),""))</f>
        <v/>
      </c>
      <c r="N227" s="74" t="str">
        <f t="shared" si="79"/>
        <v/>
      </c>
      <c r="O227" s="74" t="str">
        <f t="shared" si="80"/>
        <v/>
      </c>
      <c r="P227" s="75" t="str">
        <f t="shared" si="85"/>
        <v/>
      </c>
      <c r="Q227" s="76" t="str">
        <f t="shared" si="81"/>
        <v/>
      </c>
      <c r="R227" s="77" t="str">
        <f t="shared" si="82"/>
        <v/>
      </c>
      <c r="S227" s="87" t="str">
        <f t="shared" si="75"/>
        <v/>
      </c>
      <c r="T227" s="74" t="str">
        <f t="shared" si="76"/>
        <v/>
      </c>
      <c r="U227" s="74" t="str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/>
      </c>
      <c r="V227" s="88" t="str">
        <f t="shared" si="86"/>
        <v/>
      </c>
      <c r="W227" s="88" t="str">
        <f>IF(OR($A227="GW 1",$A227="GW 2",$A227="GW 3",$A227="GW 4",$A227="GW 5",$A227="GW 6"),"N/A",IF(T227="","",IF(AND(T227&gt;='Prediction Systems settings'!$B$3,'Program and Results'!T227&lt;='Prediction Systems settings'!$C$3),"DRAW",IF(T227&gt;0,"HOME","AWAY"))))</f>
        <v/>
      </c>
      <c r="X227" s="89" t="str">
        <f t="shared" si="71"/>
        <v/>
      </c>
      <c r="Y227" s="74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/>
      </c>
      <c r="Z227" s="74" t="str">
        <f t="shared" si="72"/>
        <v/>
      </c>
      <c r="AA227" s="85" t="str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/>
      </c>
      <c r="AB227" s="86" t="str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/>
      </c>
      <c r="AC227" s="86" t="str">
        <f t="shared" si="73"/>
        <v/>
      </c>
      <c r="AD227" s="86" t="str">
        <f>IF(OR($A227="GW 1",$A227="GW 2",$A227="GW 3",$A227="GW 4",$A227="GW 5",$A227="GW 6"),"N/A",IF(AC227="","",IF(AC227&gt;'Prediction Systems settings'!$B$5,"HOME",IF(AC227&lt;-'Prediction Systems settings'!$B$5,"AWAY","DRAW"))))</f>
        <v/>
      </c>
      <c r="AE227" s="86" t="str">
        <f t="shared" si="74"/>
        <v/>
      </c>
      <c r="AK227" t="s">
        <v>208</v>
      </c>
      <c r="AL227" t="s">
        <v>208</v>
      </c>
    </row>
    <row r="228" spans="2:38">
      <c r="B228"/>
      <c r="C228"/>
      <c r="D228"/>
      <c r="E228"/>
      <c r="F228" s="73" t="str">
        <f t="shared" si="84"/>
        <v/>
      </c>
      <c r="G228" s="73" t="str">
        <f>IF(A228="GW 1",ELO_Initial,IFERROR(INDEX(Tables!$1:$1048576,MATCH('Program and Results'!$B228,Tables!$A:$A,0),MATCH('Program and Results'!$A228,Tables!$1:$1,0)-1),""))</f>
        <v/>
      </c>
      <c r="H228" s="74" t="str">
        <f t="shared" si="77"/>
        <v/>
      </c>
      <c r="I228" s="74" t="str">
        <f t="shared" si="78"/>
        <v/>
      </c>
      <c r="J228" s="75" t="str">
        <f t="shared" si="70"/>
        <v/>
      </c>
      <c r="K228" s="76" t="str">
        <f>IF(E228="","",IF(ABS(C228-D228)=0,0,IF(ABS(C228-D228)&gt;10,2.99,INDEX('ELO settings '!$B$25:$B$34,MATCH(ABS(C228-D228),'ELO settings '!$A$25:$A$34,0)))))</f>
        <v/>
      </c>
      <c r="L228" s="73" t="str">
        <f t="shared" si="83"/>
        <v/>
      </c>
      <c r="M228" s="73" t="str">
        <f>IF(A228="GW 1",ELO_Initial,IFERROR(INDEX(Tables!$1:$1048576,MATCH('Program and Results'!$E228,Tables!$A:$A,0),MATCH('Program and Results'!$A228,Tables!$1:$1,0)-1),""))</f>
        <v/>
      </c>
      <c r="N228" s="74" t="str">
        <f t="shared" si="79"/>
        <v/>
      </c>
      <c r="O228" s="74" t="str">
        <f t="shared" si="80"/>
        <v/>
      </c>
      <c r="P228" s="75" t="str">
        <f t="shared" si="85"/>
        <v/>
      </c>
      <c r="Q228" s="76" t="str">
        <f t="shared" si="81"/>
        <v/>
      </c>
      <c r="R228" s="77" t="str">
        <f t="shared" si="82"/>
        <v/>
      </c>
      <c r="S228" s="87" t="str">
        <f t="shared" si="75"/>
        <v/>
      </c>
      <c r="T228" s="74" t="str">
        <f t="shared" si="76"/>
        <v/>
      </c>
      <c r="U228" s="74" t="str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/>
      </c>
      <c r="V228" s="88" t="str">
        <f>IF(D228="","",J228-P228)</f>
        <v/>
      </c>
      <c r="W228" s="88" t="str">
        <f>IF(OR($A228="GW 1",$A228="GW 2",$A228="GW 3",$A228="GW 4",$A228="GW 5",$A228="GW 6"),"N/A",IF(T228="","",IF(AND(T228&gt;='Prediction Systems settings'!$B$3,'Program and Results'!T228&lt;='Prediction Systems settings'!$C$3),"DRAW",IF(T228&gt;0,"HOME","AWAY"))))</f>
        <v/>
      </c>
      <c r="X228" s="89" t="str">
        <f t="shared" si="71"/>
        <v/>
      </c>
      <c r="Y228" s="74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/>
      </c>
      <c r="Z228" s="74" t="str">
        <f t="shared" si="72"/>
        <v/>
      </c>
      <c r="AA228" s="85" t="str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/>
      </c>
      <c r="AB228" s="86" t="str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/>
      </c>
      <c r="AC228" s="86" t="str">
        <f t="shared" si="73"/>
        <v/>
      </c>
      <c r="AD228" s="86" t="str">
        <f>IF(OR($A228="GW 1",$A228="GW 2",$A228="GW 3",$A228="GW 4",$A228="GW 5",$A228="GW 6"),"N/A",IF(AC228="","",IF(AC228&gt;'Prediction Systems settings'!$B$5,"HOME",IF(AC228&lt;-'Prediction Systems settings'!$B$5,"AWAY","DRAW"))))</f>
        <v/>
      </c>
      <c r="AE228" s="86" t="str">
        <f t="shared" si="74"/>
        <v/>
      </c>
      <c r="AK228" t="s">
        <v>208</v>
      </c>
      <c r="AL228" t="s">
        <v>208</v>
      </c>
    </row>
    <row r="229" spans="2:38">
      <c r="B229"/>
      <c r="C229"/>
      <c r="D229"/>
      <c r="E229"/>
      <c r="F229" s="73" t="str">
        <f t="shared" si="84"/>
        <v/>
      </c>
      <c r="G229" s="73" t="str">
        <f>IF(A229="GW 1",ELO_Initial,IFERROR(INDEX(Tables!$1:$1048576,MATCH('Program and Results'!$B229,Tables!$A:$A,0),MATCH('Program and Results'!$A229,Tables!$1:$1,0)-1),""))</f>
        <v/>
      </c>
      <c r="H229" s="74" t="str">
        <f t="shared" si="77"/>
        <v/>
      </c>
      <c r="I229" s="74" t="str">
        <f t="shared" si="78"/>
        <v/>
      </c>
      <c r="J229" s="75" t="str">
        <f t="shared" si="70"/>
        <v/>
      </c>
      <c r="K229" s="76" t="str">
        <f>IF(E229="","",IF(ABS(C229-D229)=0,0,IF(ABS(C229-D229)&gt;10,2.99,INDEX('ELO settings '!$B$25:$B$34,MATCH(ABS(C229-D229),'ELO settings '!$A$25:$A$34,0)))))</f>
        <v/>
      </c>
      <c r="L229" s="73" t="str">
        <f t="shared" si="83"/>
        <v/>
      </c>
      <c r="M229" s="73" t="str">
        <f>IF(A229="GW 1",ELO_Initial,IFERROR(INDEX(Tables!$1:$1048576,MATCH('Program and Results'!$E229,Tables!$A:$A,0),MATCH('Program and Results'!$A229,Tables!$1:$1,0)-1),""))</f>
        <v/>
      </c>
      <c r="N229" s="74" t="str">
        <f t="shared" si="79"/>
        <v/>
      </c>
      <c r="O229" s="74" t="str">
        <f t="shared" si="80"/>
        <v/>
      </c>
      <c r="P229" s="75" t="str">
        <f t="shared" si="85"/>
        <v/>
      </c>
      <c r="Q229" s="76" t="str">
        <f t="shared" si="81"/>
        <v/>
      </c>
      <c r="R229" s="77" t="str">
        <f t="shared" si="82"/>
        <v/>
      </c>
      <c r="S229" s="87" t="str">
        <f t="shared" si="75"/>
        <v/>
      </c>
      <c r="T229" s="74" t="str">
        <f t="shared" si="76"/>
        <v/>
      </c>
      <c r="U229" s="74" t="str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/>
      </c>
      <c r="V229" s="88" t="str">
        <f>IF(D229="","",J229-P229)</f>
        <v/>
      </c>
      <c r="W229" s="88" t="str">
        <f>IF(OR($A229="GW 1",$A229="GW 2",$A229="GW 3",$A229="GW 4",$A229="GW 5",$A229="GW 6"),"N/A",IF(T229="","",IF(AND(T229&gt;='Prediction Systems settings'!$B$3,'Program and Results'!T229&lt;='Prediction Systems settings'!$C$3),"DRAW",IF(T229&gt;0,"HOME","AWAY"))))</f>
        <v/>
      </c>
      <c r="X229" s="89" t="str">
        <f t="shared" si="71"/>
        <v/>
      </c>
      <c r="Y229" s="74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/>
      </c>
      <c r="Z229" s="74" t="str">
        <f t="shared" si="72"/>
        <v/>
      </c>
      <c r="AA229" s="85" t="str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/>
      </c>
      <c r="AB229" s="86" t="str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/>
      </c>
      <c r="AC229" s="86" t="str">
        <f t="shared" si="73"/>
        <v/>
      </c>
      <c r="AD229" s="86" t="str">
        <f>IF(OR($A229="GW 1",$A229="GW 2",$A229="GW 3",$A229="GW 4",$A229="GW 5",$A229="GW 6"),"N/A",IF(AC229="","",IF(AC229&gt;'Prediction Systems settings'!$B$5,"HOME",IF(AC229&lt;-'Prediction Systems settings'!$B$5,"AWAY","DRAW"))))</f>
        <v/>
      </c>
      <c r="AE229" s="86" t="str">
        <f t="shared" si="74"/>
        <v/>
      </c>
      <c r="AK229" t="s">
        <v>208</v>
      </c>
      <c r="AL229" t="s">
        <v>208</v>
      </c>
    </row>
    <row r="230" spans="2:38">
      <c r="B230"/>
      <c r="C230"/>
      <c r="D230"/>
      <c r="E230"/>
      <c r="F230" s="73" t="str">
        <f t="shared" si="84"/>
        <v/>
      </c>
      <c r="G230" s="73" t="str">
        <f>IF(A230="GW 1",ELO_Initial,IFERROR(INDEX(Tables!$1:$1048576,MATCH('Program and Results'!$B230,Tables!$A:$A,0),MATCH('Program and Results'!$A230,Tables!$1:$1,0)-1),""))</f>
        <v/>
      </c>
      <c r="H230" s="74" t="str">
        <f t="shared" si="77"/>
        <v/>
      </c>
      <c r="I230" s="74" t="str">
        <f t="shared" si="78"/>
        <v/>
      </c>
      <c r="J230" s="75" t="str">
        <f t="shared" si="70"/>
        <v/>
      </c>
      <c r="K230" s="76" t="str">
        <f>IF(E230="","",IF(ABS(C230-D230)=0,0,IF(ABS(C230-D230)&gt;10,2.99,INDEX('ELO settings '!$B$25:$B$34,MATCH(ABS(C230-D230),'ELO settings '!$A$25:$A$34,0)))))</f>
        <v/>
      </c>
      <c r="L230" s="73" t="str">
        <f t="shared" si="83"/>
        <v/>
      </c>
      <c r="M230" s="73" t="str">
        <f>IF(A230="GW 1",ELO_Initial,IFERROR(INDEX(Tables!$1:$1048576,MATCH('Program and Results'!$E230,Tables!$A:$A,0),MATCH('Program and Results'!$A230,Tables!$1:$1,0)-1),""))</f>
        <v/>
      </c>
      <c r="N230" s="74" t="str">
        <f t="shared" si="79"/>
        <v/>
      </c>
      <c r="O230" s="74" t="str">
        <f t="shared" si="80"/>
        <v/>
      </c>
      <c r="P230" s="75" t="str">
        <f t="shared" si="85"/>
        <v/>
      </c>
      <c r="Q230" s="76" t="str">
        <f t="shared" si="81"/>
        <v/>
      </c>
      <c r="R230" s="77" t="str">
        <f t="shared" si="82"/>
        <v/>
      </c>
      <c r="S230" s="87" t="str">
        <f t="shared" si="75"/>
        <v/>
      </c>
      <c r="T230" s="74" t="str">
        <f t="shared" si="76"/>
        <v/>
      </c>
      <c r="U230" s="74" t="str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/>
      </c>
      <c r="V230" s="88" t="str">
        <f t="shared" si="86"/>
        <v/>
      </c>
      <c r="W230" s="88" t="str">
        <f>IF(OR($A230="GW 1",$A230="GW 2",$A230="GW 3",$A230="GW 4",$A230="GW 5",$A230="GW 6"),"N/A",IF(T230="","",IF(AND(T230&gt;='Prediction Systems settings'!$B$3,'Program and Results'!T230&lt;='Prediction Systems settings'!$C$3),"DRAW",IF(T230&gt;0,"HOME","AWAY"))))</f>
        <v/>
      </c>
      <c r="X230" s="89" t="str">
        <f t="shared" si="71"/>
        <v/>
      </c>
      <c r="Y230" s="74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/>
      </c>
      <c r="Z230" s="74" t="str">
        <f t="shared" si="72"/>
        <v/>
      </c>
      <c r="AA230" s="85" t="str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/>
      </c>
      <c r="AB230" s="86" t="str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/>
      </c>
      <c r="AC230" s="86" t="str">
        <f t="shared" si="73"/>
        <v/>
      </c>
      <c r="AD230" s="86" t="str">
        <f>IF(OR($A230="GW 1",$A230="GW 2",$A230="GW 3",$A230="GW 4",$A230="GW 5",$A230="GW 6"),"N/A",IF(AC230="","",IF(AC230&gt;'Prediction Systems settings'!$B$5,"HOME",IF(AC230&lt;-'Prediction Systems settings'!$B$5,"AWAY","DRAW"))))</f>
        <v/>
      </c>
      <c r="AE230" s="86" t="str">
        <f t="shared" si="74"/>
        <v/>
      </c>
      <c r="AK230" t="s">
        <v>208</v>
      </c>
      <c r="AL230" t="s">
        <v>208</v>
      </c>
    </row>
    <row r="231" spans="2:38">
      <c r="B231"/>
      <c r="C231"/>
      <c r="D231"/>
      <c r="E231"/>
      <c r="F231" s="73" t="str">
        <f t="shared" si="84"/>
        <v/>
      </c>
      <c r="G231" s="73" t="str">
        <f>IF(A231="GW 1",ELO_Initial,IFERROR(INDEX(Tables!$1:$1048576,MATCH('Program and Results'!$B231,Tables!$A:$A,0),MATCH('Program and Results'!$A231,Tables!$1:$1,0)-1),""))</f>
        <v/>
      </c>
      <c r="H231" s="74" t="str">
        <f t="shared" si="77"/>
        <v/>
      </c>
      <c r="I231" s="74" t="str">
        <f t="shared" si="78"/>
        <v/>
      </c>
      <c r="J231" s="75" t="str">
        <f t="shared" si="70"/>
        <v/>
      </c>
      <c r="K231" s="76" t="str">
        <f>IF(E231="","",IF(ABS(C231-D231)=0,0,IF(ABS(C231-D231)&gt;10,2.99,INDEX('ELO settings '!$B$25:$B$34,MATCH(ABS(C231-D231),'ELO settings '!$A$25:$A$34,0)))))</f>
        <v/>
      </c>
      <c r="L231" s="73" t="str">
        <f t="shared" si="83"/>
        <v/>
      </c>
      <c r="M231" s="73" t="str">
        <f>IF(A231="GW 1",ELO_Initial,IFERROR(INDEX(Tables!$1:$1048576,MATCH('Program and Results'!$E231,Tables!$A:$A,0),MATCH('Program and Results'!$A231,Tables!$1:$1,0)-1),""))</f>
        <v/>
      </c>
      <c r="N231" s="74" t="str">
        <f t="shared" si="79"/>
        <v/>
      </c>
      <c r="O231" s="74" t="str">
        <f t="shared" si="80"/>
        <v/>
      </c>
      <c r="P231" s="75" t="str">
        <f t="shared" si="85"/>
        <v/>
      </c>
      <c r="Q231" s="76" t="str">
        <f t="shared" si="81"/>
        <v/>
      </c>
      <c r="R231" s="77" t="str">
        <f t="shared" si="82"/>
        <v/>
      </c>
      <c r="S231" s="87" t="str">
        <f t="shared" si="75"/>
        <v/>
      </c>
      <c r="T231" s="74" t="str">
        <f t="shared" si="76"/>
        <v/>
      </c>
      <c r="U231" s="74" t="str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/>
      </c>
      <c r="V231" s="88" t="str">
        <f t="shared" si="86"/>
        <v/>
      </c>
      <c r="W231" s="88" t="str">
        <f>IF(OR($A231="GW 1",$A231="GW 2",$A231="GW 3",$A231="GW 4",$A231="GW 5",$A231="GW 6"),"N/A",IF(T231="","",IF(AND(T231&gt;='Prediction Systems settings'!$B$3,'Program and Results'!T231&lt;='Prediction Systems settings'!$C$3),"DRAW",IF(T231&gt;0,"HOME","AWAY"))))</f>
        <v/>
      </c>
      <c r="X231" s="89" t="str">
        <f t="shared" si="71"/>
        <v/>
      </c>
      <c r="Y231" s="74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/>
      </c>
      <c r="Z231" s="74" t="str">
        <f t="shared" si="72"/>
        <v/>
      </c>
      <c r="AA231" s="85" t="str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/>
      </c>
      <c r="AB231" s="86" t="str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/>
      </c>
      <c r="AC231" s="86" t="str">
        <f t="shared" si="73"/>
        <v/>
      </c>
      <c r="AD231" s="86" t="str">
        <f>IF(OR($A231="GW 1",$A231="GW 2",$A231="GW 3",$A231="GW 4",$A231="GW 5",$A231="GW 6"),"N/A",IF(AC231="","",IF(AC231&gt;'Prediction Systems settings'!$B$5,"HOME",IF(AC231&lt;-'Prediction Systems settings'!$B$5,"AWAY","DRAW"))))</f>
        <v/>
      </c>
      <c r="AE231" s="86" t="str">
        <f t="shared" si="74"/>
        <v/>
      </c>
      <c r="AK231" t="s">
        <v>208</v>
      </c>
      <c r="AL231" t="s">
        <v>208</v>
      </c>
    </row>
    <row r="232" spans="2:38">
      <c r="B232"/>
      <c r="C232"/>
      <c r="D232"/>
      <c r="E232"/>
      <c r="F232" s="73" t="str">
        <f t="shared" si="84"/>
        <v/>
      </c>
      <c r="G232" s="73" t="str">
        <f>IF(A232="GW 1",ELO_Initial,IFERROR(INDEX(Tables!$1:$1048576,MATCH('Program and Results'!$B232,Tables!$A:$A,0),MATCH('Program and Results'!$A232,Tables!$1:$1,0)-1),""))</f>
        <v/>
      </c>
      <c r="H232" s="74" t="str">
        <f t="shared" si="77"/>
        <v/>
      </c>
      <c r="I232" s="74" t="str">
        <f t="shared" si="78"/>
        <v/>
      </c>
      <c r="J232" s="75" t="str">
        <f t="shared" si="70"/>
        <v/>
      </c>
      <c r="K232" s="76" t="str">
        <f>IF(E232="","",IF(ABS(C232-D232)=0,0,IF(ABS(C232-D232)&gt;10,2.99,INDEX('ELO settings '!$B$25:$B$34,MATCH(ABS(C232-D232),'ELO settings '!$A$25:$A$34,0)))))</f>
        <v/>
      </c>
      <c r="L232" s="73" t="str">
        <f t="shared" si="83"/>
        <v/>
      </c>
      <c r="M232" s="73" t="str">
        <f>IF(A232="GW 1",ELO_Initial,IFERROR(INDEX(Tables!$1:$1048576,MATCH('Program and Results'!$E232,Tables!$A:$A,0),MATCH('Program and Results'!$A232,Tables!$1:$1,0)-1),""))</f>
        <v/>
      </c>
      <c r="N232" s="74" t="str">
        <f t="shared" si="79"/>
        <v/>
      </c>
      <c r="O232" s="74" t="str">
        <f t="shared" si="80"/>
        <v/>
      </c>
      <c r="P232" s="75" t="str">
        <f t="shared" si="85"/>
        <v/>
      </c>
      <c r="Q232" s="76" t="str">
        <f t="shared" si="81"/>
        <v/>
      </c>
      <c r="R232" s="77" t="str">
        <f t="shared" si="82"/>
        <v/>
      </c>
      <c r="S232" s="87" t="str">
        <f t="shared" si="75"/>
        <v/>
      </c>
      <c r="T232" s="74" t="str">
        <f t="shared" si="76"/>
        <v/>
      </c>
      <c r="U232" s="74" t="str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/>
      </c>
      <c r="V232" s="88" t="str">
        <f t="shared" si="86"/>
        <v/>
      </c>
      <c r="W232" s="88" t="str">
        <f>IF(OR($A232="GW 1",$A232="GW 2",$A232="GW 3",$A232="GW 4",$A232="GW 5",$A232="GW 6"),"N/A",IF(T232="","",IF(AND(T232&gt;='Prediction Systems settings'!$B$3,'Program and Results'!T232&lt;='Prediction Systems settings'!$C$3),"DRAW",IF(T232&gt;0,"HOME","AWAY"))))</f>
        <v/>
      </c>
      <c r="X232" s="89" t="str">
        <f t="shared" si="71"/>
        <v/>
      </c>
      <c r="Y232" s="74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/>
      </c>
      <c r="Z232" s="74" t="str">
        <f t="shared" si="72"/>
        <v/>
      </c>
      <c r="AA232" s="85" t="str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/>
      </c>
      <c r="AB232" s="86" t="str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/>
      </c>
      <c r="AC232" s="86" t="str">
        <f t="shared" si="73"/>
        <v/>
      </c>
      <c r="AD232" s="86" t="str">
        <f>IF(OR($A232="GW 1",$A232="GW 2",$A232="GW 3",$A232="GW 4",$A232="GW 5",$A232="GW 6"),"N/A",IF(AC232="","",IF(AC232&gt;'Prediction Systems settings'!$B$5,"HOME",IF(AC232&lt;-'Prediction Systems settings'!$B$5,"AWAY","DRAW"))))</f>
        <v/>
      </c>
      <c r="AE232" s="86" t="str">
        <f t="shared" si="74"/>
        <v/>
      </c>
      <c r="AK232" t="s">
        <v>208</v>
      </c>
      <c r="AL232" t="s">
        <v>208</v>
      </c>
    </row>
    <row r="233" spans="2:38">
      <c r="B233"/>
      <c r="C233"/>
      <c r="D233"/>
      <c r="E233"/>
      <c r="F233" s="73" t="str">
        <f t="shared" si="84"/>
        <v/>
      </c>
      <c r="G233" s="73" t="str">
        <f>IF(A233="GW 1",ELO_Initial,IFERROR(INDEX(Tables!$1:$1048576,MATCH('Program and Results'!$B233,Tables!$A:$A,0),MATCH('Program and Results'!$A233,Tables!$1:$1,0)-1),""))</f>
        <v/>
      </c>
      <c r="H233" s="74" t="str">
        <f t="shared" si="77"/>
        <v/>
      </c>
      <c r="I233" s="74" t="str">
        <f t="shared" si="78"/>
        <v/>
      </c>
      <c r="J233" s="75" t="str">
        <f t="shared" si="70"/>
        <v/>
      </c>
      <c r="K233" s="76" t="str">
        <f>IF(E233="","",IF(ABS(C233-D233)=0,0,IF(ABS(C233-D233)&gt;10,2.99,INDEX('ELO settings '!$B$25:$B$34,MATCH(ABS(C233-D233),'ELO settings '!$A$25:$A$34,0)))))</f>
        <v/>
      </c>
      <c r="L233" s="73" t="str">
        <f t="shared" si="83"/>
        <v/>
      </c>
      <c r="M233" s="73" t="str">
        <f>IF(A233="GW 1",ELO_Initial,IFERROR(INDEX(Tables!$1:$1048576,MATCH('Program and Results'!$E233,Tables!$A:$A,0),MATCH('Program and Results'!$A233,Tables!$1:$1,0)-1),""))</f>
        <v/>
      </c>
      <c r="N233" s="74" t="str">
        <f t="shared" si="79"/>
        <v/>
      </c>
      <c r="O233" s="74" t="str">
        <f t="shared" si="80"/>
        <v/>
      </c>
      <c r="P233" s="75" t="str">
        <f t="shared" si="85"/>
        <v/>
      </c>
      <c r="Q233" s="76" t="str">
        <f t="shared" si="81"/>
        <v/>
      </c>
      <c r="R233" s="77" t="str">
        <f t="shared" si="82"/>
        <v/>
      </c>
      <c r="S233" s="87" t="str">
        <f t="shared" si="75"/>
        <v/>
      </c>
      <c r="T233" s="74" t="str">
        <f t="shared" si="76"/>
        <v/>
      </c>
      <c r="U233" s="74" t="str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/>
      </c>
      <c r="V233" s="88" t="str">
        <f t="shared" si="86"/>
        <v/>
      </c>
      <c r="W233" s="88" t="str">
        <f>IF(OR($A233="GW 1",$A233="GW 2",$A233="GW 3",$A233="GW 4",$A233="GW 5",$A233="GW 6"),"N/A",IF(T233="","",IF(AND(T233&gt;='Prediction Systems settings'!$B$3,'Program and Results'!T233&lt;='Prediction Systems settings'!$C$3),"DRAW",IF(T233&gt;0,"HOME","AWAY"))))</f>
        <v/>
      </c>
      <c r="X233" s="89" t="str">
        <f t="shared" si="71"/>
        <v/>
      </c>
      <c r="Y233" s="74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/>
      </c>
      <c r="Z233" s="74" t="str">
        <f t="shared" si="72"/>
        <v/>
      </c>
      <c r="AA233" s="85" t="str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/>
      </c>
      <c r="AB233" s="86" t="str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/>
      </c>
      <c r="AC233" s="86" t="str">
        <f t="shared" si="73"/>
        <v/>
      </c>
      <c r="AD233" s="86" t="str">
        <f>IF(OR($A233="GW 1",$A233="GW 2",$A233="GW 3",$A233="GW 4",$A233="GW 5",$A233="GW 6"),"N/A",IF(AC233="","",IF(AC233&gt;'Prediction Systems settings'!$B$5,"HOME",IF(AC233&lt;-'Prediction Systems settings'!$B$5,"AWAY","DRAW"))))</f>
        <v/>
      </c>
      <c r="AE233" s="86" t="str">
        <f t="shared" si="74"/>
        <v/>
      </c>
      <c r="AK233" t="s">
        <v>208</v>
      </c>
      <c r="AL233" t="s">
        <v>208</v>
      </c>
    </row>
    <row r="234" spans="2:38">
      <c r="B234"/>
      <c r="C234"/>
      <c r="D234"/>
      <c r="E234"/>
      <c r="F234" s="73" t="str">
        <f t="shared" si="84"/>
        <v/>
      </c>
      <c r="G234" s="73" t="str">
        <f>IF(A234="GW 1",ELO_Initial,IFERROR(INDEX(Tables!$1:$1048576,MATCH('Program and Results'!$B234,Tables!$A:$A,0),MATCH('Program and Results'!$A234,Tables!$1:$1,0)-1),""))</f>
        <v/>
      </c>
      <c r="H234" s="74" t="str">
        <f t="shared" si="77"/>
        <v/>
      </c>
      <c r="I234" s="74" t="str">
        <f t="shared" si="78"/>
        <v/>
      </c>
      <c r="J234" s="75" t="str">
        <f t="shared" si="70"/>
        <v/>
      </c>
      <c r="K234" s="76" t="str">
        <f>IF(E234="","",IF(ABS(C234-D234)=0,0,IF(ABS(C234-D234)&gt;10,2.99,INDEX('ELO settings '!$B$25:$B$34,MATCH(ABS(C234-D234),'ELO settings '!$A$25:$A$34,0)))))</f>
        <v/>
      </c>
      <c r="L234" s="73" t="str">
        <f t="shared" si="83"/>
        <v/>
      </c>
      <c r="M234" s="73" t="str">
        <f>IF(A234="GW 1",ELO_Initial,IFERROR(INDEX(Tables!$1:$1048576,MATCH('Program and Results'!$E234,Tables!$A:$A,0),MATCH('Program and Results'!$A234,Tables!$1:$1,0)-1),""))</f>
        <v/>
      </c>
      <c r="N234" s="74" t="str">
        <f t="shared" si="79"/>
        <v/>
      </c>
      <c r="O234" s="74" t="str">
        <f t="shared" si="80"/>
        <v/>
      </c>
      <c r="P234" s="75" t="str">
        <f t="shared" si="85"/>
        <v/>
      </c>
      <c r="Q234" s="76" t="str">
        <f t="shared" si="81"/>
        <v/>
      </c>
      <c r="R234" s="77" t="str">
        <f t="shared" si="82"/>
        <v/>
      </c>
      <c r="S234" s="87" t="str">
        <f t="shared" si="75"/>
        <v/>
      </c>
      <c r="T234" s="74" t="str">
        <f t="shared" si="76"/>
        <v/>
      </c>
      <c r="U234" s="74" t="str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/>
      </c>
      <c r="V234" s="88" t="str">
        <f t="shared" si="86"/>
        <v/>
      </c>
      <c r="W234" s="88" t="str">
        <f>IF(OR($A234="GW 1",$A234="GW 2",$A234="GW 3",$A234="GW 4",$A234="GW 5",$A234="GW 6"),"N/A",IF(T234="","",IF(AND(T234&gt;='Prediction Systems settings'!$B$3,'Program and Results'!T234&lt;='Prediction Systems settings'!$C$3),"DRAW",IF(T234&gt;0,"HOME","AWAY"))))</f>
        <v/>
      </c>
      <c r="X234" s="89" t="str">
        <f t="shared" si="71"/>
        <v/>
      </c>
      <c r="Y234" s="74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/>
      </c>
      <c r="Z234" s="74" t="str">
        <f t="shared" si="72"/>
        <v/>
      </c>
      <c r="AA234" s="85" t="str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/>
      </c>
      <c r="AB234" s="86" t="str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/>
      </c>
      <c r="AC234" s="86" t="str">
        <f t="shared" si="73"/>
        <v/>
      </c>
      <c r="AD234" s="86" t="str">
        <f>IF(OR($A234="GW 1",$A234="GW 2",$A234="GW 3",$A234="GW 4",$A234="GW 5",$A234="GW 6"),"N/A",IF(AC234="","",IF(AC234&gt;'Prediction Systems settings'!$B$5,"HOME",IF(AC234&lt;-'Prediction Systems settings'!$B$5,"AWAY","DRAW"))))</f>
        <v/>
      </c>
      <c r="AE234" s="86" t="str">
        <f t="shared" si="74"/>
        <v/>
      </c>
      <c r="AK234" t="s">
        <v>208</v>
      </c>
      <c r="AL234" t="s">
        <v>208</v>
      </c>
    </row>
    <row r="235" spans="2:38">
      <c r="B235"/>
      <c r="C235"/>
      <c r="D235"/>
      <c r="E235"/>
      <c r="F235" s="73" t="str">
        <f t="shared" si="84"/>
        <v/>
      </c>
      <c r="G235" s="73" t="str">
        <f>IF(A235="GW 1",ELO_Initial,IFERROR(INDEX(Tables!$1:$1048576,MATCH('Program and Results'!$B235,Tables!$A:$A,0),MATCH('Program and Results'!$A235,Tables!$1:$1,0)-1),""))</f>
        <v/>
      </c>
      <c r="H235" s="74" t="str">
        <f t="shared" si="77"/>
        <v/>
      </c>
      <c r="I235" s="74" t="str">
        <f t="shared" si="78"/>
        <v/>
      </c>
      <c r="J235" s="75" t="str">
        <f t="shared" si="70"/>
        <v/>
      </c>
      <c r="K235" s="76" t="str">
        <f>IF(E235="","",IF(ABS(C235-D235)=0,0,IF(ABS(C235-D235)&gt;10,2.99,INDEX('ELO settings '!$B$25:$B$34,MATCH(ABS(C235-D235),'ELO settings '!$A$25:$A$34,0)))))</f>
        <v/>
      </c>
      <c r="L235" s="73" t="str">
        <f t="shared" si="83"/>
        <v/>
      </c>
      <c r="M235" s="73" t="str">
        <f>IF(A235="GW 1",ELO_Initial,IFERROR(INDEX(Tables!$1:$1048576,MATCH('Program and Results'!$E235,Tables!$A:$A,0),MATCH('Program and Results'!$A235,Tables!$1:$1,0)-1),""))</f>
        <v/>
      </c>
      <c r="N235" s="74" t="str">
        <f t="shared" si="79"/>
        <v/>
      </c>
      <c r="O235" s="74" t="str">
        <f t="shared" si="80"/>
        <v/>
      </c>
      <c r="P235" s="75" t="str">
        <f t="shared" si="85"/>
        <v/>
      </c>
      <c r="Q235" s="76" t="str">
        <f t="shared" si="81"/>
        <v/>
      </c>
      <c r="R235" s="77" t="str">
        <f t="shared" si="82"/>
        <v/>
      </c>
      <c r="S235" s="87" t="str">
        <f t="shared" si="75"/>
        <v/>
      </c>
      <c r="T235" s="74" t="str">
        <f t="shared" si="76"/>
        <v/>
      </c>
      <c r="U235" s="74" t="str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/>
      </c>
      <c r="V235" s="88" t="str">
        <f t="shared" si="86"/>
        <v/>
      </c>
      <c r="W235" s="88" t="str">
        <f>IF(OR($A235="GW 1",$A235="GW 2",$A235="GW 3",$A235="GW 4",$A235="GW 5",$A235="GW 6"),"N/A",IF(T235="","",IF(AND(T235&gt;='Prediction Systems settings'!$B$3,'Program and Results'!T235&lt;='Prediction Systems settings'!$C$3),"DRAW",IF(T235&gt;0,"HOME","AWAY"))))</f>
        <v/>
      </c>
      <c r="X235" s="89" t="str">
        <f t="shared" si="71"/>
        <v/>
      </c>
      <c r="Y235" s="74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/>
      </c>
      <c r="Z235" s="74" t="str">
        <f t="shared" si="72"/>
        <v/>
      </c>
      <c r="AA235" s="85" t="str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/>
      </c>
      <c r="AB235" s="86" t="str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/>
      </c>
      <c r="AC235" s="86" t="str">
        <f t="shared" si="73"/>
        <v/>
      </c>
      <c r="AD235" s="86" t="str">
        <f>IF(OR($A235="GW 1",$A235="GW 2",$A235="GW 3",$A235="GW 4",$A235="GW 5",$A235="GW 6"),"N/A",IF(AC235="","",IF(AC235&gt;'Prediction Systems settings'!$B$5,"HOME",IF(AC235&lt;-'Prediction Systems settings'!$B$5,"AWAY","DRAW"))))</f>
        <v/>
      </c>
      <c r="AE235" s="86" t="str">
        <f t="shared" si="74"/>
        <v/>
      </c>
      <c r="AK235" t="s">
        <v>208</v>
      </c>
      <c r="AL235" t="s">
        <v>208</v>
      </c>
    </row>
    <row r="236" spans="2:38">
      <c r="B236"/>
      <c r="C236"/>
      <c r="D236"/>
      <c r="E236"/>
      <c r="F236" s="73" t="str">
        <f t="shared" si="84"/>
        <v/>
      </c>
      <c r="G236" s="73" t="str">
        <f>IF(A236="GW 1",ELO_Initial,IFERROR(INDEX(Tables!$1:$1048576,MATCH('Program and Results'!$B236,Tables!$A:$A,0),MATCH('Program and Results'!$A236,Tables!$1:$1,0)-1),""))</f>
        <v/>
      </c>
      <c r="H236" s="74" t="str">
        <f t="shared" si="77"/>
        <v/>
      </c>
      <c r="I236" s="74" t="str">
        <f t="shared" si="78"/>
        <v/>
      </c>
      <c r="J236" s="75" t="str">
        <f t="shared" si="70"/>
        <v/>
      </c>
      <c r="K236" s="76" t="str">
        <f>IF(E236="","",IF(ABS(C236-D236)=0,0,IF(ABS(C236-D236)&gt;10,2.99,INDEX('ELO settings '!$B$25:$B$34,MATCH(ABS(C236-D236),'ELO settings '!$A$25:$A$34,0)))))</f>
        <v/>
      </c>
      <c r="L236" s="73" t="str">
        <f t="shared" si="83"/>
        <v/>
      </c>
      <c r="M236" s="73" t="str">
        <f>IF(A236="GW 1",ELO_Initial,IFERROR(INDEX(Tables!$1:$1048576,MATCH('Program and Results'!$E236,Tables!$A:$A,0),MATCH('Program and Results'!$A236,Tables!$1:$1,0)-1),""))</f>
        <v/>
      </c>
      <c r="N236" s="74" t="str">
        <f t="shared" si="79"/>
        <v/>
      </c>
      <c r="O236" s="74" t="str">
        <f t="shared" si="80"/>
        <v/>
      </c>
      <c r="P236" s="75" t="str">
        <f t="shared" si="85"/>
        <v/>
      </c>
      <c r="Q236" s="76" t="str">
        <f t="shared" si="81"/>
        <v/>
      </c>
      <c r="R236" s="77" t="str">
        <f t="shared" si="82"/>
        <v/>
      </c>
      <c r="S236" s="87" t="str">
        <f t="shared" si="75"/>
        <v/>
      </c>
      <c r="T236" s="74" t="str">
        <f t="shared" si="76"/>
        <v/>
      </c>
      <c r="U236" s="74" t="str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/>
      </c>
      <c r="V236" s="88" t="str">
        <f t="shared" si="86"/>
        <v/>
      </c>
      <c r="W236" s="88" t="str">
        <f>IF(OR($A236="GW 1",$A236="GW 2",$A236="GW 3",$A236="GW 4",$A236="GW 5",$A236="GW 6"),"N/A",IF(T236="","",IF(AND(T236&gt;='Prediction Systems settings'!$B$3,'Program and Results'!T236&lt;='Prediction Systems settings'!$C$3),"DRAW",IF(T236&gt;0,"HOME","AWAY"))))</f>
        <v/>
      </c>
      <c r="X236" s="89" t="str">
        <f t="shared" si="71"/>
        <v/>
      </c>
      <c r="Y236" s="74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/>
      </c>
      <c r="Z236" s="74" t="str">
        <f t="shared" si="72"/>
        <v/>
      </c>
      <c r="AA236" s="85" t="str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/>
      </c>
      <c r="AB236" s="86" t="str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/>
      </c>
      <c r="AC236" s="86" t="str">
        <f t="shared" si="73"/>
        <v/>
      </c>
      <c r="AD236" s="86" t="str">
        <f>IF(OR($A236="GW 1",$A236="GW 2",$A236="GW 3",$A236="GW 4",$A236="GW 5",$A236="GW 6"),"N/A",IF(AC236="","",IF(AC236&gt;'Prediction Systems settings'!$B$5,"HOME",IF(AC236&lt;-'Prediction Systems settings'!$B$5,"AWAY","DRAW"))))</f>
        <v/>
      </c>
      <c r="AE236" s="86" t="str">
        <f t="shared" si="74"/>
        <v/>
      </c>
      <c r="AK236" t="s">
        <v>208</v>
      </c>
      <c r="AL236" t="s">
        <v>208</v>
      </c>
    </row>
    <row r="237" spans="2:38">
      <c r="B237"/>
      <c r="C237"/>
      <c r="D237"/>
      <c r="E237"/>
      <c r="F237" s="73" t="str">
        <f t="shared" si="84"/>
        <v/>
      </c>
      <c r="G237" s="73" t="str">
        <f>IF(A237="GW 1",ELO_Initial,IFERROR(INDEX(Tables!$1:$1048576,MATCH('Program and Results'!$B237,Tables!$A:$A,0),MATCH('Program and Results'!$A237,Tables!$1:$1,0)-1),""))</f>
        <v/>
      </c>
      <c r="H237" s="74" t="str">
        <f t="shared" si="77"/>
        <v/>
      </c>
      <c r="I237" s="74" t="str">
        <f t="shared" si="78"/>
        <v/>
      </c>
      <c r="J237" s="75" t="str">
        <f t="shared" si="70"/>
        <v/>
      </c>
      <c r="K237" s="76" t="str">
        <f>IF(E237="","",IF(ABS(C237-D237)=0,0,IF(ABS(C237-D237)&gt;10,2.99,INDEX('ELO settings '!$B$25:$B$34,MATCH(ABS(C237-D237),'ELO settings '!$A$25:$A$34,0)))))</f>
        <v/>
      </c>
      <c r="L237" s="73" t="str">
        <f t="shared" si="83"/>
        <v/>
      </c>
      <c r="M237" s="73" t="str">
        <f>IF(A237="GW 1",ELO_Initial,IFERROR(INDEX(Tables!$1:$1048576,MATCH('Program and Results'!$E237,Tables!$A:$A,0),MATCH('Program and Results'!$A237,Tables!$1:$1,0)-1),""))</f>
        <v/>
      </c>
      <c r="N237" s="74" t="str">
        <f t="shared" si="79"/>
        <v/>
      </c>
      <c r="O237" s="74" t="str">
        <f t="shared" si="80"/>
        <v/>
      </c>
      <c r="P237" s="75" t="str">
        <f t="shared" si="85"/>
        <v/>
      </c>
      <c r="Q237" s="76" t="str">
        <f t="shared" si="81"/>
        <v/>
      </c>
      <c r="R237" s="77" t="str">
        <f t="shared" si="82"/>
        <v/>
      </c>
      <c r="S237" s="87" t="str">
        <f t="shared" ref="S237:S300" si="87">IF(D237="","",IF(I237=1,"HOME",IF(I237=0.5,"DRAW","AWAY")))</f>
        <v/>
      </c>
      <c r="T237" s="74" t="str">
        <f t="shared" si="76"/>
        <v/>
      </c>
      <c r="U237" s="74" t="str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/>
      </c>
      <c r="V237" s="88" t="str">
        <f t="shared" ref="V237:V300" si="88">IF(D237="","",J237-P237)</f>
        <v/>
      </c>
      <c r="W237" s="88" t="str">
        <f>IF(OR($A237="GW 1",$A237="GW 2",$A237="GW 3",$A237="GW 4",$A237="GW 5",$A237="GW 6"),"N/A",IF(T237="","",IF(AND(T237&gt;='Prediction Systems settings'!$B$3,'Program and Results'!T237&lt;='Prediction Systems settings'!$C$3),"DRAW",IF(T237&gt;0,"HOME","AWAY"))))</f>
        <v/>
      </c>
      <c r="X237" s="89" t="str">
        <f t="shared" si="71"/>
        <v/>
      </c>
      <c r="Y237" s="74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/>
      </c>
      <c r="Z237" s="74" t="str">
        <f t="shared" si="72"/>
        <v/>
      </c>
      <c r="AA237" s="85" t="str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/>
      </c>
      <c r="AB237" s="86" t="str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/>
      </c>
      <c r="AC237" s="86" t="str">
        <f t="shared" si="73"/>
        <v/>
      </c>
      <c r="AD237" s="86" t="str">
        <f>IF(OR($A237="GW 1",$A237="GW 2",$A237="GW 3",$A237="GW 4",$A237="GW 5",$A237="GW 6"),"N/A",IF(AC237="","",IF(AC237&gt;'Prediction Systems settings'!$B$5,"HOME",IF(AC237&lt;-'Prediction Systems settings'!$B$5,"AWAY","DRAW"))))</f>
        <v/>
      </c>
      <c r="AE237" s="86" t="str">
        <f t="shared" si="74"/>
        <v/>
      </c>
      <c r="AK237" t="s">
        <v>208</v>
      </c>
      <c r="AL237" t="s">
        <v>208</v>
      </c>
    </row>
    <row r="238" spans="2:38">
      <c r="B238"/>
      <c r="C238"/>
      <c r="D238"/>
      <c r="E238"/>
      <c r="F238" s="73" t="str">
        <f t="shared" si="84"/>
        <v/>
      </c>
      <c r="G238" s="73" t="str">
        <f>IF(A238="GW 1",ELO_Initial,IFERROR(INDEX(Tables!$1:$1048576,MATCH('Program and Results'!$B238,Tables!$A:$A,0),MATCH('Program and Results'!$A238,Tables!$1:$1,0)-1),""))</f>
        <v/>
      </c>
      <c r="H238" s="74" t="str">
        <f t="shared" si="77"/>
        <v/>
      </c>
      <c r="I238" s="74" t="str">
        <f t="shared" si="78"/>
        <v/>
      </c>
      <c r="J238" s="75" t="str">
        <f t="shared" si="70"/>
        <v/>
      </c>
      <c r="K238" s="76" t="str">
        <f>IF(E238="","",IF(ABS(C238-D238)=0,0,IF(ABS(C238-D238)&gt;10,2.99,INDEX('ELO settings '!$B$25:$B$34,MATCH(ABS(C238-D238),'ELO settings '!$A$25:$A$34,0)))))</f>
        <v/>
      </c>
      <c r="L238" s="73" t="str">
        <f t="shared" si="83"/>
        <v/>
      </c>
      <c r="M238" s="73" t="str">
        <f>IF(A238="GW 1",ELO_Initial,IFERROR(INDEX(Tables!$1:$1048576,MATCH('Program and Results'!$E238,Tables!$A:$A,0),MATCH('Program and Results'!$A238,Tables!$1:$1,0)-1),""))</f>
        <v/>
      </c>
      <c r="N238" s="74" t="str">
        <f t="shared" si="79"/>
        <v/>
      </c>
      <c r="O238" s="74" t="str">
        <f t="shared" si="80"/>
        <v/>
      </c>
      <c r="P238" s="75" t="str">
        <f t="shared" si="85"/>
        <v/>
      </c>
      <c r="Q238" s="76" t="str">
        <f t="shared" si="81"/>
        <v/>
      </c>
      <c r="R238" s="77" t="str">
        <f t="shared" si="82"/>
        <v/>
      </c>
      <c r="S238" s="87" t="str">
        <f t="shared" si="87"/>
        <v/>
      </c>
      <c r="T238" s="74" t="str">
        <f t="shared" si="76"/>
        <v/>
      </c>
      <c r="U238" s="74" t="str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/>
      </c>
      <c r="V238" s="88" t="str">
        <f t="shared" si="88"/>
        <v/>
      </c>
      <c r="W238" s="88" t="str">
        <f>IF(OR($A238="GW 1",$A238="GW 2",$A238="GW 3",$A238="GW 4",$A238="GW 5",$A238="GW 6"),"N/A",IF(T238="","",IF(AND(T238&gt;='Prediction Systems settings'!$B$3,'Program and Results'!T238&lt;='Prediction Systems settings'!$C$3),"DRAW",IF(T238&gt;0,"HOME","AWAY"))))</f>
        <v/>
      </c>
      <c r="X238" s="89" t="str">
        <f t="shared" si="71"/>
        <v/>
      </c>
      <c r="Y238" s="74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/>
      </c>
      <c r="Z238" s="74" t="str">
        <f t="shared" si="72"/>
        <v/>
      </c>
      <c r="AA238" s="85" t="str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/>
      </c>
      <c r="AB238" s="86" t="str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/>
      </c>
      <c r="AC238" s="86" t="str">
        <f t="shared" si="73"/>
        <v/>
      </c>
      <c r="AD238" s="86" t="str">
        <f>IF(OR($A238="GW 1",$A238="GW 2",$A238="GW 3",$A238="GW 4",$A238="GW 5",$A238="GW 6"),"N/A",IF(AC238="","",IF(AC238&gt;'Prediction Systems settings'!$B$5,"HOME",IF(AC238&lt;-'Prediction Systems settings'!$B$5,"AWAY","DRAW"))))</f>
        <v/>
      </c>
      <c r="AE238" s="86" t="str">
        <f t="shared" si="74"/>
        <v/>
      </c>
      <c r="AK238" t="s">
        <v>208</v>
      </c>
      <c r="AL238" t="s">
        <v>208</v>
      </c>
    </row>
    <row r="239" spans="2:38">
      <c r="B239"/>
      <c r="C239"/>
      <c r="D239"/>
      <c r="E239"/>
      <c r="F239" s="73" t="str">
        <f t="shared" si="84"/>
        <v/>
      </c>
      <c r="G239" s="73" t="str">
        <f>IF(A239="GW 1",ELO_Initial,IFERROR(INDEX(Tables!$1:$1048576,MATCH('Program and Results'!$B239,Tables!$A:$A,0),MATCH('Program and Results'!$A239,Tables!$1:$1,0)-1),""))</f>
        <v/>
      </c>
      <c r="H239" s="74" t="str">
        <f t="shared" si="77"/>
        <v/>
      </c>
      <c r="I239" s="74" t="str">
        <f t="shared" si="78"/>
        <v/>
      </c>
      <c r="J239" s="75" t="str">
        <f t="shared" si="70"/>
        <v/>
      </c>
      <c r="K239" s="76" t="str">
        <f>IF(E239="","",IF(ABS(C239-D239)=0,0,IF(ABS(C239-D239)&gt;10,2.99,INDEX('ELO settings '!$B$25:$B$34,MATCH(ABS(C239-D239),'ELO settings '!$A$25:$A$34,0)))))</f>
        <v/>
      </c>
      <c r="L239" s="73" t="str">
        <f t="shared" si="83"/>
        <v/>
      </c>
      <c r="M239" s="73" t="str">
        <f>IF(A239="GW 1",ELO_Initial,IFERROR(INDEX(Tables!$1:$1048576,MATCH('Program and Results'!$E239,Tables!$A:$A,0),MATCH('Program and Results'!$A239,Tables!$1:$1,0)-1),""))</f>
        <v/>
      </c>
      <c r="N239" s="74" t="str">
        <f t="shared" si="79"/>
        <v/>
      </c>
      <c r="O239" s="74" t="str">
        <f t="shared" si="80"/>
        <v/>
      </c>
      <c r="P239" s="75" t="str">
        <f t="shared" si="85"/>
        <v/>
      </c>
      <c r="Q239" s="76" t="str">
        <f t="shared" si="81"/>
        <v/>
      </c>
      <c r="R239" s="77" t="str">
        <f t="shared" si="82"/>
        <v/>
      </c>
      <c r="S239" s="87" t="str">
        <f t="shared" si="87"/>
        <v/>
      </c>
      <c r="T239" s="74" t="str">
        <f t="shared" si="76"/>
        <v/>
      </c>
      <c r="U239" s="74" t="str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/>
      </c>
      <c r="V239" s="88" t="str">
        <f t="shared" si="88"/>
        <v/>
      </c>
      <c r="W239" s="88" t="str">
        <f>IF(OR($A239="GW 1",$A239="GW 2",$A239="GW 3",$A239="GW 4",$A239="GW 5",$A239="GW 6"),"N/A",IF(T239="","",IF(AND(T239&gt;='Prediction Systems settings'!$B$3,'Program and Results'!T239&lt;='Prediction Systems settings'!$C$3),"DRAW",IF(T239&gt;0,"HOME","AWAY"))))</f>
        <v/>
      </c>
      <c r="X239" s="89" t="str">
        <f t="shared" si="71"/>
        <v/>
      </c>
      <c r="Y239" s="74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/>
      </c>
      <c r="Z239" s="74" t="str">
        <f t="shared" si="72"/>
        <v/>
      </c>
      <c r="AA239" s="85" t="str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/>
      </c>
      <c r="AB239" s="86" t="str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/>
      </c>
      <c r="AC239" s="86" t="str">
        <f t="shared" si="73"/>
        <v/>
      </c>
      <c r="AD239" s="86" t="str">
        <f>IF(OR($A239="GW 1",$A239="GW 2",$A239="GW 3",$A239="GW 4",$A239="GW 5",$A239="GW 6"),"N/A",IF(AC239="","",IF(AC239&gt;'Prediction Systems settings'!$B$5,"HOME",IF(AC239&lt;-'Prediction Systems settings'!$B$5,"AWAY","DRAW"))))</f>
        <v/>
      </c>
      <c r="AE239" s="86" t="str">
        <f t="shared" si="74"/>
        <v/>
      </c>
      <c r="AK239" t="s">
        <v>208</v>
      </c>
      <c r="AL239" t="s">
        <v>208</v>
      </c>
    </row>
    <row r="240" spans="2:38">
      <c r="B240"/>
      <c r="C240"/>
      <c r="D240"/>
      <c r="E240"/>
      <c r="F240" s="73" t="str">
        <f t="shared" si="84"/>
        <v/>
      </c>
      <c r="G240" s="73" t="str">
        <f>IF(A240="GW 1",ELO_Initial,IFERROR(INDEX(Tables!$1:$1048576,MATCH('Program and Results'!$B240,Tables!$A:$A,0),MATCH('Program and Results'!$A240,Tables!$1:$1,0)-1),""))</f>
        <v/>
      </c>
      <c r="H240" s="74" t="str">
        <f t="shared" si="77"/>
        <v/>
      </c>
      <c r="I240" s="74" t="str">
        <f t="shared" si="78"/>
        <v/>
      </c>
      <c r="J240" s="75" t="str">
        <f t="shared" si="70"/>
        <v/>
      </c>
      <c r="K240" s="76" t="str">
        <f>IF(E240="","",IF(ABS(C240-D240)=0,0,IF(ABS(C240-D240)&gt;10,2.99,INDEX('ELO settings '!$B$25:$B$34,MATCH(ABS(C240-D240),'ELO settings '!$A$25:$A$34,0)))))</f>
        <v/>
      </c>
      <c r="L240" s="73" t="str">
        <f t="shared" si="83"/>
        <v/>
      </c>
      <c r="M240" s="73" t="str">
        <f>IF(A240="GW 1",ELO_Initial,IFERROR(INDEX(Tables!$1:$1048576,MATCH('Program and Results'!$E240,Tables!$A:$A,0),MATCH('Program and Results'!$A240,Tables!$1:$1,0)-1),""))</f>
        <v/>
      </c>
      <c r="N240" s="74" t="str">
        <f t="shared" si="79"/>
        <v/>
      </c>
      <c r="O240" s="74" t="str">
        <f t="shared" si="80"/>
        <v/>
      </c>
      <c r="P240" s="75" t="str">
        <f t="shared" si="85"/>
        <v/>
      </c>
      <c r="Q240" s="76" t="str">
        <f t="shared" si="81"/>
        <v/>
      </c>
      <c r="R240" s="77" t="str">
        <f t="shared" si="82"/>
        <v/>
      </c>
      <c r="S240" s="87" t="str">
        <f t="shared" si="87"/>
        <v/>
      </c>
      <c r="T240" s="74" t="str">
        <f t="shared" si="76"/>
        <v/>
      </c>
      <c r="U240" s="74" t="str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/>
      </c>
      <c r="V240" s="88" t="str">
        <f t="shared" si="88"/>
        <v/>
      </c>
      <c r="W240" s="88" t="str">
        <f>IF(OR($A240="GW 1",$A240="GW 2",$A240="GW 3",$A240="GW 4",$A240="GW 5",$A240="GW 6"),"N/A",IF(T240="","",IF(AND(T240&gt;='Prediction Systems settings'!$B$3,'Program and Results'!T240&lt;='Prediction Systems settings'!$C$3),"DRAW",IF(T240&gt;0,"HOME","AWAY"))))</f>
        <v/>
      </c>
      <c r="X240" s="89" t="str">
        <f t="shared" si="71"/>
        <v/>
      </c>
      <c r="Y240" s="74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/>
      </c>
      <c r="Z240" s="74" t="str">
        <f t="shared" si="72"/>
        <v/>
      </c>
      <c r="AA240" s="85" t="str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/>
      </c>
      <c r="AB240" s="86" t="str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/>
      </c>
      <c r="AC240" s="86" t="str">
        <f t="shared" si="73"/>
        <v/>
      </c>
      <c r="AD240" s="86" t="str">
        <f>IF(OR($A240="GW 1",$A240="GW 2",$A240="GW 3",$A240="GW 4",$A240="GW 5",$A240="GW 6"),"N/A",IF(AC240="","",IF(AC240&gt;'Prediction Systems settings'!$B$5,"HOME",IF(AC240&lt;-'Prediction Systems settings'!$B$5,"AWAY","DRAW"))))</f>
        <v/>
      </c>
      <c r="AE240" s="86" t="str">
        <f t="shared" si="74"/>
        <v/>
      </c>
      <c r="AK240" t="s">
        <v>208</v>
      </c>
      <c r="AL240" t="s">
        <v>208</v>
      </c>
    </row>
    <row r="241" spans="2:38">
      <c r="B241"/>
      <c r="C241"/>
      <c r="D241"/>
      <c r="E241"/>
      <c r="F241" s="73" t="str">
        <f t="shared" si="84"/>
        <v/>
      </c>
      <c r="G241" s="73" t="str">
        <f>IF(A241="GW 1",ELO_Initial,IFERROR(INDEX(Tables!$1:$1048576,MATCH('Program and Results'!$B241,Tables!$A:$A,0),MATCH('Program and Results'!$A241,Tables!$1:$1,0)-1),""))</f>
        <v/>
      </c>
      <c r="H241" s="74" t="str">
        <f t="shared" si="77"/>
        <v/>
      </c>
      <c r="I241" s="74" t="str">
        <f t="shared" si="78"/>
        <v/>
      </c>
      <c r="J241" s="75" t="str">
        <f t="shared" si="70"/>
        <v/>
      </c>
      <c r="K241" s="76" t="str">
        <f>IF(E241="","",IF(ABS(C241-D241)=0,0,IF(ABS(C241-D241)&gt;10,2.99,INDEX('ELO settings '!$B$25:$B$34,MATCH(ABS(C241-D241),'ELO settings '!$A$25:$A$34,0)))))</f>
        <v/>
      </c>
      <c r="L241" s="73" t="str">
        <f t="shared" si="83"/>
        <v/>
      </c>
      <c r="M241" s="73" t="str">
        <f>IF(A241="GW 1",ELO_Initial,IFERROR(INDEX(Tables!$1:$1048576,MATCH('Program and Results'!$E241,Tables!$A:$A,0),MATCH('Program and Results'!$A241,Tables!$1:$1,0)-1),""))</f>
        <v/>
      </c>
      <c r="N241" s="74" t="str">
        <f t="shared" si="79"/>
        <v/>
      </c>
      <c r="O241" s="74" t="str">
        <f t="shared" si="80"/>
        <v/>
      </c>
      <c r="P241" s="75" t="str">
        <f t="shared" si="85"/>
        <v/>
      </c>
      <c r="Q241" s="76" t="str">
        <f t="shared" si="81"/>
        <v/>
      </c>
      <c r="R241" s="77" t="str">
        <f t="shared" si="82"/>
        <v/>
      </c>
      <c r="S241" s="87" t="str">
        <f t="shared" si="87"/>
        <v/>
      </c>
      <c r="T241" s="74" t="str">
        <f t="shared" si="76"/>
        <v/>
      </c>
      <c r="U241" s="74" t="str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/>
      </c>
      <c r="V241" s="88" t="str">
        <f t="shared" si="88"/>
        <v/>
      </c>
      <c r="W241" s="88" t="str">
        <f>IF(OR($A241="GW 1",$A241="GW 2",$A241="GW 3",$A241="GW 4",$A241="GW 5",$A241="GW 6"),"N/A",IF(T241="","",IF(AND(T241&gt;='Prediction Systems settings'!$B$3,'Program and Results'!T241&lt;='Prediction Systems settings'!$C$3),"DRAW",IF(T241&gt;0,"HOME","AWAY"))))</f>
        <v/>
      </c>
      <c r="X241" s="89" t="str">
        <f t="shared" si="71"/>
        <v/>
      </c>
      <c r="Y241" s="74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/>
      </c>
      <c r="Z241" s="74" t="str">
        <f t="shared" si="72"/>
        <v/>
      </c>
      <c r="AA241" s="85" t="str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/>
      </c>
      <c r="AB241" s="86" t="str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/>
      </c>
      <c r="AC241" s="86" t="str">
        <f t="shared" si="73"/>
        <v/>
      </c>
      <c r="AD241" s="86" t="str">
        <f>IF(OR($A241="GW 1",$A241="GW 2",$A241="GW 3",$A241="GW 4",$A241="GW 5",$A241="GW 6"),"N/A",IF(AC241="","",IF(AC241&gt;'Prediction Systems settings'!$B$5,"HOME",IF(AC241&lt;-'Prediction Systems settings'!$B$5,"AWAY","DRAW"))))</f>
        <v/>
      </c>
      <c r="AE241" s="86" t="str">
        <f t="shared" si="74"/>
        <v/>
      </c>
      <c r="AK241" t="s">
        <v>208</v>
      </c>
      <c r="AL241" t="s">
        <v>208</v>
      </c>
    </row>
    <row r="242" spans="2:38">
      <c r="B242"/>
      <c r="C242"/>
      <c r="D242"/>
      <c r="E242"/>
      <c r="F242" s="73" t="str">
        <f t="shared" si="84"/>
        <v/>
      </c>
      <c r="G242" s="73" t="str">
        <f>IF(A242="GW 1",ELO_Initial,IFERROR(INDEX(Tables!$1:$1048576,MATCH('Program and Results'!$B242,Tables!$A:$A,0),MATCH('Program and Results'!$A242,Tables!$1:$1,0)-1),""))</f>
        <v/>
      </c>
      <c r="H242" s="74" t="str">
        <f t="shared" si="77"/>
        <v/>
      </c>
      <c r="I242" s="74" t="str">
        <f t="shared" si="78"/>
        <v/>
      </c>
      <c r="J242" s="75" t="str">
        <f t="shared" si="70"/>
        <v/>
      </c>
      <c r="K242" s="76" t="str">
        <f>IF(E242="","",IF(ABS(C242-D242)=0,0,IF(ABS(C242-D242)&gt;10,2.99,INDEX('ELO settings '!$B$25:$B$34,MATCH(ABS(C242-D242),'ELO settings '!$A$25:$A$34,0)))))</f>
        <v/>
      </c>
      <c r="L242" s="73" t="str">
        <f t="shared" si="83"/>
        <v/>
      </c>
      <c r="M242" s="73" t="str">
        <f>IF(A242="GW 1",ELO_Initial,IFERROR(INDEX(Tables!$1:$1048576,MATCH('Program and Results'!$E242,Tables!$A:$A,0),MATCH('Program and Results'!$A242,Tables!$1:$1,0)-1),""))</f>
        <v/>
      </c>
      <c r="N242" s="74" t="str">
        <f t="shared" si="79"/>
        <v/>
      </c>
      <c r="O242" s="74" t="str">
        <f t="shared" si="80"/>
        <v/>
      </c>
      <c r="P242" s="75" t="str">
        <f t="shared" si="85"/>
        <v/>
      </c>
      <c r="Q242" s="76" t="str">
        <f t="shared" si="81"/>
        <v/>
      </c>
      <c r="R242" s="77" t="str">
        <f t="shared" si="82"/>
        <v/>
      </c>
      <c r="S242" s="87" t="str">
        <f t="shared" si="87"/>
        <v/>
      </c>
      <c r="T242" s="74" t="str">
        <f t="shared" si="76"/>
        <v/>
      </c>
      <c r="U242" s="74" t="str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/>
      </c>
      <c r="V242" s="88" t="str">
        <f t="shared" si="88"/>
        <v/>
      </c>
      <c r="W242" s="88" t="str">
        <f>IF(OR($A242="GW 1",$A242="GW 2",$A242="GW 3",$A242="GW 4",$A242="GW 5",$A242="GW 6"),"N/A",IF(T242="","",IF(AND(T242&gt;='Prediction Systems settings'!$B$3,'Program and Results'!T242&lt;='Prediction Systems settings'!$C$3),"DRAW",IF(T242&gt;0,"HOME","AWAY"))))</f>
        <v/>
      </c>
      <c r="X242" s="89" t="str">
        <f t="shared" si="71"/>
        <v/>
      </c>
      <c r="Y242" s="74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/>
      </c>
      <c r="Z242" s="74" t="str">
        <f t="shared" si="72"/>
        <v/>
      </c>
      <c r="AA242" s="85" t="str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/>
      </c>
      <c r="AB242" s="86" t="str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/>
      </c>
      <c r="AC242" s="86" t="str">
        <f t="shared" si="73"/>
        <v/>
      </c>
      <c r="AD242" s="86" t="str">
        <f>IF(OR($A242="GW 1",$A242="GW 2",$A242="GW 3",$A242="GW 4",$A242="GW 5",$A242="GW 6"),"N/A",IF(AC242="","",IF(AC242&gt;'Prediction Systems settings'!$B$5,"HOME",IF(AC242&lt;-'Prediction Systems settings'!$B$5,"AWAY","DRAW"))))</f>
        <v/>
      </c>
      <c r="AE242" s="86" t="str">
        <f t="shared" si="74"/>
        <v/>
      </c>
      <c r="AK242" t="s">
        <v>208</v>
      </c>
      <c r="AL242" t="s">
        <v>208</v>
      </c>
    </row>
    <row r="243" spans="2:38">
      <c r="B243"/>
      <c r="C243"/>
      <c r="D243"/>
      <c r="E243"/>
      <c r="F243" s="73" t="str">
        <f t="shared" si="84"/>
        <v/>
      </c>
      <c r="G243" s="73" t="str">
        <f>IF(A243="GW 1",ELO_Initial,IFERROR(INDEX(Tables!$1:$1048576,MATCH('Program and Results'!$B243,Tables!$A:$A,0),MATCH('Program and Results'!$A243,Tables!$1:$1,0)-1),""))</f>
        <v/>
      </c>
      <c r="H243" s="74" t="str">
        <f t="shared" si="77"/>
        <v/>
      </c>
      <c r="I243" s="74" t="str">
        <f t="shared" si="78"/>
        <v/>
      </c>
      <c r="J243" s="75" t="str">
        <f t="shared" si="70"/>
        <v/>
      </c>
      <c r="K243" s="76" t="str">
        <f>IF(E243="","",IF(ABS(C243-D243)=0,0,IF(ABS(C243-D243)&gt;10,2.99,INDEX('ELO settings '!$B$25:$B$34,MATCH(ABS(C243-D243),'ELO settings '!$A$25:$A$34,0)))))</f>
        <v/>
      </c>
      <c r="L243" s="73" t="str">
        <f t="shared" si="83"/>
        <v/>
      </c>
      <c r="M243" s="73" t="str">
        <f>IF(A243="GW 1",ELO_Initial,IFERROR(INDEX(Tables!$1:$1048576,MATCH('Program and Results'!$E243,Tables!$A:$A,0),MATCH('Program and Results'!$A243,Tables!$1:$1,0)-1),""))</f>
        <v/>
      </c>
      <c r="N243" s="74" t="str">
        <f t="shared" si="79"/>
        <v/>
      </c>
      <c r="O243" s="74" t="str">
        <f t="shared" si="80"/>
        <v/>
      </c>
      <c r="P243" s="75" t="str">
        <f t="shared" si="85"/>
        <v/>
      </c>
      <c r="Q243" s="76" t="str">
        <f t="shared" si="81"/>
        <v/>
      </c>
      <c r="R243" s="77" t="str">
        <f t="shared" si="82"/>
        <v/>
      </c>
      <c r="S243" s="87" t="str">
        <f t="shared" si="87"/>
        <v/>
      </c>
      <c r="T243" s="74" t="str">
        <f t="shared" si="76"/>
        <v/>
      </c>
      <c r="U243" s="74" t="str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/>
      </c>
      <c r="V243" s="88" t="str">
        <f t="shared" si="88"/>
        <v/>
      </c>
      <c r="W243" s="88" t="str">
        <f>IF(OR($A243="GW 1",$A243="GW 2",$A243="GW 3",$A243="GW 4",$A243="GW 5",$A243="GW 6"),"N/A",IF(T243="","",IF(AND(T243&gt;='Prediction Systems settings'!$B$3,'Program and Results'!T243&lt;='Prediction Systems settings'!$C$3),"DRAW",IF(T243&gt;0,"HOME","AWAY"))))</f>
        <v/>
      </c>
      <c r="X243" s="89" t="str">
        <f t="shared" si="71"/>
        <v/>
      </c>
      <c r="Y243" s="74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/>
      </c>
      <c r="Z243" s="74" t="str">
        <f t="shared" si="72"/>
        <v/>
      </c>
      <c r="AA243" s="85" t="str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/>
      </c>
      <c r="AB243" s="86" t="str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/>
      </c>
      <c r="AC243" s="86" t="str">
        <f t="shared" si="73"/>
        <v/>
      </c>
      <c r="AD243" s="86" t="str">
        <f>IF(OR($A243="GW 1",$A243="GW 2",$A243="GW 3",$A243="GW 4",$A243="GW 5",$A243="GW 6"),"N/A",IF(AC243="","",IF(AC243&gt;'Prediction Systems settings'!$B$5,"HOME",IF(AC243&lt;-'Prediction Systems settings'!$B$5,"AWAY","DRAW"))))</f>
        <v/>
      </c>
      <c r="AE243" s="86" t="str">
        <f t="shared" si="74"/>
        <v/>
      </c>
      <c r="AK243" t="s">
        <v>208</v>
      </c>
      <c r="AL243" t="s">
        <v>208</v>
      </c>
    </row>
    <row r="244" spans="2:38">
      <c r="B244"/>
      <c r="C244"/>
      <c r="D244"/>
      <c r="E244"/>
      <c r="F244" s="73" t="str">
        <f t="shared" si="84"/>
        <v/>
      </c>
      <c r="G244" s="73" t="str">
        <f>IF(A244="GW 1",ELO_Initial,IFERROR(INDEX(Tables!$1:$1048576,MATCH('Program and Results'!$B244,Tables!$A:$A,0),MATCH('Program and Results'!$A244,Tables!$1:$1,0)-1),""))</f>
        <v/>
      </c>
      <c r="H244" s="74" t="str">
        <f t="shared" si="77"/>
        <v/>
      </c>
      <c r="I244" s="74" t="str">
        <f t="shared" si="78"/>
        <v/>
      </c>
      <c r="J244" s="75" t="str">
        <f t="shared" si="70"/>
        <v/>
      </c>
      <c r="K244" s="76" t="str">
        <f>IF(E244="","",IF(ABS(C244-D244)=0,0,IF(ABS(C244-D244)&gt;10,2.99,INDEX('ELO settings '!$B$25:$B$34,MATCH(ABS(C244-D244),'ELO settings '!$A$25:$A$34,0)))))</f>
        <v/>
      </c>
      <c r="L244" s="73" t="str">
        <f t="shared" si="83"/>
        <v/>
      </c>
      <c r="M244" s="73" t="str">
        <f>IF(A244="GW 1",ELO_Initial,IFERROR(INDEX(Tables!$1:$1048576,MATCH('Program and Results'!$E244,Tables!$A:$A,0),MATCH('Program and Results'!$A244,Tables!$1:$1,0)-1),""))</f>
        <v/>
      </c>
      <c r="N244" s="74" t="str">
        <f t="shared" si="79"/>
        <v/>
      </c>
      <c r="O244" s="74" t="str">
        <f t="shared" si="80"/>
        <v/>
      </c>
      <c r="P244" s="75" t="str">
        <f t="shared" si="85"/>
        <v/>
      </c>
      <c r="Q244" s="76" t="str">
        <f t="shared" si="81"/>
        <v/>
      </c>
      <c r="R244" s="77" t="str">
        <f t="shared" si="82"/>
        <v/>
      </c>
      <c r="S244" s="87" t="str">
        <f t="shared" si="87"/>
        <v/>
      </c>
      <c r="T244" s="74" t="str">
        <f t="shared" si="76"/>
        <v/>
      </c>
      <c r="U244" s="74" t="str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/>
      </c>
      <c r="V244" s="88" t="str">
        <f t="shared" si="88"/>
        <v/>
      </c>
      <c r="W244" s="88" t="str">
        <f>IF(OR($A244="GW 1",$A244="GW 2",$A244="GW 3",$A244="GW 4",$A244="GW 5",$A244="GW 6"),"N/A",IF(T244="","",IF(AND(T244&gt;='Prediction Systems settings'!$B$3,'Program and Results'!T244&lt;='Prediction Systems settings'!$C$3),"DRAW",IF(T244&gt;0,"HOME","AWAY"))))</f>
        <v/>
      </c>
      <c r="X244" s="89" t="str">
        <f t="shared" si="71"/>
        <v/>
      </c>
      <c r="Y244" s="74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/>
      </c>
      <c r="Z244" s="74" t="str">
        <f t="shared" si="72"/>
        <v/>
      </c>
      <c r="AA244" s="85" t="str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/>
      </c>
      <c r="AB244" s="86" t="str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/>
      </c>
      <c r="AC244" s="86" t="str">
        <f t="shared" si="73"/>
        <v/>
      </c>
      <c r="AD244" s="86" t="str">
        <f>IF(OR($A244="GW 1",$A244="GW 2",$A244="GW 3",$A244="GW 4",$A244="GW 5",$A244="GW 6"),"N/A",IF(AC244="","",IF(AC244&gt;'Prediction Systems settings'!$B$5,"HOME",IF(AC244&lt;-'Prediction Systems settings'!$B$5,"AWAY","DRAW"))))</f>
        <v/>
      </c>
      <c r="AE244" s="86" t="str">
        <f t="shared" si="74"/>
        <v/>
      </c>
      <c r="AK244" t="s">
        <v>208</v>
      </c>
      <c r="AL244" t="s">
        <v>208</v>
      </c>
    </row>
    <row r="245" spans="2:38">
      <c r="B245"/>
      <c r="C245"/>
      <c r="D245"/>
      <c r="E245"/>
      <c r="F245" s="73" t="str">
        <f t="shared" si="84"/>
        <v/>
      </c>
      <c r="G245" s="73" t="str">
        <f>IF(A245="GW 1",ELO_Initial,IFERROR(INDEX(Tables!$1:$1048576,MATCH('Program and Results'!$B245,Tables!$A:$A,0),MATCH('Program and Results'!$A245,Tables!$1:$1,0)-1),""))</f>
        <v/>
      </c>
      <c r="H245" s="74" t="str">
        <f t="shared" si="77"/>
        <v/>
      </c>
      <c r="I245" s="74" t="str">
        <f t="shared" si="78"/>
        <v/>
      </c>
      <c r="J245" s="75" t="str">
        <f t="shared" si="70"/>
        <v/>
      </c>
      <c r="K245" s="76" t="str">
        <f>IF(E245="","",IF(ABS(C245-D245)=0,0,IF(ABS(C245-D245)&gt;10,2.99,INDEX('ELO settings '!$B$25:$B$34,MATCH(ABS(C245-D245),'ELO settings '!$A$25:$A$34,0)))))</f>
        <v/>
      </c>
      <c r="L245" s="73" t="str">
        <f t="shared" si="83"/>
        <v/>
      </c>
      <c r="M245" s="73" t="str">
        <f>IF(A245="GW 1",ELO_Initial,IFERROR(INDEX(Tables!$1:$1048576,MATCH('Program and Results'!$E245,Tables!$A:$A,0),MATCH('Program and Results'!$A245,Tables!$1:$1,0)-1),""))</f>
        <v/>
      </c>
      <c r="N245" s="74" t="str">
        <f t="shared" si="79"/>
        <v/>
      </c>
      <c r="O245" s="74" t="str">
        <f t="shared" si="80"/>
        <v/>
      </c>
      <c r="P245" s="75" t="str">
        <f t="shared" si="85"/>
        <v/>
      </c>
      <c r="Q245" s="76" t="str">
        <f t="shared" si="81"/>
        <v/>
      </c>
      <c r="R245" s="77" t="str">
        <f t="shared" si="82"/>
        <v/>
      </c>
      <c r="S245" s="87" t="str">
        <f t="shared" si="87"/>
        <v/>
      </c>
      <c r="T245" s="74" t="str">
        <f t="shared" si="76"/>
        <v/>
      </c>
      <c r="U245" s="74" t="str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/>
      </c>
      <c r="V245" s="88" t="str">
        <f t="shared" si="88"/>
        <v/>
      </c>
      <c r="W245" s="88" t="str">
        <f>IF(OR($A245="GW 1",$A245="GW 2",$A245="GW 3",$A245="GW 4",$A245="GW 5",$A245="GW 6"),"N/A",IF(T245="","",IF(AND(T245&gt;='Prediction Systems settings'!$B$3,'Program and Results'!T245&lt;='Prediction Systems settings'!$C$3),"DRAW",IF(T245&gt;0,"HOME","AWAY"))))</f>
        <v/>
      </c>
      <c r="X245" s="89" t="str">
        <f t="shared" si="71"/>
        <v/>
      </c>
      <c r="Y245" s="74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/>
      </c>
      <c r="Z245" s="74" t="str">
        <f t="shared" si="72"/>
        <v/>
      </c>
      <c r="AA245" s="85" t="str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/>
      </c>
      <c r="AB245" s="86" t="str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/>
      </c>
      <c r="AC245" s="86" t="str">
        <f t="shared" si="73"/>
        <v/>
      </c>
      <c r="AD245" s="86" t="str">
        <f>IF(OR($A245="GW 1",$A245="GW 2",$A245="GW 3",$A245="GW 4",$A245="GW 5",$A245="GW 6"),"N/A",IF(AC245="","",IF(AC245&gt;'Prediction Systems settings'!$B$5,"HOME",IF(AC245&lt;-'Prediction Systems settings'!$B$5,"AWAY","DRAW"))))</f>
        <v/>
      </c>
      <c r="AE245" s="86" t="str">
        <f t="shared" si="74"/>
        <v/>
      </c>
      <c r="AK245" t="s">
        <v>208</v>
      </c>
      <c r="AL245" t="s">
        <v>208</v>
      </c>
    </row>
    <row r="246" spans="2:38">
      <c r="B246"/>
      <c r="C246"/>
      <c r="D246"/>
      <c r="E246"/>
      <c r="F246" s="73" t="str">
        <f t="shared" si="84"/>
        <v/>
      </c>
      <c r="G246" s="73" t="str">
        <f>IF(A246="GW 1",ELO_Initial,IFERROR(INDEX(Tables!$1:$1048576,MATCH('Program and Results'!$B246,Tables!$A:$A,0),MATCH('Program and Results'!$A246,Tables!$1:$1,0)-1),""))</f>
        <v/>
      </c>
      <c r="H246" s="74" t="str">
        <f t="shared" si="77"/>
        <v/>
      </c>
      <c r="I246" s="74" t="str">
        <f t="shared" si="78"/>
        <v/>
      </c>
      <c r="J246" s="75" t="str">
        <f t="shared" si="70"/>
        <v/>
      </c>
      <c r="K246" s="76" t="str">
        <f>IF(E246="","",IF(ABS(C246-D246)=0,0,IF(ABS(C246-D246)&gt;10,2.99,INDEX('ELO settings '!$B$25:$B$34,MATCH(ABS(C246-D246),'ELO settings '!$A$25:$A$34,0)))))</f>
        <v/>
      </c>
      <c r="L246" s="73" t="str">
        <f t="shared" si="83"/>
        <v/>
      </c>
      <c r="M246" s="73" t="str">
        <f>IF(A246="GW 1",ELO_Initial,IFERROR(INDEX(Tables!$1:$1048576,MATCH('Program and Results'!$E246,Tables!$A:$A,0),MATCH('Program and Results'!$A246,Tables!$1:$1,0)-1),""))</f>
        <v/>
      </c>
      <c r="N246" s="74" t="str">
        <f t="shared" si="79"/>
        <v/>
      </c>
      <c r="O246" s="74" t="str">
        <f t="shared" si="80"/>
        <v/>
      </c>
      <c r="P246" s="75" t="str">
        <f t="shared" si="85"/>
        <v/>
      </c>
      <c r="Q246" s="76" t="str">
        <f t="shared" si="81"/>
        <v/>
      </c>
      <c r="R246" s="77" t="str">
        <f t="shared" si="82"/>
        <v/>
      </c>
      <c r="S246" s="87" t="str">
        <f t="shared" si="87"/>
        <v/>
      </c>
      <c r="T246" s="74" t="str">
        <f t="shared" si="76"/>
        <v/>
      </c>
      <c r="U246" s="74" t="str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/>
      </c>
      <c r="V246" s="88" t="str">
        <f t="shared" si="88"/>
        <v/>
      </c>
      <c r="W246" s="88" t="str">
        <f>IF(OR($A246="GW 1",$A246="GW 2",$A246="GW 3",$A246="GW 4",$A246="GW 5",$A246="GW 6"),"N/A",IF(T246="","",IF(AND(T246&gt;='Prediction Systems settings'!$B$3,'Program and Results'!T246&lt;='Prediction Systems settings'!$C$3),"DRAW",IF(T246&gt;0,"HOME","AWAY"))))</f>
        <v/>
      </c>
      <c r="X246" s="89" t="str">
        <f t="shared" si="71"/>
        <v/>
      </c>
      <c r="Y246" s="74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/>
      </c>
      <c r="Z246" s="74" t="str">
        <f t="shared" si="72"/>
        <v/>
      </c>
      <c r="AA246" s="85" t="str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/>
      </c>
      <c r="AB246" s="86" t="str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/>
      </c>
      <c r="AC246" s="86" t="str">
        <f t="shared" si="73"/>
        <v/>
      </c>
      <c r="AD246" s="86" t="str">
        <f>IF(OR($A246="GW 1",$A246="GW 2",$A246="GW 3",$A246="GW 4",$A246="GW 5",$A246="GW 6"),"N/A",IF(AC246="","",IF(AC246&gt;'Prediction Systems settings'!$B$5,"HOME",IF(AC246&lt;-'Prediction Systems settings'!$B$5,"AWAY","DRAW"))))</f>
        <v/>
      </c>
      <c r="AE246" s="86" t="str">
        <f t="shared" si="74"/>
        <v/>
      </c>
      <c r="AK246" t="s">
        <v>208</v>
      </c>
      <c r="AL246" t="s">
        <v>208</v>
      </c>
    </row>
    <row r="247" spans="2:38">
      <c r="B247"/>
      <c r="C247"/>
      <c r="D247"/>
      <c r="E247"/>
      <c r="F247" s="73" t="str">
        <f t="shared" si="84"/>
        <v/>
      </c>
      <c r="G247" s="73" t="str">
        <f>IF(A247="GW 1",ELO_Initial,IFERROR(INDEX(Tables!$1:$1048576,MATCH('Program and Results'!$B247,Tables!$A:$A,0),MATCH('Program and Results'!$A247,Tables!$1:$1,0)-1),""))</f>
        <v/>
      </c>
      <c r="H247" s="74" t="str">
        <f t="shared" si="77"/>
        <v/>
      </c>
      <c r="I247" s="74" t="str">
        <f t="shared" si="78"/>
        <v/>
      </c>
      <c r="J247" s="75" t="str">
        <f t="shared" si="70"/>
        <v/>
      </c>
      <c r="K247" s="76" t="str">
        <f>IF(E247="","",IF(ABS(C247-D247)=0,0,IF(ABS(C247-D247)&gt;10,2.99,INDEX('ELO settings '!$B$25:$B$34,MATCH(ABS(C247-D247),'ELO settings '!$A$25:$A$34,0)))))</f>
        <v/>
      </c>
      <c r="L247" s="73" t="str">
        <f t="shared" si="83"/>
        <v/>
      </c>
      <c r="M247" s="73" t="str">
        <f>IF(A247="GW 1",ELO_Initial,IFERROR(INDEX(Tables!$1:$1048576,MATCH('Program and Results'!$E247,Tables!$A:$A,0),MATCH('Program and Results'!$A247,Tables!$1:$1,0)-1),""))</f>
        <v/>
      </c>
      <c r="N247" s="74" t="str">
        <f t="shared" si="79"/>
        <v/>
      </c>
      <c r="O247" s="74" t="str">
        <f t="shared" si="80"/>
        <v/>
      </c>
      <c r="P247" s="75" t="str">
        <f t="shared" si="85"/>
        <v/>
      </c>
      <c r="Q247" s="76" t="str">
        <f t="shared" si="81"/>
        <v/>
      </c>
      <c r="R247" s="77" t="str">
        <f t="shared" si="82"/>
        <v/>
      </c>
      <c r="S247" s="87" t="str">
        <f t="shared" si="87"/>
        <v/>
      </c>
      <c r="T247" s="74" t="str">
        <f t="shared" si="76"/>
        <v/>
      </c>
      <c r="U247" s="74" t="str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/>
      </c>
      <c r="V247" s="88" t="str">
        <f t="shared" si="88"/>
        <v/>
      </c>
      <c r="W247" s="88" t="str">
        <f>IF(OR($A247="GW 1",$A247="GW 2",$A247="GW 3",$A247="GW 4",$A247="GW 5",$A247="GW 6"),"N/A",IF(T247="","",IF(AND(T247&gt;='Prediction Systems settings'!$B$3,'Program and Results'!T247&lt;='Prediction Systems settings'!$C$3),"DRAW",IF(T247&gt;0,"HOME","AWAY"))))</f>
        <v/>
      </c>
      <c r="X247" s="89" t="str">
        <f t="shared" si="71"/>
        <v/>
      </c>
      <c r="Y247" s="74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/>
      </c>
      <c r="Z247" s="74" t="str">
        <f t="shared" si="72"/>
        <v/>
      </c>
      <c r="AA247" s="85" t="str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/>
      </c>
      <c r="AB247" s="86" t="str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/>
      </c>
      <c r="AC247" s="86" t="str">
        <f t="shared" si="73"/>
        <v/>
      </c>
      <c r="AD247" s="86" t="str">
        <f>IF(OR($A247="GW 1",$A247="GW 2",$A247="GW 3",$A247="GW 4",$A247="GW 5",$A247="GW 6"),"N/A",IF(AC247="","",IF(AC247&gt;'Prediction Systems settings'!$B$5,"HOME",IF(AC247&lt;-'Prediction Systems settings'!$B$5,"AWAY","DRAW"))))</f>
        <v/>
      </c>
      <c r="AE247" s="86" t="str">
        <f t="shared" si="74"/>
        <v/>
      </c>
      <c r="AK247" t="s">
        <v>208</v>
      </c>
      <c r="AL247" t="s">
        <v>208</v>
      </c>
    </row>
    <row r="248" spans="2:38">
      <c r="B248"/>
      <c r="C248"/>
      <c r="D248"/>
      <c r="E248"/>
      <c r="F248" s="73" t="str">
        <f t="shared" si="84"/>
        <v/>
      </c>
      <c r="G248" s="73" t="str">
        <f>IF(A248="GW 1",ELO_Initial,IFERROR(INDEX(Tables!$1:$1048576,MATCH('Program and Results'!$B248,Tables!$A:$A,0),MATCH('Program and Results'!$A248,Tables!$1:$1,0)-1),""))</f>
        <v/>
      </c>
      <c r="H248" s="74" t="str">
        <f t="shared" si="77"/>
        <v/>
      </c>
      <c r="I248" s="74" t="str">
        <f t="shared" si="78"/>
        <v/>
      </c>
      <c r="J248" s="75" t="str">
        <f t="shared" si="70"/>
        <v/>
      </c>
      <c r="K248" s="76" t="str">
        <f>IF(E248="","",IF(ABS(C248-D248)=0,0,IF(ABS(C248-D248)&gt;10,2.99,INDEX('ELO settings '!$B$25:$B$34,MATCH(ABS(C248-D248),'ELO settings '!$A$25:$A$34,0)))))</f>
        <v/>
      </c>
      <c r="L248" s="73" t="str">
        <f t="shared" si="83"/>
        <v/>
      </c>
      <c r="M248" s="73" t="str">
        <f>IF(A248="GW 1",ELO_Initial,IFERROR(INDEX(Tables!$1:$1048576,MATCH('Program and Results'!$E248,Tables!$A:$A,0),MATCH('Program and Results'!$A248,Tables!$1:$1,0)-1),""))</f>
        <v/>
      </c>
      <c r="N248" s="74" t="str">
        <f t="shared" si="79"/>
        <v/>
      </c>
      <c r="O248" s="74" t="str">
        <f t="shared" si="80"/>
        <v/>
      </c>
      <c r="P248" s="75" t="str">
        <f t="shared" si="85"/>
        <v/>
      </c>
      <c r="Q248" s="76" t="str">
        <f t="shared" si="81"/>
        <v/>
      </c>
      <c r="R248" s="77" t="str">
        <f t="shared" si="82"/>
        <v/>
      </c>
      <c r="S248" s="87" t="str">
        <f t="shared" si="87"/>
        <v/>
      </c>
      <c r="T248" s="74" t="str">
        <f t="shared" si="76"/>
        <v/>
      </c>
      <c r="U248" s="74" t="str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/>
      </c>
      <c r="V248" s="88" t="str">
        <f t="shared" si="88"/>
        <v/>
      </c>
      <c r="W248" s="88" t="str">
        <f>IF(OR($A248="GW 1",$A248="GW 2",$A248="GW 3",$A248="GW 4",$A248="GW 5",$A248="GW 6"),"N/A",IF(T248="","",IF(AND(T248&gt;='Prediction Systems settings'!$B$3,'Program and Results'!T248&lt;='Prediction Systems settings'!$C$3),"DRAW",IF(T248&gt;0,"HOME","AWAY"))))</f>
        <v/>
      </c>
      <c r="X248" s="89" t="str">
        <f t="shared" si="71"/>
        <v/>
      </c>
      <c r="Y248" s="74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/>
      </c>
      <c r="Z248" s="74" t="str">
        <f t="shared" si="72"/>
        <v/>
      </c>
      <c r="AA248" s="85" t="str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/>
      </c>
      <c r="AB248" s="86" t="str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/>
      </c>
      <c r="AC248" s="86" t="str">
        <f t="shared" si="73"/>
        <v/>
      </c>
      <c r="AD248" s="86" t="str">
        <f>IF(OR($A248="GW 1",$A248="GW 2",$A248="GW 3",$A248="GW 4",$A248="GW 5",$A248="GW 6"),"N/A",IF(AC248="","",IF(AC248&gt;'Prediction Systems settings'!$B$5,"HOME",IF(AC248&lt;-'Prediction Systems settings'!$B$5,"AWAY","DRAW"))))</f>
        <v/>
      </c>
      <c r="AE248" s="86" t="str">
        <f t="shared" si="74"/>
        <v/>
      </c>
      <c r="AK248" t="s">
        <v>208</v>
      </c>
      <c r="AL248" t="s">
        <v>208</v>
      </c>
    </row>
    <row r="249" spans="2:38">
      <c r="B249"/>
      <c r="C249"/>
      <c r="D249"/>
      <c r="E249"/>
      <c r="F249" s="73" t="str">
        <f t="shared" si="84"/>
        <v/>
      </c>
      <c r="G249" s="73" t="str">
        <f>IF(A249="GW 1",ELO_Initial,IFERROR(INDEX(Tables!$1:$1048576,MATCH('Program and Results'!$B249,Tables!$A:$A,0),MATCH('Program and Results'!$A249,Tables!$1:$1,0)-1),""))</f>
        <v/>
      </c>
      <c r="H249" s="74" t="str">
        <f t="shared" si="77"/>
        <v/>
      </c>
      <c r="I249" s="74" t="str">
        <f t="shared" si="78"/>
        <v/>
      </c>
      <c r="J249" s="75" t="str">
        <f t="shared" si="70"/>
        <v/>
      </c>
      <c r="K249" s="76" t="str">
        <f>IF(E249="","",IF(ABS(C249-D249)=0,0,IF(ABS(C249-D249)&gt;10,2.99,INDEX('ELO settings '!$B$25:$B$34,MATCH(ABS(C249-D249),'ELO settings '!$A$25:$A$34,0)))))</f>
        <v/>
      </c>
      <c r="L249" s="73" t="str">
        <f t="shared" si="83"/>
        <v/>
      </c>
      <c r="M249" s="73" t="str">
        <f>IF(A249="GW 1",ELO_Initial,IFERROR(INDEX(Tables!$1:$1048576,MATCH('Program and Results'!$E249,Tables!$A:$A,0),MATCH('Program and Results'!$A249,Tables!$1:$1,0)-1),""))</f>
        <v/>
      </c>
      <c r="N249" s="74" t="str">
        <f t="shared" si="79"/>
        <v/>
      </c>
      <c r="O249" s="74" t="str">
        <f t="shared" si="80"/>
        <v/>
      </c>
      <c r="P249" s="75" t="str">
        <f t="shared" si="85"/>
        <v/>
      </c>
      <c r="Q249" s="76" t="str">
        <f t="shared" si="81"/>
        <v/>
      </c>
      <c r="R249" s="77" t="str">
        <f t="shared" si="82"/>
        <v/>
      </c>
      <c r="S249" s="87" t="str">
        <f t="shared" si="87"/>
        <v/>
      </c>
      <c r="T249" s="74" t="str">
        <f t="shared" si="76"/>
        <v/>
      </c>
      <c r="U249" s="74" t="str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/>
      </c>
      <c r="V249" s="88" t="str">
        <f t="shared" si="88"/>
        <v/>
      </c>
      <c r="W249" s="88" t="str">
        <f>IF(OR($A249="GW 1",$A249="GW 2",$A249="GW 3",$A249="GW 4",$A249="GW 5",$A249="GW 6"),"N/A",IF(T249="","",IF(AND(T249&gt;='Prediction Systems settings'!$B$3,'Program and Results'!T249&lt;='Prediction Systems settings'!$C$3),"DRAW",IF(T249&gt;0,"HOME","AWAY"))))</f>
        <v/>
      </c>
      <c r="X249" s="89" t="str">
        <f t="shared" si="71"/>
        <v/>
      </c>
      <c r="Y249" s="74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/>
      </c>
      <c r="Z249" s="74" t="str">
        <f t="shared" si="72"/>
        <v/>
      </c>
      <c r="AA249" s="85" t="str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/>
      </c>
      <c r="AB249" s="86" t="str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/>
      </c>
      <c r="AC249" s="86" t="str">
        <f t="shared" si="73"/>
        <v/>
      </c>
      <c r="AD249" s="86" t="str">
        <f>IF(OR($A249="GW 1",$A249="GW 2",$A249="GW 3",$A249="GW 4",$A249="GW 5",$A249="GW 6"),"N/A",IF(AC249="","",IF(AC249&gt;'Prediction Systems settings'!$B$5,"HOME",IF(AC249&lt;-'Prediction Systems settings'!$B$5,"AWAY","DRAW"))))</f>
        <v/>
      </c>
      <c r="AE249" s="86" t="str">
        <f t="shared" si="74"/>
        <v/>
      </c>
      <c r="AK249" t="s">
        <v>208</v>
      </c>
      <c r="AL249" t="s">
        <v>208</v>
      </c>
    </row>
    <row r="250" spans="2:38">
      <c r="B250"/>
      <c r="C250"/>
      <c r="D250"/>
      <c r="E250"/>
      <c r="F250" s="73" t="str">
        <f t="shared" si="84"/>
        <v/>
      </c>
      <c r="G250" s="73" t="str">
        <f>IF(A250="GW 1",ELO_Initial,IFERROR(INDEX(Tables!$1:$1048576,MATCH('Program and Results'!$B250,Tables!$A:$A,0),MATCH('Program and Results'!$A250,Tables!$1:$1,0)-1),""))</f>
        <v/>
      </c>
      <c r="H250" s="74" t="str">
        <f t="shared" si="77"/>
        <v/>
      </c>
      <c r="I250" s="74" t="str">
        <f t="shared" si="78"/>
        <v/>
      </c>
      <c r="J250" s="75" t="str">
        <f t="shared" si="70"/>
        <v/>
      </c>
      <c r="K250" s="76" t="str">
        <f>IF(E250="","",IF(ABS(C250-D250)=0,0,IF(ABS(C250-D250)&gt;10,2.99,INDEX('ELO settings '!$B$25:$B$34,MATCH(ABS(C250-D250),'ELO settings '!$A$25:$A$34,0)))))</f>
        <v/>
      </c>
      <c r="L250" s="73" t="str">
        <f t="shared" si="83"/>
        <v/>
      </c>
      <c r="M250" s="73" t="str">
        <f>IF(A250="GW 1",ELO_Initial,IFERROR(INDEX(Tables!$1:$1048576,MATCH('Program and Results'!$E250,Tables!$A:$A,0),MATCH('Program and Results'!$A250,Tables!$1:$1,0)-1),""))</f>
        <v/>
      </c>
      <c r="N250" s="74" t="str">
        <f t="shared" si="79"/>
        <v/>
      </c>
      <c r="O250" s="74" t="str">
        <f t="shared" si="80"/>
        <v/>
      </c>
      <c r="P250" s="75" t="str">
        <f t="shared" si="85"/>
        <v/>
      </c>
      <c r="Q250" s="76" t="str">
        <f t="shared" si="81"/>
        <v/>
      </c>
      <c r="R250" s="77" t="str">
        <f t="shared" si="82"/>
        <v/>
      </c>
      <c r="S250" s="87" t="str">
        <f t="shared" si="87"/>
        <v/>
      </c>
      <c r="T250" s="74" t="str">
        <f t="shared" si="76"/>
        <v/>
      </c>
      <c r="U250" s="74" t="str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/>
      </c>
      <c r="V250" s="88" t="str">
        <f t="shared" si="88"/>
        <v/>
      </c>
      <c r="W250" s="88" t="str">
        <f>IF(OR($A250="GW 1",$A250="GW 2",$A250="GW 3",$A250="GW 4",$A250="GW 5",$A250="GW 6"),"N/A",IF(T250="","",IF(AND(T250&gt;='Prediction Systems settings'!$B$3,'Program and Results'!T250&lt;='Prediction Systems settings'!$C$3),"DRAW",IF(T250&gt;0,"HOME","AWAY"))))</f>
        <v/>
      </c>
      <c r="X250" s="89" t="str">
        <f t="shared" si="71"/>
        <v/>
      </c>
      <c r="Y250" s="74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/>
      </c>
      <c r="Z250" s="74" t="str">
        <f t="shared" si="72"/>
        <v/>
      </c>
      <c r="AA250" s="85" t="str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/>
      </c>
      <c r="AB250" s="86" t="str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/>
      </c>
      <c r="AC250" s="86" t="str">
        <f t="shared" si="73"/>
        <v/>
      </c>
      <c r="AD250" s="86" t="str">
        <f>IF(OR($A250="GW 1",$A250="GW 2",$A250="GW 3",$A250="GW 4",$A250="GW 5",$A250="GW 6"),"N/A",IF(AC250="","",IF(AC250&gt;'Prediction Systems settings'!$B$5,"HOME",IF(AC250&lt;-'Prediction Systems settings'!$B$5,"AWAY","DRAW"))))</f>
        <v/>
      </c>
      <c r="AE250" s="86" t="str">
        <f t="shared" si="74"/>
        <v/>
      </c>
      <c r="AK250" t="s">
        <v>208</v>
      </c>
      <c r="AL250" t="s">
        <v>208</v>
      </c>
    </row>
    <row r="251" spans="2:38">
      <c r="B251"/>
      <c r="C251"/>
      <c r="D251"/>
      <c r="E251"/>
      <c r="F251" s="73" t="str">
        <f t="shared" si="84"/>
        <v/>
      </c>
      <c r="G251" s="73" t="str">
        <f>IF(A251="GW 1",ELO_Initial,IFERROR(INDEX(Tables!$1:$1048576,MATCH('Program and Results'!$B251,Tables!$A:$A,0),MATCH('Program and Results'!$A251,Tables!$1:$1,0)-1),""))</f>
        <v/>
      </c>
      <c r="H251" s="74" t="str">
        <f t="shared" si="77"/>
        <v/>
      </c>
      <c r="I251" s="74" t="str">
        <f t="shared" si="78"/>
        <v/>
      </c>
      <c r="J251" s="75" t="str">
        <f t="shared" si="70"/>
        <v/>
      </c>
      <c r="K251" s="76" t="str">
        <f>IF(E251="","",IF(ABS(C251-D251)=0,0,IF(ABS(C251-D251)&gt;10,2.99,INDEX('ELO settings '!$B$25:$B$34,MATCH(ABS(C251-D251),'ELO settings '!$A$25:$A$34,0)))))</f>
        <v/>
      </c>
      <c r="L251" s="73" t="str">
        <f t="shared" si="83"/>
        <v/>
      </c>
      <c r="M251" s="73" t="str">
        <f>IF(A251="GW 1",ELO_Initial,IFERROR(INDEX(Tables!$1:$1048576,MATCH('Program and Results'!$E251,Tables!$A:$A,0),MATCH('Program and Results'!$A251,Tables!$1:$1,0)-1),""))</f>
        <v/>
      </c>
      <c r="N251" s="74" t="str">
        <f t="shared" si="79"/>
        <v/>
      </c>
      <c r="O251" s="74" t="str">
        <f t="shared" si="80"/>
        <v/>
      </c>
      <c r="P251" s="75" t="str">
        <f t="shared" si="85"/>
        <v/>
      </c>
      <c r="Q251" s="76" t="str">
        <f t="shared" si="81"/>
        <v/>
      </c>
      <c r="R251" s="77" t="str">
        <f t="shared" si="82"/>
        <v/>
      </c>
      <c r="S251" s="87" t="str">
        <f t="shared" si="87"/>
        <v/>
      </c>
      <c r="T251" s="74" t="str">
        <f t="shared" si="76"/>
        <v/>
      </c>
      <c r="U251" s="74" t="str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/>
      </c>
      <c r="V251" s="88" t="str">
        <f t="shared" si="88"/>
        <v/>
      </c>
      <c r="W251" s="88" t="str">
        <f>IF(OR($A251="GW 1",$A251="GW 2",$A251="GW 3",$A251="GW 4",$A251="GW 5",$A251="GW 6"),"N/A",IF(T251="","",IF(AND(T251&gt;='Prediction Systems settings'!$B$3,'Program and Results'!T251&lt;='Prediction Systems settings'!$C$3),"DRAW",IF(T251&gt;0,"HOME","AWAY"))))</f>
        <v/>
      </c>
      <c r="X251" s="89" t="str">
        <f t="shared" si="71"/>
        <v/>
      </c>
      <c r="Y251" s="74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/>
      </c>
      <c r="Z251" s="74" t="str">
        <f t="shared" si="72"/>
        <v/>
      </c>
      <c r="AA251" s="85" t="str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/>
      </c>
      <c r="AB251" s="86" t="str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/>
      </c>
      <c r="AC251" s="86" t="str">
        <f t="shared" si="73"/>
        <v/>
      </c>
      <c r="AD251" s="86" t="str">
        <f>IF(OR($A251="GW 1",$A251="GW 2",$A251="GW 3",$A251="GW 4",$A251="GW 5",$A251="GW 6"),"N/A",IF(AC251="","",IF(AC251&gt;'Prediction Systems settings'!$B$5,"HOME",IF(AC251&lt;-'Prediction Systems settings'!$B$5,"AWAY","DRAW"))))</f>
        <v/>
      </c>
      <c r="AE251" s="86" t="str">
        <f t="shared" si="74"/>
        <v/>
      </c>
      <c r="AK251" t="s">
        <v>208</v>
      </c>
      <c r="AL251" t="s">
        <v>208</v>
      </c>
    </row>
    <row r="252" spans="2:38">
      <c r="B252"/>
      <c r="C252"/>
      <c r="D252"/>
      <c r="E252"/>
      <c r="F252" s="73" t="str">
        <f t="shared" si="84"/>
        <v/>
      </c>
      <c r="G252" s="73" t="str">
        <f>IF(A252="GW 1",ELO_Initial,IFERROR(INDEX(Tables!$1:$1048576,MATCH('Program and Results'!$B252,Tables!$A:$A,0),MATCH('Program and Results'!$A252,Tables!$1:$1,0)-1),""))</f>
        <v/>
      </c>
      <c r="H252" s="74" t="str">
        <f t="shared" si="77"/>
        <v/>
      </c>
      <c r="I252" s="74" t="str">
        <f t="shared" si="78"/>
        <v/>
      </c>
      <c r="J252" s="75" t="str">
        <f t="shared" si="70"/>
        <v/>
      </c>
      <c r="K252" s="76" t="str">
        <f>IF(E252="","",IF(ABS(C252-D252)=0,0,IF(ABS(C252-D252)&gt;10,2.99,INDEX('ELO settings '!$B$25:$B$34,MATCH(ABS(C252-D252),'ELO settings '!$A$25:$A$34,0)))))</f>
        <v/>
      </c>
      <c r="L252" s="73" t="str">
        <f t="shared" si="83"/>
        <v/>
      </c>
      <c r="M252" s="73" t="str">
        <f>IF(A252="GW 1",ELO_Initial,IFERROR(INDEX(Tables!$1:$1048576,MATCH('Program and Results'!$E252,Tables!$A:$A,0),MATCH('Program and Results'!$A252,Tables!$1:$1,0)-1),""))</f>
        <v/>
      </c>
      <c r="N252" s="74" t="str">
        <f t="shared" si="79"/>
        <v/>
      </c>
      <c r="O252" s="74" t="str">
        <f t="shared" si="80"/>
        <v/>
      </c>
      <c r="P252" s="75" t="str">
        <f t="shared" si="85"/>
        <v/>
      </c>
      <c r="Q252" s="76" t="str">
        <f t="shared" si="81"/>
        <v/>
      </c>
      <c r="R252" s="77" t="str">
        <f t="shared" si="82"/>
        <v/>
      </c>
      <c r="S252" s="87" t="str">
        <f t="shared" si="87"/>
        <v/>
      </c>
      <c r="T252" s="74" t="str">
        <f t="shared" si="76"/>
        <v/>
      </c>
      <c r="U252" s="74" t="str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/>
      </c>
      <c r="V252" s="88" t="str">
        <f t="shared" si="88"/>
        <v/>
      </c>
      <c r="W252" s="88" t="str">
        <f>IF(OR($A252="GW 1",$A252="GW 2",$A252="GW 3",$A252="GW 4",$A252="GW 5",$A252="GW 6"),"N/A",IF(T252="","",IF(AND(T252&gt;='Prediction Systems settings'!$B$3,'Program and Results'!T252&lt;='Prediction Systems settings'!$C$3),"DRAW",IF(T252&gt;0,"HOME","AWAY"))))</f>
        <v/>
      </c>
      <c r="X252" s="89" t="str">
        <f t="shared" si="71"/>
        <v/>
      </c>
      <c r="Y252" s="74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/>
      </c>
      <c r="Z252" s="74" t="str">
        <f t="shared" si="72"/>
        <v/>
      </c>
      <c r="AA252" s="85" t="str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/>
      </c>
      <c r="AB252" s="86" t="str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/>
      </c>
      <c r="AC252" s="86" t="str">
        <f t="shared" si="73"/>
        <v/>
      </c>
      <c r="AD252" s="86" t="str">
        <f>IF(OR($A252="GW 1",$A252="GW 2",$A252="GW 3",$A252="GW 4",$A252="GW 5",$A252="GW 6"),"N/A",IF(AC252="","",IF(AC252&gt;'Prediction Systems settings'!$B$5,"HOME",IF(AC252&lt;-'Prediction Systems settings'!$B$5,"AWAY","DRAW"))))</f>
        <v/>
      </c>
      <c r="AE252" s="86" t="str">
        <f t="shared" si="74"/>
        <v/>
      </c>
      <c r="AK252" t="s">
        <v>208</v>
      </c>
      <c r="AL252" t="s">
        <v>208</v>
      </c>
    </row>
    <row r="253" spans="2:38">
      <c r="B253"/>
      <c r="C253"/>
      <c r="D253"/>
      <c r="E253"/>
      <c r="F253" s="73" t="str">
        <f t="shared" si="84"/>
        <v/>
      </c>
      <c r="G253" s="73" t="str">
        <f>IF(A253="GW 1",ELO_Initial,IFERROR(INDEX(Tables!$1:$1048576,MATCH('Program and Results'!$B253,Tables!$A:$A,0),MATCH('Program and Results'!$A253,Tables!$1:$1,0)-1),""))</f>
        <v/>
      </c>
      <c r="H253" s="74" t="str">
        <f t="shared" si="77"/>
        <v/>
      </c>
      <c r="I253" s="74" t="str">
        <f t="shared" si="78"/>
        <v/>
      </c>
      <c r="J253" s="75" t="str">
        <f t="shared" si="70"/>
        <v/>
      </c>
      <c r="K253" s="76" t="str">
        <f>IF(E253="","",IF(ABS(C253-D253)=0,0,IF(ABS(C253-D253)&gt;10,2.99,INDEX('ELO settings '!$B$25:$B$34,MATCH(ABS(C253-D253),'ELO settings '!$A$25:$A$34,0)))))</f>
        <v/>
      </c>
      <c r="L253" s="73" t="str">
        <f t="shared" si="83"/>
        <v/>
      </c>
      <c r="M253" s="73" t="str">
        <f>IF(A253="GW 1",ELO_Initial,IFERROR(INDEX(Tables!$1:$1048576,MATCH('Program and Results'!$E253,Tables!$A:$A,0),MATCH('Program and Results'!$A253,Tables!$1:$1,0)-1),""))</f>
        <v/>
      </c>
      <c r="N253" s="74" t="str">
        <f t="shared" si="79"/>
        <v/>
      </c>
      <c r="O253" s="74" t="str">
        <f t="shared" si="80"/>
        <v/>
      </c>
      <c r="P253" s="75" t="str">
        <f t="shared" si="85"/>
        <v/>
      </c>
      <c r="Q253" s="76" t="str">
        <f t="shared" si="81"/>
        <v/>
      </c>
      <c r="R253" s="77" t="str">
        <f t="shared" si="82"/>
        <v/>
      </c>
      <c r="S253" s="87" t="str">
        <f t="shared" si="87"/>
        <v/>
      </c>
      <c r="T253" s="74" t="str">
        <f t="shared" si="76"/>
        <v/>
      </c>
      <c r="U253" s="74" t="str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/>
      </c>
      <c r="V253" s="88" t="str">
        <f t="shared" si="88"/>
        <v/>
      </c>
      <c r="W253" s="88" t="str">
        <f>IF(OR($A253="GW 1",$A253="GW 2",$A253="GW 3",$A253="GW 4",$A253="GW 5",$A253="GW 6"),"N/A",IF(T253="","",IF(AND(T253&gt;='Prediction Systems settings'!$B$3,'Program and Results'!T253&lt;='Prediction Systems settings'!$C$3),"DRAW",IF(T253&gt;0,"HOME","AWAY"))))</f>
        <v/>
      </c>
      <c r="X253" s="89" t="str">
        <f t="shared" si="71"/>
        <v/>
      </c>
      <c r="Y253" s="74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/>
      </c>
      <c r="Z253" s="74" t="str">
        <f t="shared" si="72"/>
        <v/>
      </c>
      <c r="AA253" s="85" t="str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/>
      </c>
      <c r="AB253" s="86" t="str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/>
      </c>
      <c r="AC253" s="86" t="str">
        <f t="shared" si="73"/>
        <v/>
      </c>
      <c r="AD253" s="86" t="str">
        <f>IF(OR($A253="GW 1",$A253="GW 2",$A253="GW 3",$A253="GW 4",$A253="GW 5",$A253="GW 6"),"N/A",IF(AC253="","",IF(AC253&gt;'Prediction Systems settings'!$B$5,"HOME",IF(AC253&lt;-'Prediction Systems settings'!$B$5,"AWAY","DRAW"))))</f>
        <v/>
      </c>
      <c r="AE253" s="86" t="str">
        <f t="shared" si="74"/>
        <v/>
      </c>
      <c r="AK253" t="s">
        <v>208</v>
      </c>
      <c r="AL253" t="s">
        <v>208</v>
      </c>
    </row>
    <row r="254" spans="2:38">
      <c r="B254"/>
      <c r="C254"/>
      <c r="D254"/>
      <c r="E254"/>
      <c r="F254" s="73" t="str">
        <f t="shared" si="84"/>
        <v/>
      </c>
      <c r="G254" s="73" t="str">
        <f>IF(A254="GW 1",ELO_Initial,IFERROR(INDEX(Tables!$1:$1048576,MATCH('Program and Results'!$B254,Tables!$A:$A,0),MATCH('Program and Results'!$A254,Tables!$1:$1,0)-1),""))</f>
        <v/>
      </c>
      <c r="H254" s="74" t="str">
        <f t="shared" si="77"/>
        <v/>
      </c>
      <c r="I254" s="74" t="str">
        <f t="shared" si="78"/>
        <v/>
      </c>
      <c r="J254" s="75" t="str">
        <f t="shared" si="70"/>
        <v/>
      </c>
      <c r="K254" s="76" t="str">
        <f>IF(E254="","",IF(ABS(C254-D254)=0,0,IF(ABS(C254-D254)&gt;10,2.99,INDEX('ELO settings '!$B$25:$B$34,MATCH(ABS(C254-D254),'ELO settings '!$A$25:$A$34,0)))))</f>
        <v/>
      </c>
      <c r="L254" s="73" t="str">
        <f t="shared" si="83"/>
        <v/>
      </c>
      <c r="M254" s="73" t="str">
        <f>IF(A254="GW 1",ELO_Initial,IFERROR(INDEX(Tables!$1:$1048576,MATCH('Program and Results'!$E254,Tables!$A:$A,0),MATCH('Program and Results'!$A254,Tables!$1:$1,0)-1),""))</f>
        <v/>
      </c>
      <c r="N254" s="74" t="str">
        <f t="shared" si="79"/>
        <v/>
      </c>
      <c r="O254" s="74" t="str">
        <f t="shared" si="80"/>
        <v/>
      </c>
      <c r="P254" s="75" t="str">
        <f t="shared" si="85"/>
        <v/>
      </c>
      <c r="Q254" s="76" t="str">
        <f t="shared" si="81"/>
        <v/>
      </c>
      <c r="R254" s="77" t="str">
        <f t="shared" si="82"/>
        <v/>
      </c>
      <c r="S254" s="87" t="str">
        <f t="shared" si="87"/>
        <v/>
      </c>
      <c r="T254" s="74" t="str">
        <f t="shared" si="76"/>
        <v/>
      </c>
      <c r="U254" s="74" t="str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/>
      </c>
      <c r="V254" s="88" t="str">
        <f t="shared" si="88"/>
        <v/>
      </c>
      <c r="W254" s="88" t="str">
        <f>IF(OR($A254="GW 1",$A254="GW 2",$A254="GW 3",$A254="GW 4",$A254="GW 5",$A254="GW 6"),"N/A",IF(T254="","",IF(AND(T254&gt;='Prediction Systems settings'!$B$3,'Program and Results'!T254&lt;='Prediction Systems settings'!$C$3),"DRAW",IF(T254&gt;0,"HOME","AWAY"))))</f>
        <v/>
      </c>
      <c r="X254" s="89" t="str">
        <f t="shared" si="71"/>
        <v/>
      </c>
      <c r="Y254" s="74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/>
      </c>
      <c r="Z254" s="74" t="str">
        <f t="shared" si="72"/>
        <v/>
      </c>
      <c r="AA254" s="85" t="str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/>
      </c>
      <c r="AB254" s="86" t="str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/>
      </c>
      <c r="AC254" s="86" t="str">
        <f t="shared" si="73"/>
        <v/>
      </c>
      <c r="AD254" s="86" t="str">
        <f>IF(OR($A254="GW 1",$A254="GW 2",$A254="GW 3",$A254="GW 4",$A254="GW 5",$A254="GW 6"),"N/A",IF(AC254="","",IF(AC254&gt;'Prediction Systems settings'!$B$5,"HOME",IF(AC254&lt;-'Prediction Systems settings'!$B$5,"AWAY","DRAW"))))</f>
        <v/>
      </c>
      <c r="AE254" s="86" t="str">
        <f t="shared" si="74"/>
        <v/>
      </c>
      <c r="AK254" t="s">
        <v>208</v>
      </c>
      <c r="AL254" t="s">
        <v>208</v>
      </c>
    </row>
    <row r="255" spans="2:38">
      <c r="B255"/>
      <c r="C255"/>
      <c r="D255"/>
      <c r="E255"/>
      <c r="F255" s="73" t="str">
        <f t="shared" si="84"/>
        <v/>
      </c>
      <c r="G255" s="73" t="str">
        <f>IF(A255="GW 1",ELO_Initial,IFERROR(INDEX(Tables!$1:$1048576,MATCH('Program and Results'!$B255,Tables!$A:$A,0),MATCH('Program and Results'!$A255,Tables!$1:$1,0)-1),""))</f>
        <v/>
      </c>
      <c r="H255" s="74" t="str">
        <f t="shared" si="77"/>
        <v/>
      </c>
      <c r="I255" s="74" t="str">
        <f t="shared" si="78"/>
        <v/>
      </c>
      <c r="J255" s="75" t="str">
        <f t="shared" si="70"/>
        <v/>
      </c>
      <c r="K255" s="76" t="str">
        <f>IF(E255="","",IF(ABS(C255-D255)=0,0,IF(ABS(C255-D255)&gt;10,2.99,INDEX('ELO settings '!$B$25:$B$34,MATCH(ABS(C255-D255),'ELO settings '!$A$25:$A$34,0)))))</f>
        <v/>
      </c>
      <c r="L255" s="73" t="str">
        <f t="shared" si="83"/>
        <v/>
      </c>
      <c r="M255" s="73" t="str">
        <f>IF(A255="GW 1",ELO_Initial,IFERROR(INDEX(Tables!$1:$1048576,MATCH('Program and Results'!$E255,Tables!$A:$A,0),MATCH('Program and Results'!$A255,Tables!$1:$1,0)-1),""))</f>
        <v/>
      </c>
      <c r="N255" s="74" t="str">
        <f t="shared" si="79"/>
        <v/>
      </c>
      <c r="O255" s="74" t="str">
        <f t="shared" si="80"/>
        <v/>
      </c>
      <c r="P255" s="75" t="str">
        <f t="shared" si="85"/>
        <v/>
      </c>
      <c r="Q255" s="76" t="str">
        <f t="shared" si="81"/>
        <v/>
      </c>
      <c r="R255" s="77" t="str">
        <f t="shared" si="82"/>
        <v/>
      </c>
      <c r="S255" s="87" t="str">
        <f t="shared" si="87"/>
        <v/>
      </c>
      <c r="T255" s="74" t="str">
        <f t="shared" si="76"/>
        <v/>
      </c>
      <c r="U255" s="74" t="str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/>
      </c>
      <c r="V255" s="88" t="str">
        <f t="shared" si="88"/>
        <v/>
      </c>
      <c r="W255" s="88" t="str">
        <f>IF(OR($A255="GW 1",$A255="GW 2",$A255="GW 3",$A255="GW 4",$A255="GW 5",$A255="GW 6"),"N/A",IF(T255="","",IF(AND(T255&gt;='Prediction Systems settings'!$B$3,'Program and Results'!T255&lt;='Prediction Systems settings'!$C$3),"DRAW",IF(T255&gt;0,"HOME","AWAY"))))</f>
        <v/>
      </c>
      <c r="X255" s="89" t="str">
        <f t="shared" si="71"/>
        <v/>
      </c>
      <c r="Y255" s="74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/>
      </c>
      <c r="Z255" s="74" t="str">
        <f t="shared" si="72"/>
        <v/>
      </c>
      <c r="AA255" s="85" t="str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/>
      </c>
      <c r="AB255" s="86" t="str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/>
      </c>
      <c r="AC255" s="86" t="str">
        <f t="shared" si="73"/>
        <v/>
      </c>
      <c r="AD255" s="86" t="str">
        <f>IF(OR($A255="GW 1",$A255="GW 2",$A255="GW 3",$A255="GW 4",$A255="GW 5",$A255="GW 6"),"N/A",IF(AC255="","",IF(AC255&gt;'Prediction Systems settings'!$B$5,"HOME",IF(AC255&lt;-'Prediction Systems settings'!$B$5,"AWAY","DRAW"))))</f>
        <v/>
      </c>
      <c r="AE255" s="86" t="str">
        <f t="shared" si="74"/>
        <v/>
      </c>
      <c r="AK255" t="s">
        <v>208</v>
      </c>
      <c r="AL255" t="s">
        <v>208</v>
      </c>
    </row>
    <row r="256" spans="2:38">
      <c r="B256"/>
      <c r="C256"/>
      <c r="D256"/>
      <c r="E256"/>
      <c r="F256" s="73" t="str">
        <f t="shared" si="84"/>
        <v/>
      </c>
      <c r="G256" s="73" t="str">
        <f>IF(A256="GW 1",ELO_Initial,IFERROR(INDEX(Tables!$1:$1048576,MATCH('Program and Results'!$B256,Tables!$A:$A,0),MATCH('Program and Results'!$A256,Tables!$1:$1,0)-1),""))</f>
        <v/>
      </c>
      <c r="H256" s="74" t="str">
        <f t="shared" si="77"/>
        <v/>
      </c>
      <c r="I256" s="74" t="str">
        <f t="shared" si="78"/>
        <v/>
      </c>
      <c r="J256" s="75" t="str">
        <f t="shared" si="70"/>
        <v/>
      </c>
      <c r="K256" s="76" t="str">
        <f>IF(E256="","",IF(ABS(C256-D256)=0,0,IF(ABS(C256-D256)&gt;10,2.99,INDEX('ELO settings '!$B$25:$B$34,MATCH(ABS(C256-D256),'ELO settings '!$A$25:$A$34,0)))))</f>
        <v/>
      </c>
      <c r="L256" s="73" t="str">
        <f t="shared" si="83"/>
        <v/>
      </c>
      <c r="M256" s="73" t="str">
        <f>IF(A256="GW 1",ELO_Initial,IFERROR(INDEX(Tables!$1:$1048576,MATCH('Program and Results'!$E256,Tables!$A:$A,0),MATCH('Program and Results'!$A256,Tables!$1:$1,0)-1),""))</f>
        <v/>
      </c>
      <c r="N256" s="74" t="str">
        <f t="shared" si="79"/>
        <v/>
      </c>
      <c r="O256" s="74" t="str">
        <f t="shared" si="80"/>
        <v/>
      </c>
      <c r="P256" s="75" t="str">
        <f t="shared" si="85"/>
        <v/>
      </c>
      <c r="Q256" s="76" t="str">
        <f t="shared" si="81"/>
        <v/>
      </c>
      <c r="R256" s="77" t="str">
        <f t="shared" si="82"/>
        <v/>
      </c>
      <c r="S256" s="87" t="str">
        <f t="shared" si="87"/>
        <v/>
      </c>
      <c r="T256" s="74" t="str">
        <f t="shared" si="76"/>
        <v/>
      </c>
      <c r="U256" s="74" t="str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/>
      </c>
      <c r="V256" s="88" t="str">
        <f t="shared" si="88"/>
        <v/>
      </c>
      <c r="W256" s="88" t="str">
        <f>IF(OR($A256="GW 1",$A256="GW 2",$A256="GW 3",$A256="GW 4",$A256="GW 5",$A256="GW 6"),"N/A",IF(T256="","",IF(AND(T256&gt;='Prediction Systems settings'!$B$3,'Program and Results'!T256&lt;='Prediction Systems settings'!$C$3),"DRAW",IF(T256&gt;0,"HOME","AWAY"))))</f>
        <v/>
      </c>
      <c r="X256" s="89" t="str">
        <f t="shared" si="71"/>
        <v/>
      </c>
      <c r="Y256" s="74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/>
      </c>
      <c r="Z256" s="74" t="str">
        <f t="shared" si="72"/>
        <v/>
      </c>
      <c r="AA256" s="85" t="str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/>
      </c>
      <c r="AB256" s="86" t="str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/>
      </c>
      <c r="AC256" s="86" t="str">
        <f t="shared" si="73"/>
        <v/>
      </c>
      <c r="AD256" s="86" t="str">
        <f>IF(OR($A256="GW 1",$A256="GW 2",$A256="GW 3",$A256="GW 4",$A256="GW 5",$A256="GW 6"),"N/A",IF(AC256="","",IF(AC256&gt;'Prediction Systems settings'!$B$5,"HOME",IF(AC256&lt;-'Prediction Systems settings'!$B$5,"AWAY","DRAW"))))</f>
        <v/>
      </c>
      <c r="AE256" s="86" t="str">
        <f t="shared" si="74"/>
        <v/>
      </c>
      <c r="AK256" t="s">
        <v>208</v>
      </c>
      <c r="AL256" t="s">
        <v>208</v>
      </c>
    </row>
    <row r="257" spans="2:38">
      <c r="B257"/>
      <c r="C257"/>
      <c r="D257"/>
      <c r="E257"/>
      <c r="F257" s="73" t="str">
        <f t="shared" si="84"/>
        <v/>
      </c>
      <c r="G257" s="73" t="str">
        <f>IF(A257="GW 1",ELO_Initial,IFERROR(INDEX(Tables!$1:$1048576,MATCH('Program and Results'!$B257,Tables!$A:$A,0),MATCH('Program and Results'!$A257,Tables!$1:$1,0)-1),""))</f>
        <v/>
      </c>
      <c r="H257" s="74" t="str">
        <f t="shared" si="77"/>
        <v/>
      </c>
      <c r="I257" s="74" t="str">
        <f t="shared" si="78"/>
        <v/>
      </c>
      <c r="J257" s="75" t="str">
        <f t="shared" si="70"/>
        <v/>
      </c>
      <c r="K257" s="76" t="str">
        <f>IF(E257="","",IF(ABS(C257-D257)=0,0,IF(ABS(C257-D257)&gt;10,2.99,INDEX('ELO settings '!$B$25:$B$34,MATCH(ABS(C257-D257),'ELO settings '!$A$25:$A$34,0)))))</f>
        <v/>
      </c>
      <c r="L257" s="73" t="str">
        <f t="shared" si="83"/>
        <v/>
      </c>
      <c r="M257" s="73" t="str">
        <f>IF(A257="GW 1",ELO_Initial,IFERROR(INDEX(Tables!$1:$1048576,MATCH('Program and Results'!$E257,Tables!$A:$A,0),MATCH('Program and Results'!$A257,Tables!$1:$1,0)-1),""))</f>
        <v/>
      </c>
      <c r="N257" s="74" t="str">
        <f t="shared" si="79"/>
        <v/>
      </c>
      <c r="O257" s="74" t="str">
        <f t="shared" si="80"/>
        <v/>
      </c>
      <c r="P257" s="75" t="str">
        <f t="shared" si="85"/>
        <v/>
      </c>
      <c r="Q257" s="76" t="str">
        <f t="shared" si="81"/>
        <v/>
      </c>
      <c r="R257" s="77" t="str">
        <f t="shared" si="82"/>
        <v/>
      </c>
      <c r="S257" s="87" t="str">
        <f t="shared" si="87"/>
        <v/>
      </c>
      <c r="T257" s="74" t="str">
        <f t="shared" si="76"/>
        <v/>
      </c>
      <c r="U257" s="74" t="str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/>
      </c>
      <c r="V257" s="88" t="str">
        <f t="shared" si="88"/>
        <v/>
      </c>
      <c r="W257" s="88" t="str">
        <f>IF(OR($A257="GW 1",$A257="GW 2",$A257="GW 3",$A257="GW 4",$A257="GW 5",$A257="GW 6"),"N/A",IF(T257="","",IF(AND(T257&gt;='Prediction Systems settings'!$B$3,'Program and Results'!T257&lt;='Prediction Systems settings'!$C$3),"DRAW",IF(T257&gt;0,"HOME","AWAY"))))</f>
        <v/>
      </c>
      <c r="X257" s="89" t="str">
        <f t="shared" si="71"/>
        <v/>
      </c>
      <c r="Y257" s="74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/>
      </c>
      <c r="Z257" s="74" t="str">
        <f t="shared" si="72"/>
        <v/>
      </c>
      <c r="AA257" s="85" t="str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/>
      </c>
      <c r="AB257" s="86" t="str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/>
      </c>
      <c r="AC257" s="86" t="str">
        <f t="shared" si="73"/>
        <v/>
      </c>
      <c r="AD257" s="86" t="str">
        <f>IF(OR($A257="GW 1",$A257="GW 2",$A257="GW 3",$A257="GW 4",$A257="GW 5",$A257="GW 6"),"N/A",IF(AC257="","",IF(AC257&gt;'Prediction Systems settings'!$B$5,"HOME",IF(AC257&lt;-'Prediction Systems settings'!$B$5,"AWAY","DRAW"))))</f>
        <v/>
      </c>
      <c r="AE257" s="86" t="str">
        <f t="shared" si="74"/>
        <v/>
      </c>
      <c r="AK257" t="s">
        <v>208</v>
      </c>
      <c r="AL257" t="s">
        <v>208</v>
      </c>
    </row>
    <row r="258" spans="2:38">
      <c r="B258"/>
      <c r="C258"/>
      <c r="D258"/>
      <c r="E258"/>
      <c r="F258" s="73" t="str">
        <f t="shared" si="84"/>
        <v/>
      </c>
      <c r="G258" s="73" t="str">
        <f>IF(A258="GW 1",ELO_Initial,IFERROR(INDEX(Tables!$1:$1048576,MATCH('Program and Results'!$B258,Tables!$A:$A,0),MATCH('Program and Results'!$A258,Tables!$1:$1,0)-1),""))</f>
        <v/>
      </c>
      <c r="H258" s="74" t="str">
        <f t="shared" si="77"/>
        <v/>
      </c>
      <c r="I258" s="74" t="str">
        <f t="shared" si="78"/>
        <v/>
      </c>
      <c r="J258" s="75" t="str">
        <f t="shared" si="70"/>
        <v/>
      </c>
      <c r="K258" s="76" t="str">
        <f>IF(E258="","",IF(ABS(C258-D258)=0,0,IF(ABS(C258-D258)&gt;10,2.99,INDEX('ELO settings '!$B$25:$B$34,MATCH(ABS(C258-D258),'ELO settings '!$A$25:$A$34,0)))))</f>
        <v/>
      </c>
      <c r="L258" s="73" t="str">
        <f t="shared" si="83"/>
        <v/>
      </c>
      <c r="M258" s="73" t="str">
        <f>IF(A258="GW 1",ELO_Initial,IFERROR(INDEX(Tables!$1:$1048576,MATCH('Program and Results'!$E258,Tables!$A:$A,0),MATCH('Program and Results'!$A258,Tables!$1:$1,0)-1),""))</f>
        <v/>
      </c>
      <c r="N258" s="74" t="str">
        <f t="shared" si="79"/>
        <v/>
      </c>
      <c r="O258" s="74" t="str">
        <f t="shared" si="80"/>
        <v/>
      </c>
      <c r="P258" s="75" t="str">
        <f t="shared" si="85"/>
        <v/>
      </c>
      <c r="Q258" s="76" t="str">
        <f t="shared" si="81"/>
        <v/>
      </c>
      <c r="R258" s="77" t="str">
        <f t="shared" si="82"/>
        <v/>
      </c>
      <c r="S258" s="87" t="str">
        <f t="shared" si="87"/>
        <v/>
      </c>
      <c r="T258" s="74" t="str">
        <f t="shared" si="76"/>
        <v/>
      </c>
      <c r="U258" s="74" t="str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/>
      </c>
      <c r="V258" s="88" t="str">
        <f t="shared" si="88"/>
        <v/>
      </c>
      <c r="W258" s="88" t="str">
        <f>IF(OR($A258="GW 1",$A258="GW 2",$A258="GW 3",$A258="GW 4",$A258="GW 5",$A258="GW 6"),"N/A",IF(T258="","",IF(AND(T258&gt;='Prediction Systems settings'!$B$3,'Program and Results'!T258&lt;='Prediction Systems settings'!$C$3),"DRAW",IF(T258&gt;0,"HOME","AWAY"))))</f>
        <v/>
      </c>
      <c r="X258" s="89" t="str">
        <f t="shared" si="71"/>
        <v/>
      </c>
      <c r="Y258" s="74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/>
      </c>
      <c r="Z258" s="74" t="str">
        <f t="shared" si="72"/>
        <v/>
      </c>
      <c r="AA258" s="85" t="str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/>
      </c>
      <c r="AB258" s="86" t="str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/>
      </c>
      <c r="AC258" s="86" t="str">
        <f t="shared" si="73"/>
        <v/>
      </c>
      <c r="AD258" s="86" t="str">
        <f>IF(OR($A258="GW 1",$A258="GW 2",$A258="GW 3",$A258="GW 4",$A258="GW 5",$A258="GW 6"),"N/A",IF(AC258="","",IF(AC258&gt;'Prediction Systems settings'!$B$5,"HOME",IF(AC258&lt;-'Prediction Systems settings'!$B$5,"AWAY","DRAW"))))</f>
        <v/>
      </c>
      <c r="AE258" s="86" t="str">
        <f t="shared" si="74"/>
        <v/>
      </c>
      <c r="AK258" t="s">
        <v>208</v>
      </c>
      <c r="AL258" t="s">
        <v>208</v>
      </c>
    </row>
    <row r="259" spans="2:38">
      <c r="B259"/>
      <c r="C259"/>
      <c r="D259"/>
      <c r="E259"/>
      <c r="F259" s="73" t="str">
        <f t="shared" si="84"/>
        <v/>
      </c>
      <c r="G259" s="73" t="str">
        <f>IF(A259="GW 1",ELO_Initial,IFERROR(INDEX(Tables!$1:$1048576,MATCH('Program and Results'!$B259,Tables!$A:$A,0),MATCH('Program and Results'!$A259,Tables!$1:$1,0)-1),""))</f>
        <v/>
      </c>
      <c r="H259" s="74" t="str">
        <f t="shared" si="77"/>
        <v/>
      </c>
      <c r="I259" s="74" t="str">
        <f t="shared" si="78"/>
        <v/>
      </c>
      <c r="J259" s="75" t="str">
        <f t="shared" ref="J259:J322" si="89">IFERROR(IF(G259="","",1/(1+10^((M259-G259-AK259)/ELO_s))),"")</f>
        <v/>
      </c>
      <c r="K259" s="76" t="str">
        <f>IF(E259="","",IF(ABS(C259-D259)=0,0,IF(ABS(C259-D259)&gt;10,2.99,INDEX('ELO settings '!$B$25:$B$34,MATCH(ABS(C259-D259),'ELO settings '!$A$25:$A$34,0)))))</f>
        <v/>
      </c>
      <c r="L259" s="73" t="str">
        <f t="shared" si="83"/>
        <v/>
      </c>
      <c r="M259" s="73" t="str">
        <f>IF(A259="GW 1",ELO_Initial,IFERROR(INDEX(Tables!$1:$1048576,MATCH('Program and Results'!$E259,Tables!$A:$A,0),MATCH('Program and Results'!$A259,Tables!$1:$1,0)-1),""))</f>
        <v/>
      </c>
      <c r="N259" s="74" t="str">
        <f t="shared" si="79"/>
        <v/>
      </c>
      <c r="O259" s="74" t="str">
        <f t="shared" si="80"/>
        <v/>
      </c>
      <c r="P259" s="75" t="str">
        <f t="shared" si="85"/>
        <v/>
      </c>
      <c r="Q259" s="76" t="str">
        <f t="shared" si="81"/>
        <v/>
      </c>
      <c r="R259" s="77" t="str">
        <f t="shared" si="82"/>
        <v/>
      </c>
      <c r="S259" s="87" t="str">
        <f t="shared" si="87"/>
        <v/>
      </c>
      <c r="T259" s="74" t="str">
        <f t="shared" si="76"/>
        <v/>
      </c>
      <c r="U259" s="74" t="str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/>
      </c>
      <c r="V259" s="88" t="str">
        <f t="shared" si="88"/>
        <v/>
      </c>
      <c r="W259" s="88" t="str">
        <f>IF(OR($A259="GW 1",$A259="GW 2",$A259="GW 3",$A259="GW 4",$A259="GW 5",$A259="GW 6"),"N/A",IF(T259="","",IF(AND(T259&gt;='Prediction Systems settings'!$B$3,'Program and Results'!T259&lt;='Prediction Systems settings'!$C$3),"DRAW",IF(T259&gt;0,"HOME","AWAY"))))</f>
        <v/>
      </c>
      <c r="X259" s="89" t="str">
        <f t="shared" ref="X259:X322" si="90">IF(OR($A259="GW 1",$A259="GW 2",$A259="GW 3",$A259="GW 4",$A259="GW 5",$A259="GW 6"),"N/A",IF(D259="","",IF(W259=S259,"Succeeded","Failed")))</f>
        <v/>
      </c>
      <c r="Y259" s="74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/>
      </c>
      <c r="Z259" s="74" t="str">
        <f t="shared" ref="Z259:Z322" si="91">IF(OR($A259="GW 1",$A259="GW 2",$A259="GW 3",$A259="GW 4",$A259="GW 5",$A259="GW 6"),"N/A",IF(D259="","",IF(Y259=S259,"Succeeded","Failed")))</f>
        <v/>
      </c>
      <c r="AA259" s="85" t="str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/>
      </c>
      <c r="AB259" s="86" t="str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/>
      </c>
      <c r="AC259" s="86" t="str">
        <f t="shared" ref="AC259:AC322" si="92">IF(OR($A259="GW 1",$A259="GW 2",$A259="GW 3",$A259="GW 4",$A259="GW 5",$A259="GW 6"),"N/A",IFERROR(IF(G259="","",AA259-AB259),""))</f>
        <v/>
      </c>
      <c r="AD259" s="86" t="str">
        <f>IF(OR($A259="GW 1",$A259="GW 2",$A259="GW 3",$A259="GW 4",$A259="GW 5",$A259="GW 6"),"N/A",IF(AC259="","",IF(AC259&gt;'Prediction Systems settings'!$B$5,"HOME",IF(AC259&lt;-'Prediction Systems settings'!$B$5,"AWAY","DRAW"))))</f>
        <v/>
      </c>
      <c r="AE259" s="86" t="str">
        <f t="shared" ref="AE259:AE322" si="93">IF(OR($A259="GW 1",$A259="GW 2",$A259="GW 3",$A259="GW 4",$A259="GW 5",$A259="GW 6"),"N/A",IF(C259="","",IF(AD259=S259,"Succeeded","Failed")))</f>
        <v/>
      </c>
      <c r="AK259" t="s">
        <v>208</v>
      </c>
      <c r="AL259" t="s">
        <v>208</v>
      </c>
    </row>
    <row r="260" spans="2:38">
      <c r="B260"/>
      <c r="C260"/>
      <c r="D260"/>
      <c r="E260"/>
      <c r="F260" s="73" t="str">
        <f t="shared" si="84"/>
        <v/>
      </c>
      <c r="G260" s="73" t="str">
        <f>IF(A260="GW 1",ELO_Initial,IFERROR(INDEX(Tables!$1:$1048576,MATCH('Program and Results'!$B260,Tables!$A:$A,0),MATCH('Program and Results'!$A260,Tables!$1:$1,0)-1),""))</f>
        <v/>
      </c>
      <c r="H260" s="74" t="str">
        <f t="shared" si="77"/>
        <v/>
      </c>
      <c r="I260" s="74" t="str">
        <f t="shared" si="78"/>
        <v/>
      </c>
      <c r="J260" s="75" t="str">
        <f t="shared" si="89"/>
        <v/>
      </c>
      <c r="K260" s="76" t="str">
        <f>IF(E260="","",IF(ABS(C260-D260)=0,0,IF(ABS(C260-D260)&gt;10,2.99,INDEX('ELO settings '!$B$25:$B$34,MATCH(ABS(C260-D260),'ELO settings '!$A$25:$A$34,0)))))</f>
        <v/>
      </c>
      <c r="L260" s="73" t="str">
        <f t="shared" si="83"/>
        <v/>
      </c>
      <c r="M260" s="73" t="str">
        <f>IF(A260="GW 1",ELO_Initial,IFERROR(INDEX(Tables!$1:$1048576,MATCH('Program and Results'!$E260,Tables!$A:$A,0),MATCH('Program and Results'!$A260,Tables!$1:$1,0)-1),""))</f>
        <v/>
      </c>
      <c r="N260" s="74" t="str">
        <f t="shared" si="79"/>
        <v/>
      </c>
      <c r="O260" s="74" t="str">
        <f t="shared" si="80"/>
        <v/>
      </c>
      <c r="P260" s="75" t="str">
        <f t="shared" si="85"/>
        <v/>
      </c>
      <c r="Q260" s="76" t="str">
        <f t="shared" si="81"/>
        <v/>
      </c>
      <c r="R260" s="77" t="str">
        <f t="shared" si="82"/>
        <v/>
      </c>
      <c r="S260" s="87" t="str">
        <f t="shared" si="87"/>
        <v/>
      </c>
      <c r="T260" s="74" t="str">
        <f t="shared" ref="T260:T323" si="94">IFERROR(IF(G260="","",ROUND(G260-M260,0)),"")</f>
        <v/>
      </c>
      <c r="U260" s="74" t="str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/>
      </c>
      <c r="V260" s="88" t="str">
        <f t="shared" si="88"/>
        <v/>
      </c>
      <c r="W260" s="88" t="str">
        <f>IF(OR($A260="GW 1",$A260="GW 2",$A260="GW 3",$A260="GW 4",$A260="GW 5",$A260="GW 6"),"N/A",IF(T260="","",IF(AND(T260&gt;='Prediction Systems settings'!$B$3,'Program and Results'!T260&lt;='Prediction Systems settings'!$C$3),"DRAW",IF(T260&gt;0,"HOME","AWAY"))))</f>
        <v/>
      </c>
      <c r="X260" s="89" t="str">
        <f t="shared" si="90"/>
        <v/>
      </c>
      <c r="Y260" s="74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/>
      </c>
      <c r="Z260" s="74" t="str">
        <f t="shared" si="91"/>
        <v/>
      </c>
      <c r="AA260" s="85" t="str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/>
      </c>
      <c r="AB260" s="86" t="str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/>
      </c>
      <c r="AC260" s="86" t="str">
        <f t="shared" si="92"/>
        <v/>
      </c>
      <c r="AD260" s="86" t="str">
        <f>IF(OR($A260="GW 1",$A260="GW 2",$A260="GW 3",$A260="GW 4",$A260="GW 5",$A260="GW 6"),"N/A",IF(AC260="","",IF(AC260&gt;'Prediction Systems settings'!$B$5,"HOME",IF(AC260&lt;-'Prediction Systems settings'!$B$5,"AWAY","DRAW"))))</f>
        <v/>
      </c>
      <c r="AE260" s="86" t="str">
        <f t="shared" si="93"/>
        <v/>
      </c>
      <c r="AK260" t="s">
        <v>208</v>
      </c>
      <c r="AL260" t="s">
        <v>208</v>
      </c>
    </row>
    <row r="261" spans="2:38">
      <c r="B261"/>
      <c r="C261"/>
      <c r="D261"/>
      <c r="E261"/>
      <c r="F261" s="73" t="str">
        <f t="shared" si="84"/>
        <v/>
      </c>
      <c r="G261" s="73" t="str">
        <f>IF(A261="GW 1",ELO_Initial,IFERROR(INDEX(Tables!$1:$1048576,MATCH('Program and Results'!$B261,Tables!$A:$A,0),MATCH('Program and Results'!$A261,Tables!$1:$1,0)-1),""))</f>
        <v/>
      </c>
      <c r="H261" s="74" t="str">
        <f t="shared" si="77"/>
        <v/>
      </c>
      <c r="I261" s="74" t="str">
        <f t="shared" si="78"/>
        <v/>
      </c>
      <c r="J261" s="75" t="str">
        <f t="shared" si="89"/>
        <v/>
      </c>
      <c r="K261" s="76" t="str">
        <f>IF(E261="","",IF(ABS(C261-D261)=0,0,IF(ABS(C261-D261)&gt;10,2.99,INDEX('ELO settings '!$B$25:$B$34,MATCH(ABS(C261-D261),'ELO settings '!$A$25:$A$34,0)))))</f>
        <v/>
      </c>
      <c r="L261" s="73" t="str">
        <f t="shared" si="83"/>
        <v/>
      </c>
      <c r="M261" s="73" t="str">
        <f>IF(A261="GW 1",ELO_Initial,IFERROR(INDEX(Tables!$1:$1048576,MATCH('Program and Results'!$E261,Tables!$A:$A,0),MATCH('Program and Results'!$A261,Tables!$1:$1,0)-1),""))</f>
        <v/>
      </c>
      <c r="N261" s="74" t="str">
        <f t="shared" si="79"/>
        <v/>
      </c>
      <c r="O261" s="74" t="str">
        <f t="shared" si="80"/>
        <v/>
      </c>
      <c r="P261" s="75" t="str">
        <f t="shared" si="85"/>
        <v/>
      </c>
      <c r="Q261" s="76" t="str">
        <f t="shared" si="81"/>
        <v/>
      </c>
      <c r="R261" s="77" t="str">
        <f t="shared" si="82"/>
        <v/>
      </c>
      <c r="S261" s="87" t="str">
        <f t="shared" si="87"/>
        <v/>
      </c>
      <c r="T261" s="74" t="str">
        <f t="shared" si="94"/>
        <v/>
      </c>
      <c r="U261" s="74" t="str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/>
      </c>
      <c r="V261" s="88" t="str">
        <f t="shared" si="88"/>
        <v/>
      </c>
      <c r="W261" s="88" t="str">
        <f>IF(OR($A261="GW 1",$A261="GW 2",$A261="GW 3",$A261="GW 4",$A261="GW 5",$A261="GW 6"),"N/A",IF(T261="","",IF(AND(T261&gt;='Prediction Systems settings'!$B$3,'Program and Results'!T261&lt;='Prediction Systems settings'!$C$3),"DRAW",IF(T261&gt;0,"HOME","AWAY"))))</f>
        <v/>
      </c>
      <c r="X261" s="89" t="str">
        <f t="shared" si="90"/>
        <v/>
      </c>
      <c r="Y261" s="74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/>
      </c>
      <c r="Z261" s="74" t="str">
        <f t="shared" si="91"/>
        <v/>
      </c>
      <c r="AA261" s="85" t="str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/>
      </c>
      <c r="AB261" s="86" t="str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/>
      </c>
      <c r="AC261" s="86" t="str">
        <f t="shared" si="92"/>
        <v/>
      </c>
      <c r="AD261" s="86" t="str">
        <f>IF(OR($A261="GW 1",$A261="GW 2",$A261="GW 3",$A261="GW 4",$A261="GW 5",$A261="GW 6"),"N/A",IF(AC261="","",IF(AC261&gt;'Prediction Systems settings'!$B$5,"HOME",IF(AC261&lt;-'Prediction Systems settings'!$B$5,"AWAY","DRAW"))))</f>
        <v/>
      </c>
      <c r="AE261" s="86" t="str">
        <f t="shared" si="93"/>
        <v/>
      </c>
      <c r="AK261" t="s">
        <v>208</v>
      </c>
      <c r="AL261" t="s">
        <v>208</v>
      </c>
    </row>
    <row r="262" spans="2:38">
      <c r="B262"/>
      <c r="C262"/>
      <c r="D262"/>
      <c r="E262"/>
      <c r="F262" s="73" t="str">
        <f t="shared" si="84"/>
        <v/>
      </c>
      <c r="G262" s="73" t="str">
        <f>IF(A262="GW 1",ELO_Initial,IFERROR(INDEX(Tables!$1:$1048576,MATCH('Program and Results'!$B262,Tables!$A:$A,0),MATCH('Program and Results'!$A262,Tables!$1:$1,0)-1),""))</f>
        <v/>
      </c>
      <c r="H262" s="74" t="str">
        <f t="shared" si="77"/>
        <v/>
      </c>
      <c r="I262" s="74" t="str">
        <f t="shared" si="78"/>
        <v/>
      </c>
      <c r="J262" s="75" t="str">
        <f t="shared" si="89"/>
        <v/>
      </c>
      <c r="K262" s="76" t="str">
        <f>IF(E262="","",IF(ABS(C262-D262)=0,0,IF(ABS(C262-D262)&gt;10,2.99,INDEX('ELO settings '!$B$25:$B$34,MATCH(ABS(C262-D262),'ELO settings '!$A$25:$A$34,0)))))</f>
        <v/>
      </c>
      <c r="L262" s="73" t="str">
        <f t="shared" si="83"/>
        <v/>
      </c>
      <c r="M262" s="73" t="str">
        <f>IF(A262="GW 1",ELO_Initial,IFERROR(INDEX(Tables!$1:$1048576,MATCH('Program and Results'!$E262,Tables!$A:$A,0),MATCH('Program and Results'!$A262,Tables!$1:$1,0)-1),""))</f>
        <v/>
      </c>
      <c r="N262" s="74" t="str">
        <f t="shared" si="79"/>
        <v/>
      </c>
      <c r="O262" s="74" t="str">
        <f t="shared" si="80"/>
        <v/>
      </c>
      <c r="P262" s="75" t="str">
        <f t="shared" si="85"/>
        <v/>
      </c>
      <c r="Q262" s="76" t="str">
        <f t="shared" si="81"/>
        <v/>
      </c>
      <c r="R262" s="77" t="str">
        <f t="shared" si="82"/>
        <v/>
      </c>
      <c r="S262" s="87" t="str">
        <f t="shared" si="87"/>
        <v/>
      </c>
      <c r="T262" s="74" t="str">
        <f t="shared" si="94"/>
        <v/>
      </c>
      <c r="U262" s="74" t="str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/>
      </c>
      <c r="V262" s="88" t="str">
        <f t="shared" si="88"/>
        <v/>
      </c>
      <c r="W262" s="88" t="str">
        <f>IF(OR($A262="GW 1",$A262="GW 2",$A262="GW 3",$A262="GW 4",$A262="GW 5",$A262="GW 6"),"N/A",IF(T262="","",IF(AND(T262&gt;='Prediction Systems settings'!$B$3,'Program and Results'!T262&lt;='Prediction Systems settings'!$C$3),"DRAW",IF(T262&gt;0,"HOME","AWAY"))))</f>
        <v/>
      </c>
      <c r="X262" s="89" t="str">
        <f t="shared" si="90"/>
        <v/>
      </c>
      <c r="Y262" s="74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/>
      </c>
      <c r="Z262" s="74" t="str">
        <f t="shared" si="91"/>
        <v/>
      </c>
      <c r="AA262" s="85" t="str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/>
      </c>
      <c r="AB262" s="86" t="str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/>
      </c>
      <c r="AC262" s="86" t="str">
        <f t="shared" si="92"/>
        <v/>
      </c>
      <c r="AD262" s="86" t="str">
        <f>IF(OR($A262="GW 1",$A262="GW 2",$A262="GW 3",$A262="GW 4",$A262="GW 5",$A262="GW 6"),"N/A",IF(AC262="","",IF(AC262&gt;'Prediction Systems settings'!$B$5,"HOME",IF(AC262&lt;-'Prediction Systems settings'!$B$5,"AWAY","DRAW"))))</f>
        <v/>
      </c>
      <c r="AE262" s="86" t="str">
        <f t="shared" si="93"/>
        <v/>
      </c>
      <c r="AK262" t="s">
        <v>208</v>
      </c>
      <c r="AL262" t="s">
        <v>208</v>
      </c>
    </row>
    <row r="263" spans="2:38">
      <c r="B263"/>
      <c r="C263"/>
      <c r="D263"/>
      <c r="E263"/>
      <c r="F263" s="73" t="str">
        <f t="shared" si="84"/>
        <v/>
      </c>
      <c r="G263" s="73" t="str">
        <f>IF(A263="GW 1",ELO_Initial,IFERROR(INDEX(Tables!$1:$1048576,MATCH('Program and Results'!$B263,Tables!$A:$A,0),MATCH('Program and Results'!$A263,Tables!$1:$1,0)-1),""))</f>
        <v/>
      </c>
      <c r="H263" s="74" t="str">
        <f t="shared" si="77"/>
        <v/>
      </c>
      <c r="I263" s="74" t="str">
        <f t="shared" si="78"/>
        <v/>
      </c>
      <c r="J263" s="75" t="str">
        <f t="shared" si="89"/>
        <v/>
      </c>
      <c r="K263" s="76" t="str">
        <f>IF(E263="","",IF(ABS(C263-D263)=0,0,IF(ABS(C263-D263)&gt;10,2.99,INDEX('ELO settings '!$B$25:$B$34,MATCH(ABS(C263-D263),'ELO settings '!$A$25:$A$34,0)))))</f>
        <v/>
      </c>
      <c r="L263" s="73" t="str">
        <f t="shared" si="83"/>
        <v/>
      </c>
      <c r="M263" s="73" t="str">
        <f>IF(A263="GW 1",ELO_Initial,IFERROR(INDEX(Tables!$1:$1048576,MATCH('Program and Results'!$E263,Tables!$A:$A,0),MATCH('Program and Results'!$A263,Tables!$1:$1,0)-1),""))</f>
        <v/>
      </c>
      <c r="N263" s="74" t="str">
        <f t="shared" si="79"/>
        <v/>
      </c>
      <c r="O263" s="74" t="str">
        <f t="shared" si="80"/>
        <v/>
      </c>
      <c r="P263" s="75" t="str">
        <f t="shared" si="85"/>
        <v/>
      </c>
      <c r="Q263" s="76" t="str">
        <f t="shared" si="81"/>
        <v/>
      </c>
      <c r="R263" s="77" t="str">
        <f t="shared" si="82"/>
        <v/>
      </c>
      <c r="S263" s="87" t="str">
        <f t="shared" si="87"/>
        <v/>
      </c>
      <c r="T263" s="74" t="str">
        <f t="shared" si="94"/>
        <v/>
      </c>
      <c r="U263" s="74" t="str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/>
      </c>
      <c r="V263" s="88" t="str">
        <f t="shared" si="88"/>
        <v/>
      </c>
      <c r="W263" s="88" t="str">
        <f>IF(OR($A263="GW 1",$A263="GW 2",$A263="GW 3",$A263="GW 4",$A263="GW 5",$A263="GW 6"),"N/A",IF(T263="","",IF(AND(T263&gt;='Prediction Systems settings'!$B$3,'Program and Results'!T263&lt;='Prediction Systems settings'!$C$3),"DRAW",IF(T263&gt;0,"HOME","AWAY"))))</f>
        <v/>
      </c>
      <c r="X263" s="89" t="str">
        <f t="shared" si="90"/>
        <v/>
      </c>
      <c r="Y263" s="74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/>
      </c>
      <c r="Z263" s="74" t="str">
        <f t="shared" si="91"/>
        <v/>
      </c>
      <c r="AA263" s="85" t="str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/>
      </c>
      <c r="AB263" s="86" t="str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/>
      </c>
      <c r="AC263" s="86" t="str">
        <f t="shared" si="92"/>
        <v/>
      </c>
      <c r="AD263" s="86" t="str">
        <f>IF(OR($A263="GW 1",$A263="GW 2",$A263="GW 3",$A263="GW 4",$A263="GW 5",$A263="GW 6"),"N/A",IF(AC263="","",IF(AC263&gt;'Prediction Systems settings'!$B$5,"HOME",IF(AC263&lt;-'Prediction Systems settings'!$B$5,"AWAY","DRAW"))))</f>
        <v/>
      </c>
      <c r="AE263" s="86" t="str">
        <f t="shared" si="93"/>
        <v/>
      </c>
      <c r="AK263" t="s">
        <v>208</v>
      </c>
      <c r="AL263" t="s">
        <v>208</v>
      </c>
    </row>
    <row r="264" spans="2:38">
      <c r="B264"/>
      <c r="C264"/>
      <c r="D264"/>
      <c r="E264"/>
      <c r="F264" s="73" t="str">
        <f t="shared" si="84"/>
        <v/>
      </c>
      <c r="G264" s="73" t="str">
        <f>IF(A264="GW 1",ELO_Initial,IFERROR(INDEX(Tables!$1:$1048576,MATCH('Program and Results'!$B264,Tables!$A:$A,0),MATCH('Program and Results'!$A264,Tables!$1:$1,0)-1),""))</f>
        <v/>
      </c>
      <c r="H264" s="74" t="str">
        <f t="shared" si="77"/>
        <v/>
      </c>
      <c r="I264" s="74" t="str">
        <f t="shared" si="78"/>
        <v/>
      </c>
      <c r="J264" s="75" t="str">
        <f t="shared" si="89"/>
        <v/>
      </c>
      <c r="K264" s="76" t="str">
        <f>IF(E264="","",IF(ABS(C264-D264)=0,0,IF(ABS(C264-D264)&gt;10,2.99,INDEX('ELO settings '!$B$25:$B$34,MATCH(ABS(C264-D264),'ELO settings '!$A$25:$A$34,0)))))</f>
        <v/>
      </c>
      <c r="L264" s="73" t="str">
        <f t="shared" si="83"/>
        <v/>
      </c>
      <c r="M264" s="73" t="str">
        <f>IF(A264="GW 1",ELO_Initial,IFERROR(INDEX(Tables!$1:$1048576,MATCH('Program and Results'!$E264,Tables!$A:$A,0),MATCH('Program and Results'!$A264,Tables!$1:$1,0)-1),""))</f>
        <v/>
      </c>
      <c r="N264" s="74" t="str">
        <f t="shared" si="79"/>
        <v/>
      </c>
      <c r="O264" s="74" t="str">
        <f t="shared" si="80"/>
        <v/>
      </c>
      <c r="P264" s="75" t="str">
        <f t="shared" si="85"/>
        <v/>
      </c>
      <c r="Q264" s="76" t="str">
        <f t="shared" si="81"/>
        <v/>
      </c>
      <c r="R264" s="77" t="str">
        <f t="shared" si="82"/>
        <v/>
      </c>
      <c r="S264" s="87" t="str">
        <f t="shared" si="87"/>
        <v/>
      </c>
      <c r="T264" s="74" t="str">
        <f t="shared" si="94"/>
        <v/>
      </c>
      <c r="U264" s="74" t="str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/>
      </c>
      <c r="V264" s="88" t="str">
        <f t="shared" si="88"/>
        <v/>
      </c>
      <c r="W264" s="88" t="str">
        <f>IF(OR($A264="GW 1",$A264="GW 2",$A264="GW 3",$A264="GW 4",$A264="GW 5",$A264="GW 6"),"N/A",IF(T264="","",IF(AND(T264&gt;='Prediction Systems settings'!$B$3,'Program and Results'!T264&lt;='Prediction Systems settings'!$C$3),"DRAW",IF(T264&gt;0,"HOME","AWAY"))))</f>
        <v/>
      </c>
      <c r="X264" s="89" t="str">
        <f t="shared" si="90"/>
        <v/>
      </c>
      <c r="Y264" s="74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/>
      </c>
      <c r="Z264" s="74" t="str">
        <f t="shared" si="91"/>
        <v/>
      </c>
      <c r="AA264" s="85" t="str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/>
      </c>
      <c r="AB264" s="86" t="str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/>
      </c>
      <c r="AC264" s="86" t="str">
        <f t="shared" si="92"/>
        <v/>
      </c>
      <c r="AD264" s="86" t="str">
        <f>IF(OR($A264="GW 1",$A264="GW 2",$A264="GW 3",$A264="GW 4",$A264="GW 5",$A264="GW 6"),"N/A",IF(AC264="","",IF(AC264&gt;'Prediction Systems settings'!$B$5,"HOME",IF(AC264&lt;-'Prediction Systems settings'!$B$5,"AWAY","DRAW"))))</f>
        <v/>
      </c>
      <c r="AE264" s="86" t="str">
        <f t="shared" si="93"/>
        <v/>
      </c>
      <c r="AK264" t="s">
        <v>208</v>
      </c>
      <c r="AL264" t="s">
        <v>208</v>
      </c>
    </row>
    <row r="265" spans="2:38">
      <c r="B265"/>
      <c r="C265"/>
      <c r="D265"/>
      <c r="E265"/>
      <c r="F265" s="73" t="str">
        <f t="shared" si="84"/>
        <v/>
      </c>
      <c r="G265" s="73" t="str">
        <f>IF(A265="GW 1",ELO_Initial,IFERROR(INDEX(Tables!$1:$1048576,MATCH('Program and Results'!$B265,Tables!$A:$A,0),MATCH('Program and Results'!$A265,Tables!$1:$1,0)-1),""))</f>
        <v/>
      </c>
      <c r="H265" s="74" t="str">
        <f t="shared" ref="H265:H328" si="95">IF(K265="","",ELO_K+K265)</f>
        <v/>
      </c>
      <c r="I265" s="74" t="str">
        <f t="shared" ref="I265:I328" si="96">IF(D265="","",IF(C265="","",IF(C265-D265&gt;0,1,IF(C265-D265=0,0.5,0))))</f>
        <v/>
      </c>
      <c r="J265" s="75" t="str">
        <f t="shared" si="89"/>
        <v/>
      </c>
      <c r="K265" s="76" t="str">
        <f>IF(E265="","",IF(ABS(C265-D265)=0,0,IF(ABS(C265-D265)&gt;10,2.99,INDEX('ELO settings '!$B$25:$B$34,MATCH(ABS(C265-D265),'ELO settings '!$A$25:$A$34,0)))))</f>
        <v/>
      </c>
      <c r="L265" s="73" t="str">
        <f t="shared" si="83"/>
        <v/>
      </c>
      <c r="M265" s="73" t="str">
        <f>IF(A265="GW 1",ELO_Initial,IFERROR(INDEX(Tables!$1:$1048576,MATCH('Program and Results'!$E265,Tables!$A:$A,0),MATCH('Program and Results'!$A265,Tables!$1:$1,0)-1),""))</f>
        <v/>
      </c>
      <c r="N265" s="74" t="str">
        <f t="shared" ref="N265:N328" si="97">IFERROR(ELO_K+Q265,"")</f>
        <v/>
      </c>
      <c r="O265" s="74" t="str">
        <f t="shared" ref="O265:O328" si="98">IF(D265="","",IF(D265="","",IF(D265-C265&gt;0,1,IF(D265-C265=0,0.5,0))))</f>
        <v/>
      </c>
      <c r="P265" s="75" t="str">
        <f t="shared" si="85"/>
        <v/>
      </c>
      <c r="Q265" s="76" t="str">
        <f t="shared" ref="Q265:Q328" si="99">K265</f>
        <v/>
      </c>
      <c r="R265" s="77" t="str">
        <f t="shared" ref="R265:R328" si="100">IFERROR(IF(I265+O265&lt;&gt;1,"check","ok"),"")</f>
        <v/>
      </c>
      <c r="S265" s="87" t="str">
        <f t="shared" si="87"/>
        <v/>
      </c>
      <c r="T265" s="74" t="str">
        <f t="shared" si="94"/>
        <v/>
      </c>
      <c r="U265" s="74" t="str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/>
      </c>
      <c r="V265" s="88" t="str">
        <f t="shared" si="88"/>
        <v/>
      </c>
      <c r="W265" s="88" t="str">
        <f>IF(OR($A265="GW 1",$A265="GW 2",$A265="GW 3",$A265="GW 4",$A265="GW 5",$A265="GW 6"),"N/A",IF(T265="","",IF(AND(T265&gt;='Prediction Systems settings'!$B$3,'Program and Results'!T265&lt;='Prediction Systems settings'!$C$3),"DRAW",IF(T265&gt;0,"HOME","AWAY"))))</f>
        <v/>
      </c>
      <c r="X265" s="89" t="str">
        <f t="shared" si="90"/>
        <v/>
      </c>
      <c r="Y265" s="74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/>
      </c>
      <c r="Z265" s="74" t="str">
        <f t="shared" si="91"/>
        <v/>
      </c>
      <c r="AA265" s="85" t="str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/>
      </c>
      <c r="AB265" s="86" t="str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/>
      </c>
      <c r="AC265" s="86" t="str">
        <f t="shared" si="92"/>
        <v/>
      </c>
      <c r="AD265" s="86" t="str">
        <f>IF(OR($A265="GW 1",$A265="GW 2",$A265="GW 3",$A265="GW 4",$A265="GW 5",$A265="GW 6"),"N/A",IF(AC265="","",IF(AC265&gt;'Prediction Systems settings'!$B$5,"HOME",IF(AC265&lt;-'Prediction Systems settings'!$B$5,"AWAY","DRAW"))))</f>
        <v/>
      </c>
      <c r="AE265" s="86" t="str">
        <f t="shared" si="93"/>
        <v/>
      </c>
      <c r="AK265" t="s">
        <v>208</v>
      </c>
      <c r="AL265" t="s">
        <v>208</v>
      </c>
    </row>
    <row r="266" spans="2:38">
      <c r="B266"/>
      <c r="C266"/>
      <c r="D266"/>
      <c r="E266"/>
      <c r="F266" s="73" t="str">
        <f t="shared" si="84"/>
        <v/>
      </c>
      <c r="G266" s="73" t="str">
        <f>IF(A266="GW 1",ELO_Initial,IFERROR(INDEX(Tables!$1:$1048576,MATCH('Program and Results'!$B266,Tables!$A:$A,0),MATCH('Program and Results'!$A266,Tables!$1:$1,0)-1),""))</f>
        <v/>
      </c>
      <c r="H266" s="74" t="str">
        <f t="shared" si="95"/>
        <v/>
      </c>
      <c r="I266" s="74" t="str">
        <f t="shared" si="96"/>
        <v/>
      </c>
      <c r="J266" s="75" t="str">
        <f t="shared" si="89"/>
        <v/>
      </c>
      <c r="K266" s="76" t="str">
        <f>IF(E266="","",IF(ABS(C266-D266)=0,0,IF(ABS(C266-D266)&gt;10,2.99,INDEX('ELO settings '!$B$25:$B$34,MATCH(ABS(C266-D266),'ELO settings '!$A$25:$A$34,0)))))</f>
        <v/>
      </c>
      <c r="L266" s="73" t="str">
        <f t="shared" ref="L266:L329" si="101">IFERROR(M266+N266*(O266-P266),"")</f>
        <v/>
      </c>
      <c r="M266" s="73" t="str">
        <f>IF(A266="GW 1",ELO_Initial,IFERROR(INDEX(Tables!$1:$1048576,MATCH('Program and Results'!$E266,Tables!$A:$A,0),MATCH('Program and Results'!$A266,Tables!$1:$1,0)-1),""))</f>
        <v/>
      </c>
      <c r="N266" s="74" t="str">
        <f t="shared" si="97"/>
        <v/>
      </c>
      <c r="O266" s="74" t="str">
        <f t="shared" si="98"/>
        <v/>
      </c>
      <c r="P266" s="75" t="str">
        <f t="shared" si="85"/>
        <v/>
      </c>
      <c r="Q266" s="76" t="str">
        <f t="shared" si="99"/>
        <v/>
      </c>
      <c r="R266" s="77" t="str">
        <f t="shared" si="100"/>
        <v/>
      </c>
      <c r="S266" s="87" t="str">
        <f t="shared" si="87"/>
        <v/>
      </c>
      <c r="T266" s="74" t="str">
        <f t="shared" si="94"/>
        <v/>
      </c>
      <c r="U266" s="74" t="str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/>
      </c>
      <c r="V266" s="88" t="str">
        <f t="shared" si="88"/>
        <v/>
      </c>
      <c r="W266" s="88" t="str">
        <f>IF(OR($A266="GW 1",$A266="GW 2",$A266="GW 3",$A266="GW 4",$A266="GW 5",$A266="GW 6"),"N/A",IF(T266="","",IF(AND(T266&gt;='Prediction Systems settings'!$B$3,'Program and Results'!T266&lt;='Prediction Systems settings'!$C$3),"DRAW",IF(T266&gt;0,"HOME","AWAY"))))</f>
        <v/>
      </c>
      <c r="X266" s="89" t="str">
        <f t="shared" si="90"/>
        <v/>
      </c>
      <c r="Y266" s="74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/>
      </c>
      <c r="Z266" s="74" t="str">
        <f t="shared" si="91"/>
        <v/>
      </c>
      <c r="AA266" s="85" t="str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/>
      </c>
      <c r="AB266" s="86" t="str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/>
      </c>
      <c r="AC266" s="86" t="str">
        <f t="shared" si="92"/>
        <v/>
      </c>
      <c r="AD266" s="86" t="str">
        <f>IF(OR($A266="GW 1",$A266="GW 2",$A266="GW 3",$A266="GW 4",$A266="GW 5",$A266="GW 6"),"N/A",IF(AC266="","",IF(AC266&gt;'Prediction Systems settings'!$B$5,"HOME",IF(AC266&lt;-'Prediction Systems settings'!$B$5,"AWAY","DRAW"))))</f>
        <v/>
      </c>
      <c r="AE266" s="86" t="str">
        <f t="shared" si="93"/>
        <v/>
      </c>
      <c r="AK266" t="s">
        <v>208</v>
      </c>
      <c r="AL266" t="s">
        <v>208</v>
      </c>
    </row>
    <row r="267" spans="2:38">
      <c r="B267"/>
      <c r="C267"/>
      <c r="D267"/>
      <c r="E267"/>
      <c r="F267" s="73" t="str">
        <f t="shared" si="84"/>
        <v/>
      </c>
      <c r="G267" s="73" t="str">
        <f>IF(A267="GW 1",ELO_Initial,IFERROR(INDEX(Tables!$1:$1048576,MATCH('Program and Results'!$B267,Tables!$A:$A,0),MATCH('Program and Results'!$A267,Tables!$1:$1,0)-1),""))</f>
        <v/>
      </c>
      <c r="H267" s="74" t="str">
        <f t="shared" si="95"/>
        <v/>
      </c>
      <c r="I267" s="74" t="str">
        <f t="shared" si="96"/>
        <v/>
      </c>
      <c r="J267" s="75" t="str">
        <f t="shared" si="89"/>
        <v/>
      </c>
      <c r="K267" s="76" t="str">
        <f>IF(E267="","",IF(ABS(C267-D267)=0,0,IF(ABS(C267-D267)&gt;10,2.99,INDEX('ELO settings '!$B$25:$B$34,MATCH(ABS(C267-D267),'ELO settings '!$A$25:$A$34,0)))))</f>
        <v/>
      </c>
      <c r="L267" s="73" t="str">
        <f t="shared" si="101"/>
        <v/>
      </c>
      <c r="M267" s="73" t="str">
        <f>IF(A267="GW 1",ELO_Initial,IFERROR(INDEX(Tables!$1:$1048576,MATCH('Program and Results'!$E267,Tables!$A:$A,0),MATCH('Program and Results'!$A267,Tables!$1:$1,0)-1),""))</f>
        <v/>
      </c>
      <c r="N267" s="74" t="str">
        <f t="shared" si="97"/>
        <v/>
      </c>
      <c r="O267" s="74" t="str">
        <f t="shared" si="98"/>
        <v/>
      </c>
      <c r="P267" s="75" t="str">
        <f t="shared" si="85"/>
        <v/>
      </c>
      <c r="Q267" s="76" t="str">
        <f t="shared" si="99"/>
        <v/>
      </c>
      <c r="R267" s="77" t="str">
        <f t="shared" si="100"/>
        <v/>
      </c>
      <c r="S267" s="87" t="str">
        <f t="shared" si="87"/>
        <v/>
      </c>
      <c r="T267" s="74" t="str">
        <f t="shared" si="94"/>
        <v/>
      </c>
      <c r="U267" s="74" t="str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/>
      </c>
      <c r="V267" s="88" t="str">
        <f t="shared" si="88"/>
        <v/>
      </c>
      <c r="W267" s="88" t="str">
        <f>IF(OR($A267="GW 1",$A267="GW 2",$A267="GW 3",$A267="GW 4",$A267="GW 5",$A267="GW 6"),"N/A",IF(T267="","",IF(AND(T267&gt;='Prediction Systems settings'!$B$3,'Program and Results'!T267&lt;='Prediction Systems settings'!$C$3),"DRAW",IF(T267&gt;0,"HOME","AWAY"))))</f>
        <v/>
      </c>
      <c r="X267" s="89" t="str">
        <f t="shared" si="90"/>
        <v/>
      </c>
      <c r="Y267" s="74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/>
      </c>
      <c r="Z267" s="74" t="str">
        <f t="shared" si="91"/>
        <v/>
      </c>
      <c r="AA267" s="85" t="str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/>
      </c>
      <c r="AB267" s="86" t="str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/>
      </c>
      <c r="AC267" s="86" t="str">
        <f t="shared" si="92"/>
        <v/>
      </c>
      <c r="AD267" s="86" t="str">
        <f>IF(OR($A267="GW 1",$A267="GW 2",$A267="GW 3",$A267="GW 4",$A267="GW 5",$A267="GW 6"),"N/A",IF(AC267="","",IF(AC267&gt;'Prediction Systems settings'!$B$5,"HOME",IF(AC267&lt;-'Prediction Systems settings'!$B$5,"AWAY","DRAW"))))</f>
        <v/>
      </c>
      <c r="AE267" s="86" t="str">
        <f t="shared" si="93"/>
        <v/>
      </c>
      <c r="AK267" t="s">
        <v>208</v>
      </c>
      <c r="AL267" t="s">
        <v>208</v>
      </c>
    </row>
    <row r="268" spans="2:38">
      <c r="B268"/>
      <c r="C268"/>
      <c r="D268"/>
      <c r="E268"/>
      <c r="F268" s="73" t="str">
        <f t="shared" ref="F268:F331" si="102">IFERROR(IF(G268+H268*(I268-J268)=0,"",G268+H268*(I268-J268)),"")</f>
        <v/>
      </c>
      <c r="G268" s="73" t="str">
        <f>IF(A268="GW 1",ELO_Initial,IFERROR(INDEX(Tables!$1:$1048576,MATCH('Program and Results'!$B268,Tables!$A:$A,0),MATCH('Program and Results'!$A268,Tables!$1:$1,0)-1),""))</f>
        <v/>
      </c>
      <c r="H268" s="74" t="str">
        <f t="shared" si="95"/>
        <v/>
      </c>
      <c r="I268" s="74" t="str">
        <f t="shared" si="96"/>
        <v/>
      </c>
      <c r="J268" s="75" t="str">
        <f t="shared" si="89"/>
        <v/>
      </c>
      <c r="K268" s="76" t="str">
        <f>IF(E268="","",IF(ABS(C268-D268)=0,0,IF(ABS(C268-D268)&gt;10,2.99,INDEX('ELO settings '!$B$25:$B$34,MATCH(ABS(C268-D268),'ELO settings '!$A$25:$A$34,0)))))</f>
        <v/>
      </c>
      <c r="L268" s="73" t="str">
        <f t="shared" si="101"/>
        <v/>
      </c>
      <c r="M268" s="73" t="str">
        <f>IF(A268="GW 1",ELO_Initial,IFERROR(INDEX(Tables!$1:$1048576,MATCH('Program and Results'!$E268,Tables!$A:$A,0),MATCH('Program and Results'!$A268,Tables!$1:$1,0)-1),""))</f>
        <v/>
      </c>
      <c r="N268" s="74" t="str">
        <f t="shared" si="97"/>
        <v/>
      </c>
      <c r="O268" s="74" t="str">
        <f t="shared" si="98"/>
        <v/>
      </c>
      <c r="P268" s="75" t="str">
        <f t="shared" ref="P268:P331" si="103">IFERROR(1-J268,"")</f>
        <v/>
      </c>
      <c r="Q268" s="76" t="str">
        <f t="shared" si="99"/>
        <v/>
      </c>
      <c r="R268" s="77" t="str">
        <f t="shared" si="100"/>
        <v/>
      </c>
      <c r="S268" s="87" t="str">
        <f t="shared" si="87"/>
        <v/>
      </c>
      <c r="T268" s="74" t="str">
        <f t="shared" si="94"/>
        <v/>
      </c>
      <c r="U268" s="74" t="str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/>
      </c>
      <c r="V268" s="88" t="str">
        <f t="shared" si="88"/>
        <v/>
      </c>
      <c r="W268" s="88" t="str">
        <f>IF(OR($A268="GW 1",$A268="GW 2",$A268="GW 3",$A268="GW 4",$A268="GW 5",$A268="GW 6"),"N/A",IF(T268="","",IF(AND(T268&gt;='Prediction Systems settings'!$B$3,'Program and Results'!T268&lt;='Prediction Systems settings'!$C$3),"DRAW",IF(T268&gt;0,"HOME","AWAY"))))</f>
        <v/>
      </c>
      <c r="X268" s="89" t="str">
        <f t="shared" si="90"/>
        <v/>
      </c>
      <c r="Y268" s="74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/>
      </c>
      <c r="Z268" s="74" t="str">
        <f t="shared" si="91"/>
        <v/>
      </c>
      <c r="AA268" s="85" t="str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/>
      </c>
      <c r="AB268" s="86" t="str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/>
      </c>
      <c r="AC268" s="86" t="str">
        <f t="shared" si="92"/>
        <v/>
      </c>
      <c r="AD268" s="86" t="str">
        <f>IF(OR($A268="GW 1",$A268="GW 2",$A268="GW 3",$A268="GW 4",$A268="GW 5",$A268="GW 6"),"N/A",IF(AC268="","",IF(AC268&gt;'Prediction Systems settings'!$B$5,"HOME",IF(AC268&lt;-'Prediction Systems settings'!$B$5,"AWAY","DRAW"))))</f>
        <v/>
      </c>
      <c r="AE268" s="86" t="str">
        <f t="shared" si="93"/>
        <v/>
      </c>
      <c r="AK268" t="s">
        <v>208</v>
      </c>
      <c r="AL268" t="s">
        <v>208</v>
      </c>
    </row>
    <row r="269" spans="2:38">
      <c r="B269"/>
      <c r="C269"/>
      <c r="D269"/>
      <c r="E269"/>
      <c r="F269" s="73" t="str">
        <f t="shared" si="102"/>
        <v/>
      </c>
      <c r="G269" s="73" t="str">
        <f>IF(A269="GW 1",ELO_Initial,IFERROR(INDEX(Tables!$1:$1048576,MATCH('Program and Results'!$B269,Tables!$A:$A,0),MATCH('Program and Results'!$A269,Tables!$1:$1,0)-1),""))</f>
        <v/>
      </c>
      <c r="H269" s="74" t="str">
        <f t="shared" si="95"/>
        <v/>
      </c>
      <c r="I269" s="74" t="str">
        <f t="shared" si="96"/>
        <v/>
      </c>
      <c r="J269" s="75" t="str">
        <f t="shared" si="89"/>
        <v/>
      </c>
      <c r="K269" s="76" t="str">
        <f>IF(E269="","",IF(ABS(C269-D269)=0,0,IF(ABS(C269-D269)&gt;10,2.99,INDEX('ELO settings '!$B$25:$B$34,MATCH(ABS(C269-D269),'ELO settings '!$A$25:$A$34,0)))))</f>
        <v/>
      </c>
      <c r="L269" s="73" t="str">
        <f t="shared" si="101"/>
        <v/>
      </c>
      <c r="M269" s="73" t="str">
        <f>IF(A269="GW 1",ELO_Initial,IFERROR(INDEX(Tables!$1:$1048576,MATCH('Program and Results'!$E269,Tables!$A:$A,0),MATCH('Program and Results'!$A269,Tables!$1:$1,0)-1),""))</f>
        <v/>
      </c>
      <c r="N269" s="74" t="str">
        <f t="shared" si="97"/>
        <v/>
      </c>
      <c r="O269" s="74" t="str">
        <f t="shared" si="98"/>
        <v/>
      </c>
      <c r="P269" s="75" t="str">
        <f t="shared" si="103"/>
        <v/>
      </c>
      <c r="Q269" s="76" t="str">
        <f t="shared" si="99"/>
        <v/>
      </c>
      <c r="R269" s="77" t="str">
        <f t="shared" si="100"/>
        <v/>
      </c>
      <c r="S269" s="87" t="str">
        <f t="shared" si="87"/>
        <v/>
      </c>
      <c r="T269" s="74" t="str">
        <f t="shared" si="94"/>
        <v/>
      </c>
      <c r="U269" s="74" t="str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/>
      </c>
      <c r="V269" s="88" t="str">
        <f t="shared" si="88"/>
        <v/>
      </c>
      <c r="W269" s="88" t="str">
        <f>IF(OR($A269="GW 1",$A269="GW 2",$A269="GW 3",$A269="GW 4",$A269="GW 5",$A269="GW 6"),"N/A",IF(T269="","",IF(AND(T269&gt;='Prediction Systems settings'!$B$3,'Program and Results'!T269&lt;='Prediction Systems settings'!$C$3),"DRAW",IF(T269&gt;0,"HOME","AWAY"))))</f>
        <v/>
      </c>
      <c r="X269" s="89" t="str">
        <f t="shared" si="90"/>
        <v/>
      </c>
      <c r="Y269" s="74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/>
      </c>
      <c r="Z269" s="74" t="str">
        <f t="shared" si="91"/>
        <v/>
      </c>
      <c r="AA269" s="85" t="str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/>
      </c>
      <c r="AB269" s="86" t="str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/>
      </c>
      <c r="AC269" s="86" t="str">
        <f t="shared" si="92"/>
        <v/>
      </c>
      <c r="AD269" s="86" t="str">
        <f>IF(OR($A269="GW 1",$A269="GW 2",$A269="GW 3",$A269="GW 4",$A269="GW 5",$A269="GW 6"),"N/A",IF(AC269="","",IF(AC269&gt;'Prediction Systems settings'!$B$5,"HOME",IF(AC269&lt;-'Prediction Systems settings'!$B$5,"AWAY","DRAW"))))</f>
        <v/>
      </c>
      <c r="AE269" s="86" t="str">
        <f t="shared" si="93"/>
        <v/>
      </c>
      <c r="AK269" t="s">
        <v>208</v>
      </c>
      <c r="AL269" t="s">
        <v>208</v>
      </c>
    </row>
    <row r="270" spans="2:38">
      <c r="B270"/>
      <c r="C270"/>
      <c r="D270"/>
      <c r="E270"/>
      <c r="F270" s="73" t="str">
        <f t="shared" si="102"/>
        <v/>
      </c>
      <c r="G270" s="73" t="str">
        <f>IF(A270="GW 1",ELO_Initial,IFERROR(INDEX(Tables!$1:$1048576,MATCH('Program and Results'!$B270,Tables!$A:$A,0),MATCH('Program and Results'!$A270,Tables!$1:$1,0)-1),""))</f>
        <v/>
      </c>
      <c r="H270" s="74" t="str">
        <f t="shared" si="95"/>
        <v/>
      </c>
      <c r="I270" s="74" t="str">
        <f t="shared" si="96"/>
        <v/>
      </c>
      <c r="J270" s="75" t="str">
        <f t="shared" si="89"/>
        <v/>
      </c>
      <c r="K270" s="76" t="str">
        <f>IF(E270="","",IF(ABS(C270-D270)=0,0,IF(ABS(C270-D270)&gt;10,2.99,INDEX('ELO settings '!$B$25:$B$34,MATCH(ABS(C270-D270),'ELO settings '!$A$25:$A$34,0)))))</f>
        <v/>
      </c>
      <c r="L270" s="73" t="str">
        <f t="shared" si="101"/>
        <v/>
      </c>
      <c r="M270" s="73" t="str">
        <f>IF(A270="GW 1",ELO_Initial,IFERROR(INDEX(Tables!$1:$1048576,MATCH('Program and Results'!$E270,Tables!$A:$A,0),MATCH('Program and Results'!$A270,Tables!$1:$1,0)-1),""))</f>
        <v/>
      </c>
      <c r="N270" s="74" t="str">
        <f t="shared" si="97"/>
        <v/>
      </c>
      <c r="O270" s="74" t="str">
        <f t="shared" si="98"/>
        <v/>
      </c>
      <c r="P270" s="75" t="str">
        <f t="shared" si="103"/>
        <v/>
      </c>
      <c r="Q270" s="76" t="str">
        <f t="shared" si="99"/>
        <v/>
      </c>
      <c r="R270" s="77" t="str">
        <f t="shared" si="100"/>
        <v/>
      </c>
      <c r="S270" s="87" t="str">
        <f t="shared" si="87"/>
        <v/>
      </c>
      <c r="T270" s="74" t="str">
        <f t="shared" si="94"/>
        <v/>
      </c>
      <c r="U270" s="74" t="str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/>
      </c>
      <c r="V270" s="88" t="str">
        <f t="shared" si="88"/>
        <v/>
      </c>
      <c r="W270" s="88" t="str">
        <f>IF(OR($A270="GW 1",$A270="GW 2",$A270="GW 3",$A270="GW 4",$A270="GW 5",$A270="GW 6"),"N/A",IF(T270="","",IF(AND(T270&gt;='Prediction Systems settings'!$B$3,'Program and Results'!T270&lt;='Prediction Systems settings'!$C$3),"DRAW",IF(T270&gt;0,"HOME","AWAY"))))</f>
        <v/>
      </c>
      <c r="X270" s="89" t="str">
        <f t="shared" si="90"/>
        <v/>
      </c>
      <c r="Y270" s="74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/>
      </c>
      <c r="Z270" s="74" t="str">
        <f t="shared" si="91"/>
        <v/>
      </c>
      <c r="AA270" s="85" t="str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/>
      </c>
      <c r="AB270" s="86" t="str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/>
      </c>
      <c r="AC270" s="86" t="str">
        <f t="shared" si="92"/>
        <v/>
      </c>
      <c r="AD270" s="86" t="str">
        <f>IF(OR($A270="GW 1",$A270="GW 2",$A270="GW 3",$A270="GW 4",$A270="GW 5",$A270="GW 6"),"N/A",IF(AC270="","",IF(AC270&gt;'Prediction Systems settings'!$B$5,"HOME",IF(AC270&lt;-'Prediction Systems settings'!$B$5,"AWAY","DRAW"))))</f>
        <v/>
      </c>
      <c r="AE270" s="86" t="str">
        <f t="shared" si="93"/>
        <v/>
      </c>
      <c r="AK270" t="s">
        <v>208</v>
      </c>
      <c r="AL270" t="s">
        <v>208</v>
      </c>
    </row>
    <row r="271" spans="2:38">
      <c r="B271"/>
      <c r="C271"/>
      <c r="D271"/>
      <c r="E271"/>
      <c r="F271" s="73" t="str">
        <f t="shared" si="102"/>
        <v/>
      </c>
      <c r="G271" s="73" t="str">
        <f>IF(A271="GW 1",ELO_Initial,IFERROR(INDEX(Tables!$1:$1048576,MATCH('Program and Results'!$B271,Tables!$A:$A,0),MATCH('Program and Results'!$A271,Tables!$1:$1,0)-1),""))</f>
        <v/>
      </c>
      <c r="H271" s="74" t="str">
        <f t="shared" si="95"/>
        <v/>
      </c>
      <c r="I271" s="74" t="str">
        <f t="shared" si="96"/>
        <v/>
      </c>
      <c r="J271" s="75" t="str">
        <f t="shared" si="89"/>
        <v/>
      </c>
      <c r="K271" s="76" t="str">
        <f>IF(E271="","",IF(ABS(C271-D271)=0,0,IF(ABS(C271-D271)&gt;10,2.99,INDEX('ELO settings '!$B$25:$B$34,MATCH(ABS(C271-D271),'ELO settings '!$A$25:$A$34,0)))))</f>
        <v/>
      </c>
      <c r="L271" s="73" t="str">
        <f t="shared" si="101"/>
        <v/>
      </c>
      <c r="M271" s="73" t="str">
        <f>IF(A271="GW 1",ELO_Initial,IFERROR(INDEX(Tables!$1:$1048576,MATCH('Program and Results'!$E271,Tables!$A:$A,0),MATCH('Program and Results'!$A271,Tables!$1:$1,0)-1),""))</f>
        <v/>
      </c>
      <c r="N271" s="74" t="str">
        <f t="shared" si="97"/>
        <v/>
      </c>
      <c r="O271" s="74" t="str">
        <f t="shared" si="98"/>
        <v/>
      </c>
      <c r="P271" s="75" t="str">
        <f t="shared" si="103"/>
        <v/>
      </c>
      <c r="Q271" s="76" t="str">
        <f t="shared" si="99"/>
        <v/>
      </c>
      <c r="R271" s="77" t="str">
        <f t="shared" si="100"/>
        <v/>
      </c>
      <c r="S271" s="87" t="str">
        <f t="shared" si="87"/>
        <v/>
      </c>
      <c r="T271" s="74" t="str">
        <f t="shared" si="94"/>
        <v/>
      </c>
      <c r="U271" s="74" t="str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/>
      </c>
      <c r="V271" s="88" t="str">
        <f t="shared" si="88"/>
        <v/>
      </c>
      <c r="W271" s="88" t="str">
        <f>IF(OR($A271="GW 1",$A271="GW 2",$A271="GW 3",$A271="GW 4",$A271="GW 5",$A271="GW 6"),"N/A",IF(T271="","",IF(AND(T271&gt;='Prediction Systems settings'!$B$3,'Program and Results'!T271&lt;='Prediction Systems settings'!$C$3),"DRAW",IF(T271&gt;0,"HOME","AWAY"))))</f>
        <v/>
      </c>
      <c r="X271" s="89" t="str">
        <f t="shared" si="90"/>
        <v/>
      </c>
      <c r="Y271" s="74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/>
      </c>
      <c r="Z271" s="74" t="str">
        <f t="shared" si="91"/>
        <v/>
      </c>
      <c r="AA271" s="85" t="str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/>
      </c>
      <c r="AB271" s="86" t="str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/>
      </c>
      <c r="AC271" s="86" t="str">
        <f t="shared" si="92"/>
        <v/>
      </c>
      <c r="AD271" s="86" t="str">
        <f>IF(OR($A271="GW 1",$A271="GW 2",$A271="GW 3",$A271="GW 4",$A271="GW 5",$A271="GW 6"),"N/A",IF(AC271="","",IF(AC271&gt;'Prediction Systems settings'!$B$5,"HOME",IF(AC271&lt;-'Prediction Systems settings'!$B$5,"AWAY","DRAW"))))</f>
        <v/>
      </c>
      <c r="AE271" s="86" t="str">
        <f t="shared" si="93"/>
        <v/>
      </c>
      <c r="AK271" t="s">
        <v>208</v>
      </c>
      <c r="AL271" t="s">
        <v>208</v>
      </c>
    </row>
    <row r="272" spans="2:38">
      <c r="B272"/>
      <c r="C272"/>
      <c r="D272"/>
      <c r="E272"/>
      <c r="F272" s="73" t="str">
        <f t="shared" si="102"/>
        <v/>
      </c>
      <c r="G272" s="73" t="str">
        <f>IF(A272="GW 1",ELO_Initial,IFERROR(INDEX(Tables!$1:$1048576,MATCH('Program and Results'!$B272,Tables!$A:$A,0),MATCH('Program and Results'!$A272,Tables!$1:$1,0)-1),""))</f>
        <v/>
      </c>
      <c r="H272" s="74" t="str">
        <f t="shared" si="95"/>
        <v/>
      </c>
      <c r="I272" s="74" t="str">
        <f t="shared" si="96"/>
        <v/>
      </c>
      <c r="J272" s="75" t="str">
        <f t="shared" si="89"/>
        <v/>
      </c>
      <c r="K272" s="76" t="str">
        <f>IF(E272="","",IF(ABS(C272-D272)=0,0,IF(ABS(C272-D272)&gt;10,2.99,INDEX('ELO settings '!$B$25:$B$34,MATCH(ABS(C272-D272),'ELO settings '!$A$25:$A$34,0)))))</f>
        <v/>
      </c>
      <c r="L272" s="73" t="str">
        <f t="shared" si="101"/>
        <v/>
      </c>
      <c r="M272" s="73" t="str">
        <f>IF(A272="GW 1",ELO_Initial,IFERROR(INDEX(Tables!$1:$1048576,MATCH('Program and Results'!$E272,Tables!$A:$A,0),MATCH('Program and Results'!$A272,Tables!$1:$1,0)-1),""))</f>
        <v/>
      </c>
      <c r="N272" s="74" t="str">
        <f t="shared" si="97"/>
        <v/>
      </c>
      <c r="O272" s="74" t="str">
        <f t="shared" si="98"/>
        <v/>
      </c>
      <c r="P272" s="75" t="str">
        <f t="shared" si="103"/>
        <v/>
      </c>
      <c r="Q272" s="76" t="str">
        <f t="shared" si="99"/>
        <v/>
      </c>
      <c r="R272" s="77" t="str">
        <f t="shared" si="100"/>
        <v/>
      </c>
      <c r="S272" s="87" t="str">
        <f t="shared" si="87"/>
        <v/>
      </c>
      <c r="T272" s="74" t="str">
        <f t="shared" si="94"/>
        <v/>
      </c>
      <c r="U272" s="74" t="str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/>
      </c>
      <c r="V272" s="88" t="str">
        <f t="shared" si="88"/>
        <v/>
      </c>
      <c r="W272" s="88" t="str">
        <f>IF(OR($A272="GW 1",$A272="GW 2",$A272="GW 3",$A272="GW 4",$A272="GW 5",$A272="GW 6"),"N/A",IF(T272="","",IF(AND(T272&gt;='Prediction Systems settings'!$B$3,'Program and Results'!T272&lt;='Prediction Systems settings'!$C$3),"DRAW",IF(T272&gt;0,"HOME","AWAY"))))</f>
        <v/>
      </c>
      <c r="X272" s="89" t="str">
        <f t="shared" si="90"/>
        <v/>
      </c>
      <c r="Y272" s="74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/>
      </c>
      <c r="Z272" s="74" t="str">
        <f t="shared" si="91"/>
        <v/>
      </c>
      <c r="AA272" s="85" t="str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/>
      </c>
      <c r="AB272" s="86" t="str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/>
      </c>
      <c r="AC272" s="86" t="str">
        <f t="shared" si="92"/>
        <v/>
      </c>
      <c r="AD272" s="86" t="str">
        <f>IF(OR($A272="GW 1",$A272="GW 2",$A272="GW 3",$A272="GW 4",$A272="GW 5",$A272="GW 6"),"N/A",IF(AC272="","",IF(AC272&gt;'Prediction Systems settings'!$B$5,"HOME",IF(AC272&lt;-'Prediction Systems settings'!$B$5,"AWAY","DRAW"))))</f>
        <v/>
      </c>
      <c r="AE272" s="86" t="str">
        <f t="shared" si="93"/>
        <v/>
      </c>
      <c r="AK272" t="s">
        <v>208</v>
      </c>
      <c r="AL272" t="s">
        <v>208</v>
      </c>
    </row>
    <row r="273" spans="2:38">
      <c r="B273"/>
      <c r="C273"/>
      <c r="D273"/>
      <c r="E273"/>
      <c r="F273" s="73" t="str">
        <f t="shared" si="102"/>
        <v/>
      </c>
      <c r="G273" s="73" t="str">
        <f>IF(A273="GW 1",ELO_Initial,IFERROR(INDEX(Tables!$1:$1048576,MATCH('Program and Results'!$B273,Tables!$A:$A,0),MATCH('Program and Results'!$A273,Tables!$1:$1,0)-1),""))</f>
        <v/>
      </c>
      <c r="H273" s="74" t="str">
        <f t="shared" si="95"/>
        <v/>
      </c>
      <c r="I273" s="74" t="str">
        <f t="shared" si="96"/>
        <v/>
      </c>
      <c r="J273" s="75" t="str">
        <f t="shared" si="89"/>
        <v/>
      </c>
      <c r="K273" s="76" t="str">
        <f>IF(E273="","",IF(ABS(C273-D273)=0,0,IF(ABS(C273-D273)&gt;10,2.99,INDEX('ELO settings '!$B$25:$B$34,MATCH(ABS(C273-D273),'ELO settings '!$A$25:$A$34,0)))))</f>
        <v/>
      </c>
      <c r="L273" s="73" t="str">
        <f t="shared" si="101"/>
        <v/>
      </c>
      <c r="M273" s="73" t="str">
        <f>IF(A273="GW 1",ELO_Initial,IFERROR(INDEX(Tables!$1:$1048576,MATCH('Program and Results'!$E273,Tables!$A:$A,0),MATCH('Program and Results'!$A273,Tables!$1:$1,0)-1),""))</f>
        <v/>
      </c>
      <c r="N273" s="74" t="str">
        <f t="shared" si="97"/>
        <v/>
      </c>
      <c r="O273" s="74" t="str">
        <f t="shared" si="98"/>
        <v/>
      </c>
      <c r="P273" s="75" t="str">
        <f t="shared" si="103"/>
        <v/>
      </c>
      <c r="Q273" s="76" t="str">
        <f t="shared" si="99"/>
        <v/>
      </c>
      <c r="R273" s="77" t="str">
        <f t="shared" si="100"/>
        <v/>
      </c>
      <c r="S273" s="87" t="str">
        <f t="shared" si="87"/>
        <v/>
      </c>
      <c r="T273" s="74" t="str">
        <f t="shared" si="94"/>
        <v/>
      </c>
      <c r="U273" s="74" t="str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/>
      </c>
      <c r="V273" s="88" t="str">
        <f t="shared" si="88"/>
        <v/>
      </c>
      <c r="W273" s="88" t="str">
        <f>IF(OR($A273="GW 1",$A273="GW 2",$A273="GW 3",$A273="GW 4",$A273="GW 5",$A273="GW 6"),"N/A",IF(T273="","",IF(AND(T273&gt;='Prediction Systems settings'!$B$3,'Program and Results'!T273&lt;='Prediction Systems settings'!$C$3),"DRAW",IF(T273&gt;0,"HOME","AWAY"))))</f>
        <v/>
      </c>
      <c r="X273" s="89" t="str">
        <f t="shared" si="90"/>
        <v/>
      </c>
      <c r="Y273" s="74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/>
      </c>
      <c r="Z273" s="74" t="str">
        <f t="shared" si="91"/>
        <v/>
      </c>
      <c r="AA273" s="85" t="str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/>
      </c>
      <c r="AB273" s="86" t="str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/>
      </c>
      <c r="AC273" s="86" t="str">
        <f t="shared" si="92"/>
        <v/>
      </c>
      <c r="AD273" s="86" t="str">
        <f>IF(OR($A273="GW 1",$A273="GW 2",$A273="GW 3",$A273="GW 4",$A273="GW 5",$A273="GW 6"),"N/A",IF(AC273="","",IF(AC273&gt;'Prediction Systems settings'!$B$5,"HOME",IF(AC273&lt;-'Prediction Systems settings'!$B$5,"AWAY","DRAW"))))</f>
        <v/>
      </c>
      <c r="AE273" s="86" t="str">
        <f t="shared" si="93"/>
        <v/>
      </c>
      <c r="AK273" t="s">
        <v>208</v>
      </c>
      <c r="AL273" t="s">
        <v>208</v>
      </c>
    </row>
    <row r="274" spans="2:38">
      <c r="B274"/>
      <c r="C274"/>
      <c r="D274"/>
      <c r="E274"/>
      <c r="F274" s="73" t="str">
        <f t="shared" si="102"/>
        <v/>
      </c>
      <c r="G274" s="73" t="str">
        <f>IF(A274="GW 1",ELO_Initial,IFERROR(INDEX(Tables!$1:$1048576,MATCH('Program and Results'!$B274,Tables!$A:$A,0),MATCH('Program and Results'!$A274,Tables!$1:$1,0)-1),""))</f>
        <v/>
      </c>
      <c r="H274" s="74" t="str">
        <f t="shared" si="95"/>
        <v/>
      </c>
      <c r="I274" s="74" t="str">
        <f t="shared" si="96"/>
        <v/>
      </c>
      <c r="J274" s="75" t="str">
        <f t="shared" si="89"/>
        <v/>
      </c>
      <c r="K274" s="76" t="str">
        <f>IF(E274="","",IF(ABS(C274-D274)=0,0,IF(ABS(C274-D274)&gt;10,2.99,INDEX('ELO settings '!$B$25:$B$34,MATCH(ABS(C274-D274),'ELO settings '!$A$25:$A$34,0)))))</f>
        <v/>
      </c>
      <c r="L274" s="73" t="str">
        <f t="shared" si="101"/>
        <v/>
      </c>
      <c r="M274" s="73" t="str">
        <f>IF(A274="GW 1",ELO_Initial,IFERROR(INDEX(Tables!$1:$1048576,MATCH('Program and Results'!$E274,Tables!$A:$A,0),MATCH('Program and Results'!$A274,Tables!$1:$1,0)-1),""))</f>
        <v/>
      </c>
      <c r="N274" s="74" t="str">
        <f t="shared" si="97"/>
        <v/>
      </c>
      <c r="O274" s="74" t="str">
        <f t="shared" si="98"/>
        <v/>
      </c>
      <c r="P274" s="75" t="str">
        <f t="shared" si="103"/>
        <v/>
      </c>
      <c r="Q274" s="76" t="str">
        <f t="shared" si="99"/>
        <v/>
      </c>
      <c r="R274" s="77" t="str">
        <f t="shared" si="100"/>
        <v/>
      </c>
      <c r="S274" s="87" t="str">
        <f t="shared" si="87"/>
        <v/>
      </c>
      <c r="T274" s="74" t="str">
        <f t="shared" si="94"/>
        <v/>
      </c>
      <c r="U274" s="74" t="str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/>
      </c>
      <c r="V274" s="88" t="str">
        <f t="shared" si="88"/>
        <v/>
      </c>
      <c r="W274" s="88" t="str">
        <f>IF(OR($A274="GW 1",$A274="GW 2",$A274="GW 3",$A274="GW 4",$A274="GW 5",$A274="GW 6"),"N/A",IF(T274="","",IF(AND(T274&gt;='Prediction Systems settings'!$B$3,'Program and Results'!T274&lt;='Prediction Systems settings'!$C$3),"DRAW",IF(T274&gt;0,"HOME","AWAY"))))</f>
        <v/>
      </c>
      <c r="X274" s="89" t="str">
        <f t="shared" si="90"/>
        <v/>
      </c>
      <c r="Y274" s="74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/>
      </c>
      <c r="Z274" s="74" t="str">
        <f t="shared" si="91"/>
        <v/>
      </c>
      <c r="AA274" s="85" t="str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/>
      </c>
      <c r="AB274" s="86" t="str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/>
      </c>
      <c r="AC274" s="86" t="str">
        <f t="shared" si="92"/>
        <v/>
      </c>
      <c r="AD274" s="86" t="str">
        <f>IF(OR($A274="GW 1",$A274="GW 2",$A274="GW 3",$A274="GW 4",$A274="GW 5",$A274="GW 6"),"N/A",IF(AC274="","",IF(AC274&gt;'Prediction Systems settings'!$B$5,"HOME",IF(AC274&lt;-'Prediction Systems settings'!$B$5,"AWAY","DRAW"))))</f>
        <v/>
      </c>
      <c r="AE274" s="86" t="str">
        <f t="shared" si="93"/>
        <v/>
      </c>
      <c r="AK274" t="s">
        <v>208</v>
      </c>
      <c r="AL274" t="s">
        <v>208</v>
      </c>
    </row>
    <row r="275" spans="2:38">
      <c r="B275"/>
      <c r="C275"/>
      <c r="D275"/>
      <c r="E275"/>
      <c r="F275" s="73" t="str">
        <f t="shared" si="102"/>
        <v/>
      </c>
      <c r="G275" s="73" t="str">
        <f>IF(A275="GW 1",ELO_Initial,IFERROR(INDEX(Tables!$1:$1048576,MATCH('Program and Results'!$B275,Tables!$A:$A,0),MATCH('Program and Results'!$A275,Tables!$1:$1,0)-1),""))</f>
        <v/>
      </c>
      <c r="H275" s="74" t="str">
        <f t="shared" si="95"/>
        <v/>
      </c>
      <c r="I275" s="74" t="str">
        <f t="shared" si="96"/>
        <v/>
      </c>
      <c r="J275" s="75" t="str">
        <f t="shared" si="89"/>
        <v/>
      </c>
      <c r="K275" s="76" t="str">
        <f>IF(E275="","",IF(ABS(C275-D275)=0,0,IF(ABS(C275-D275)&gt;10,2.99,INDEX('ELO settings '!$B$25:$B$34,MATCH(ABS(C275-D275),'ELO settings '!$A$25:$A$34,0)))))</f>
        <v/>
      </c>
      <c r="L275" s="73" t="str">
        <f t="shared" si="101"/>
        <v/>
      </c>
      <c r="M275" s="73" t="str">
        <f>IF(A275="GW 1",ELO_Initial,IFERROR(INDEX(Tables!$1:$1048576,MATCH('Program and Results'!$E275,Tables!$A:$A,0),MATCH('Program and Results'!$A275,Tables!$1:$1,0)-1),""))</f>
        <v/>
      </c>
      <c r="N275" s="74" t="str">
        <f t="shared" si="97"/>
        <v/>
      </c>
      <c r="O275" s="74" t="str">
        <f t="shared" si="98"/>
        <v/>
      </c>
      <c r="P275" s="75" t="str">
        <f t="shared" si="103"/>
        <v/>
      </c>
      <c r="Q275" s="76" t="str">
        <f t="shared" si="99"/>
        <v/>
      </c>
      <c r="R275" s="77" t="str">
        <f t="shared" si="100"/>
        <v/>
      </c>
      <c r="S275" s="87" t="str">
        <f t="shared" si="87"/>
        <v/>
      </c>
      <c r="T275" s="74" t="str">
        <f t="shared" si="94"/>
        <v/>
      </c>
      <c r="U275" s="74" t="str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/>
      </c>
      <c r="V275" s="88" t="str">
        <f t="shared" si="88"/>
        <v/>
      </c>
      <c r="W275" s="88" t="str">
        <f>IF(OR($A275="GW 1",$A275="GW 2",$A275="GW 3",$A275="GW 4",$A275="GW 5",$A275="GW 6"),"N/A",IF(T275="","",IF(AND(T275&gt;='Prediction Systems settings'!$B$3,'Program and Results'!T275&lt;='Prediction Systems settings'!$C$3),"DRAW",IF(T275&gt;0,"HOME","AWAY"))))</f>
        <v/>
      </c>
      <c r="X275" s="89" t="str">
        <f t="shared" si="90"/>
        <v/>
      </c>
      <c r="Y275" s="74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/>
      </c>
      <c r="Z275" s="74" t="str">
        <f t="shared" si="91"/>
        <v/>
      </c>
      <c r="AA275" s="85" t="str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/>
      </c>
      <c r="AB275" s="86" t="str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/>
      </c>
      <c r="AC275" s="86" t="str">
        <f t="shared" si="92"/>
        <v/>
      </c>
      <c r="AD275" s="86" t="str">
        <f>IF(OR($A275="GW 1",$A275="GW 2",$A275="GW 3",$A275="GW 4",$A275="GW 5",$A275="GW 6"),"N/A",IF(AC275="","",IF(AC275&gt;'Prediction Systems settings'!$B$5,"HOME",IF(AC275&lt;-'Prediction Systems settings'!$B$5,"AWAY","DRAW"))))</f>
        <v/>
      </c>
      <c r="AE275" s="86" t="str">
        <f t="shared" si="93"/>
        <v/>
      </c>
      <c r="AK275" t="s">
        <v>208</v>
      </c>
      <c r="AL275" t="s">
        <v>208</v>
      </c>
    </row>
    <row r="276" spans="2:38">
      <c r="B276"/>
      <c r="C276"/>
      <c r="D276"/>
      <c r="E276"/>
      <c r="F276" s="73" t="str">
        <f t="shared" si="102"/>
        <v/>
      </c>
      <c r="G276" s="73" t="str">
        <f>IF(A276="GW 1",ELO_Initial,IFERROR(INDEX(Tables!$1:$1048576,MATCH('Program and Results'!$B276,Tables!$A:$A,0),MATCH('Program and Results'!$A276,Tables!$1:$1,0)-1),""))</f>
        <v/>
      </c>
      <c r="H276" s="74" t="str">
        <f t="shared" si="95"/>
        <v/>
      </c>
      <c r="I276" s="74" t="str">
        <f t="shared" si="96"/>
        <v/>
      </c>
      <c r="J276" s="75" t="str">
        <f t="shared" si="89"/>
        <v/>
      </c>
      <c r="K276" s="76" t="str">
        <f>IF(E276="","",IF(ABS(C276-D276)=0,0,IF(ABS(C276-D276)&gt;10,2.99,INDEX('ELO settings '!$B$25:$B$34,MATCH(ABS(C276-D276),'ELO settings '!$A$25:$A$34,0)))))</f>
        <v/>
      </c>
      <c r="L276" s="73" t="str">
        <f t="shared" si="101"/>
        <v/>
      </c>
      <c r="M276" s="73" t="str">
        <f>IF(A276="GW 1",ELO_Initial,IFERROR(INDEX(Tables!$1:$1048576,MATCH('Program and Results'!$E276,Tables!$A:$A,0),MATCH('Program and Results'!$A276,Tables!$1:$1,0)-1),""))</f>
        <v/>
      </c>
      <c r="N276" s="74" t="str">
        <f t="shared" si="97"/>
        <v/>
      </c>
      <c r="O276" s="74" t="str">
        <f t="shared" si="98"/>
        <v/>
      </c>
      <c r="P276" s="75" t="str">
        <f t="shared" si="103"/>
        <v/>
      </c>
      <c r="Q276" s="76" t="str">
        <f t="shared" si="99"/>
        <v/>
      </c>
      <c r="R276" s="77" t="str">
        <f t="shared" si="100"/>
        <v/>
      </c>
      <c r="S276" s="87" t="str">
        <f t="shared" si="87"/>
        <v/>
      </c>
      <c r="T276" s="74" t="str">
        <f t="shared" si="94"/>
        <v/>
      </c>
      <c r="U276" s="74" t="str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/>
      </c>
      <c r="V276" s="88" t="str">
        <f t="shared" si="88"/>
        <v/>
      </c>
      <c r="W276" s="88" t="str">
        <f>IF(OR($A276="GW 1",$A276="GW 2",$A276="GW 3",$A276="GW 4",$A276="GW 5",$A276="GW 6"),"N/A",IF(T276="","",IF(AND(T276&gt;='Prediction Systems settings'!$B$3,'Program and Results'!T276&lt;='Prediction Systems settings'!$C$3),"DRAW",IF(T276&gt;0,"HOME","AWAY"))))</f>
        <v/>
      </c>
      <c r="X276" s="89" t="str">
        <f t="shared" si="90"/>
        <v/>
      </c>
      <c r="Y276" s="74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/>
      </c>
      <c r="Z276" s="74" t="str">
        <f t="shared" si="91"/>
        <v/>
      </c>
      <c r="AA276" s="85" t="str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/>
      </c>
      <c r="AB276" s="86" t="str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/>
      </c>
      <c r="AC276" s="86" t="str">
        <f t="shared" si="92"/>
        <v/>
      </c>
      <c r="AD276" s="86" t="str">
        <f>IF(OR($A276="GW 1",$A276="GW 2",$A276="GW 3",$A276="GW 4",$A276="GW 5",$A276="GW 6"),"N/A",IF(AC276="","",IF(AC276&gt;'Prediction Systems settings'!$B$5,"HOME",IF(AC276&lt;-'Prediction Systems settings'!$B$5,"AWAY","DRAW"))))</f>
        <v/>
      </c>
      <c r="AE276" s="86" t="str">
        <f t="shared" si="93"/>
        <v/>
      </c>
      <c r="AK276" t="s">
        <v>208</v>
      </c>
      <c r="AL276" t="s">
        <v>208</v>
      </c>
    </row>
    <row r="277" spans="2:38">
      <c r="B277"/>
      <c r="C277"/>
      <c r="D277"/>
      <c r="E277"/>
      <c r="F277" s="73" t="str">
        <f t="shared" si="102"/>
        <v/>
      </c>
      <c r="G277" s="73" t="str">
        <f>IF(A277="GW 1",ELO_Initial,IFERROR(INDEX(Tables!$1:$1048576,MATCH('Program and Results'!$B277,Tables!$A:$A,0),MATCH('Program and Results'!$A277,Tables!$1:$1,0)-1),""))</f>
        <v/>
      </c>
      <c r="H277" s="74" t="str">
        <f t="shared" si="95"/>
        <v/>
      </c>
      <c r="I277" s="74" t="str">
        <f t="shared" si="96"/>
        <v/>
      </c>
      <c r="J277" s="75" t="str">
        <f t="shared" si="89"/>
        <v/>
      </c>
      <c r="K277" s="76" t="str">
        <f>IF(E277="","",IF(ABS(C277-D277)=0,0,IF(ABS(C277-D277)&gt;10,2.99,INDEX('ELO settings '!$B$25:$B$34,MATCH(ABS(C277-D277),'ELO settings '!$A$25:$A$34,0)))))</f>
        <v/>
      </c>
      <c r="L277" s="73" t="str">
        <f t="shared" si="101"/>
        <v/>
      </c>
      <c r="M277" s="73" t="str">
        <f>IF(A277="GW 1",ELO_Initial,IFERROR(INDEX(Tables!$1:$1048576,MATCH('Program and Results'!$E277,Tables!$A:$A,0),MATCH('Program and Results'!$A277,Tables!$1:$1,0)-1),""))</f>
        <v/>
      </c>
      <c r="N277" s="74" t="str">
        <f t="shared" si="97"/>
        <v/>
      </c>
      <c r="O277" s="74" t="str">
        <f t="shared" si="98"/>
        <v/>
      </c>
      <c r="P277" s="75" t="str">
        <f t="shared" si="103"/>
        <v/>
      </c>
      <c r="Q277" s="76" t="str">
        <f t="shared" si="99"/>
        <v/>
      </c>
      <c r="R277" s="77" t="str">
        <f t="shared" si="100"/>
        <v/>
      </c>
      <c r="S277" s="87" t="str">
        <f t="shared" si="87"/>
        <v/>
      </c>
      <c r="T277" s="74" t="str">
        <f t="shared" si="94"/>
        <v/>
      </c>
      <c r="U277" s="74" t="str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/>
      </c>
      <c r="V277" s="88" t="str">
        <f t="shared" si="88"/>
        <v/>
      </c>
      <c r="W277" s="88" t="str">
        <f>IF(OR($A277="GW 1",$A277="GW 2",$A277="GW 3",$A277="GW 4",$A277="GW 5",$A277="GW 6"),"N/A",IF(T277="","",IF(AND(T277&gt;='Prediction Systems settings'!$B$3,'Program and Results'!T277&lt;='Prediction Systems settings'!$C$3),"DRAW",IF(T277&gt;0,"HOME","AWAY"))))</f>
        <v/>
      </c>
      <c r="X277" s="89" t="str">
        <f t="shared" si="90"/>
        <v/>
      </c>
      <c r="Y277" s="74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/>
      </c>
      <c r="Z277" s="74" t="str">
        <f t="shared" si="91"/>
        <v/>
      </c>
      <c r="AA277" s="85" t="str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/>
      </c>
      <c r="AB277" s="86" t="str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/>
      </c>
      <c r="AC277" s="86" t="str">
        <f t="shared" si="92"/>
        <v/>
      </c>
      <c r="AD277" s="86" t="str">
        <f>IF(OR($A277="GW 1",$A277="GW 2",$A277="GW 3",$A277="GW 4",$A277="GW 5",$A277="GW 6"),"N/A",IF(AC277="","",IF(AC277&gt;'Prediction Systems settings'!$B$5,"HOME",IF(AC277&lt;-'Prediction Systems settings'!$B$5,"AWAY","DRAW"))))</f>
        <v/>
      </c>
      <c r="AE277" s="86" t="str">
        <f t="shared" si="93"/>
        <v/>
      </c>
      <c r="AK277" t="s">
        <v>208</v>
      </c>
      <c r="AL277" t="s">
        <v>208</v>
      </c>
    </row>
    <row r="278" spans="2:38">
      <c r="B278"/>
      <c r="C278"/>
      <c r="D278"/>
      <c r="E278"/>
      <c r="F278" s="73" t="str">
        <f t="shared" si="102"/>
        <v/>
      </c>
      <c r="G278" s="73" t="str">
        <f>IF(A278="GW 1",ELO_Initial,IFERROR(INDEX(Tables!$1:$1048576,MATCH('Program and Results'!$B278,Tables!$A:$A,0),MATCH('Program and Results'!$A278,Tables!$1:$1,0)-1),""))</f>
        <v/>
      </c>
      <c r="H278" s="74" t="str">
        <f t="shared" si="95"/>
        <v/>
      </c>
      <c r="I278" s="74" t="str">
        <f t="shared" si="96"/>
        <v/>
      </c>
      <c r="J278" s="75" t="str">
        <f t="shared" si="89"/>
        <v/>
      </c>
      <c r="K278" s="76" t="str">
        <f>IF(E278="","",IF(ABS(C278-D278)=0,0,IF(ABS(C278-D278)&gt;10,2.99,INDEX('ELO settings '!$B$25:$B$34,MATCH(ABS(C278-D278),'ELO settings '!$A$25:$A$34,0)))))</f>
        <v/>
      </c>
      <c r="L278" s="73" t="str">
        <f t="shared" si="101"/>
        <v/>
      </c>
      <c r="M278" s="73" t="str">
        <f>IF(A278="GW 1",ELO_Initial,IFERROR(INDEX(Tables!$1:$1048576,MATCH('Program and Results'!$E278,Tables!$A:$A,0),MATCH('Program and Results'!$A278,Tables!$1:$1,0)-1),""))</f>
        <v/>
      </c>
      <c r="N278" s="74" t="str">
        <f t="shared" si="97"/>
        <v/>
      </c>
      <c r="O278" s="74" t="str">
        <f t="shared" si="98"/>
        <v/>
      </c>
      <c r="P278" s="75" t="str">
        <f t="shared" si="103"/>
        <v/>
      </c>
      <c r="Q278" s="76" t="str">
        <f t="shared" si="99"/>
        <v/>
      </c>
      <c r="R278" s="77" t="str">
        <f t="shared" si="100"/>
        <v/>
      </c>
      <c r="S278" s="87" t="str">
        <f t="shared" si="87"/>
        <v/>
      </c>
      <c r="T278" s="74" t="str">
        <f t="shared" si="94"/>
        <v/>
      </c>
      <c r="U278" s="74" t="str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/>
      </c>
      <c r="V278" s="88" t="str">
        <f t="shared" si="88"/>
        <v/>
      </c>
      <c r="W278" s="88" t="str">
        <f>IF(OR($A278="GW 1",$A278="GW 2",$A278="GW 3",$A278="GW 4",$A278="GW 5",$A278="GW 6"),"N/A",IF(T278="","",IF(AND(T278&gt;='Prediction Systems settings'!$B$3,'Program and Results'!T278&lt;='Prediction Systems settings'!$C$3),"DRAW",IF(T278&gt;0,"HOME","AWAY"))))</f>
        <v/>
      </c>
      <c r="X278" s="89" t="str">
        <f t="shared" si="90"/>
        <v/>
      </c>
      <c r="Y278" s="74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/>
      </c>
      <c r="Z278" s="74" t="str">
        <f t="shared" si="91"/>
        <v/>
      </c>
      <c r="AA278" s="85" t="str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/>
      </c>
      <c r="AB278" s="86" t="str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/>
      </c>
      <c r="AC278" s="86" t="str">
        <f t="shared" si="92"/>
        <v/>
      </c>
      <c r="AD278" s="86" t="str">
        <f>IF(OR($A278="GW 1",$A278="GW 2",$A278="GW 3",$A278="GW 4",$A278="GW 5",$A278="GW 6"),"N/A",IF(AC278="","",IF(AC278&gt;'Prediction Systems settings'!$B$5,"HOME",IF(AC278&lt;-'Prediction Systems settings'!$B$5,"AWAY","DRAW"))))</f>
        <v/>
      </c>
      <c r="AE278" s="86" t="str">
        <f t="shared" si="93"/>
        <v/>
      </c>
      <c r="AK278" t="s">
        <v>208</v>
      </c>
      <c r="AL278" t="s">
        <v>208</v>
      </c>
    </row>
    <row r="279" spans="2:38">
      <c r="B279"/>
      <c r="C279"/>
      <c r="D279"/>
      <c r="E279"/>
      <c r="F279" s="73" t="str">
        <f t="shared" si="102"/>
        <v/>
      </c>
      <c r="G279" s="73" t="str">
        <f>IF(A279="GW 1",ELO_Initial,IFERROR(INDEX(Tables!$1:$1048576,MATCH('Program and Results'!$B279,Tables!$A:$A,0),MATCH('Program and Results'!$A279,Tables!$1:$1,0)-1),""))</f>
        <v/>
      </c>
      <c r="H279" s="74" t="str">
        <f t="shared" si="95"/>
        <v/>
      </c>
      <c r="I279" s="74" t="str">
        <f t="shared" si="96"/>
        <v/>
      </c>
      <c r="J279" s="75" t="str">
        <f t="shared" si="89"/>
        <v/>
      </c>
      <c r="K279" s="76" t="str">
        <f>IF(E279="","",IF(ABS(C279-D279)=0,0,IF(ABS(C279-D279)&gt;10,2.99,INDEX('ELO settings '!$B$25:$B$34,MATCH(ABS(C279-D279),'ELO settings '!$A$25:$A$34,0)))))</f>
        <v/>
      </c>
      <c r="L279" s="73" t="str">
        <f t="shared" si="101"/>
        <v/>
      </c>
      <c r="M279" s="73" t="str">
        <f>IF(A279="GW 1",ELO_Initial,IFERROR(INDEX(Tables!$1:$1048576,MATCH('Program and Results'!$E279,Tables!$A:$A,0),MATCH('Program and Results'!$A279,Tables!$1:$1,0)-1),""))</f>
        <v/>
      </c>
      <c r="N279" s="74" t="str">
        <f t="shared" si="97"/>
        <v/>
      </c>
      <c r="O279" s="74" t="str">
        <f t="shared" si="98"/>
        <v/>
      </c>
      <c r="P279" s="75" t="str">
        <f t="shared" si="103"/>
        <v/>
      </c>
      <c r="Q279" s="76" t="str">
        <f t="shared" si="99"/>
        <v/>
      </c>
      <c r="R279" s="77" t="str">
        <f t="shared" si="100"/>
        <v/>
      </c>
      <c r="S279" s="87" t="str">
        <f t="shared" si="87"/>
        <v/>
      </c>
      <c r="T279" s="74" t="str">
        <f t="shared" si="94"/>
        <v/>
      </c>
      <c r="U279" s="74" t="str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/>
      </c>
      <c r="V279" s="88" t="str">
        <f t="shared" si="88"/>
        <v/>
      </c>
      <c r="W279" s="88" t="str">
        <f>IF(OR($A279="GW 1",$A279="GW 2",$A279="GW 3",$A279="GW 4",$A279="GW 5",$A279="GW 6"),"N/A",IF(T279="","",IF(AND(T279&gt;='Prediction Systems settings'!$B$3,'Program and Results'!T279&lt;='Prediction Systems settings'!$C$3),"DRAW",IF(T279&gt;0,"HOME","AWAY"))))</f>
        <v/>
      </c>
      <c r="X279" s="89" t="str">
        <f t="shared" si="90"/>
        <v/>
      </c>
      <c r="Y279" s="74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/>
      </c>
      <c r="Z279" s="74" t="str">
        <f t="shared" si="91"/>
        <v/>
      </c>
      <c r="AA279" s="85" t="str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/>
      </c>
      <c r="AB279" s="86" t="str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/>
      </c>
      <c r="AC279" s="86" t="str">
        <f t="shared" si="92"/>
        <v/>
      </c>
      <c r="AD279" s="86" t="str">
        <f>IF(OR($A279="GW 1",$A279="GW 2",$A279="GW 3",$A279="GW 4",$A279="GW 5",$A279="GW 6"),"N/A",IF(AC279="","",IF(AC279&gt;'Prediction Systems settings'!$B$5,"HOME",IF(AC279&lt;-'Prediction Systems settings'!$B$5,"AWAY","DRAW"))))</f>
        <v/>
      </c>
      <c r="AE279" s="86" t="str">
        <f t="shared" si="93"/>
        <v/>
      </c>
      <c r="AK279" t="s">
        <v>208</v>
      </c>
      <c r="AL279" t="s">
        <v>208</v>
      </c>
    </row>
    <row r="280" spans="2:38">
      <c r="B280"/>
      <c r="C280"/>
      <c r="D280"/>
      <c r="E280"/>
      <c r="F280" s="73" t="str">
        <f t="shared" si="102"/>
        <v/>
      </c>
      <c r="G280" s="73" t="str">
        <f>IF(A280="GW 1",ELO_Initial,IFERROR(INDEX(Tables!$1:$1048576,MATCH('Program and Results'!$B280,Tables!$A:$A,0),MATCH('Program and Results'!$A280,Tables!$1:$1,0)-1),""))</f>
        <v/>
      </c>
      <c r="H280" s="74" t="str">
        <f t="shared" si="95"/>
        <v/>
      </c>
      <c r="I280" s="74" t="str">
        <f t="shared" si="96"/>
        <v/>
      </c>
      <c r="J280" s="75" t="str">
        <f t="shared" si="89"/>
        <v/>
      </c>
      <c r="K280" s="76" t="str">
        <f>IF(E280="","",IF(ABS(C280-D280)=0,0,IF(ABS(C280-D280)&gt;10,2.99,INDEX('ELO settings '!$B$25:$B$34,MATCH(ABS(C280-D280),'ELO settings '!$A$25:$A$34,0)))))</f>
        <v/>
      </c>
      <c r="L280" s="73" t="str">
        <f t="shared" si="101"/>
        <v/>
      </c>
      <c r="M280" s="73" t="str">
        <f>IF(A280="GW 1",ELO_Initial,IFERROR(INDEX(Tables!$1:$1048576,MATCH('Program and Results'!$E280,Tables!$A:$A,0),MATCH('Program and Results'!$A280,Tables!$1:$1,0)-1),""))</f>
        <v/>
      </c>
      <c r="N280" s="74" t="str">
        <f t="shared" si="97"/>
        <v/>
      </c>
      <c r="O280" s="74" t="str">
        <f t="shared" si="98"/>
        <v/>
      </c>
      <c r="P280" s="75" t="str">
        <f t="shared" si="103"/>
        <v/>
      </c>
      <c r="Q280" s="76" t="str">
        <f t="shared" si="99"/>
        <v/>
      </c>
      <c r="R280" s="77" t="str">
        <f t="shared" si="100"/>
        <v/>
      </c>
      <c r="S280" s="87" t="str">
        <f t="shared" si="87"/>
        <v/>
      </c>
      <c r="T280" s="74" t="str">
        <f t="shared" si="94"/>
        <v/>
      </c>
      <c r="U280" s="74" t="str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/>
      </c>
      <c r="V280" s="88" t="str">
        <f t="shared" si="88"/>
        <v/>
      </c>
      <c r="W280" s="88" t="str">
        <f>IF(OR($A280="GW 1",$A280="GW 2",$A280="GW 3",$A280="GW 4",$A280="GW 5",$A280="GW 6"),"N/A",IF(T280="","",IF(AND(T280&gt;='Prediction Systems settings'!$B$3,'Program and Results'!T280&lt;='Prediction Systems settings'!$C$3),"DRAW",IF(T280&gt;0,"HOME","AWAY"))))</f>
        <v/>
      </c>
      <c r="X280" s="89" t="str">
        <f t="shared" si="90"/>
        <v/>
      </c>
      <c r="Y280" s="74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/>
      </c>
      <c r="Z280" s="74" t="str">
        <f t="shared" si="91"/>
        <v/>
      </c>
      <c r="AA280" s="85" t="str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/>
      </c>
      <c r="AB280" s="86" t="str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/>
      </c>
      <c r="AC280" s="86" t="str">
        <f t="shared" si="92"/>
        <v/>
      </c>
      <c r="AD280" s="86" t="str">
        <f>IF(OR($A280="GW 1",$A280="GW 2",$A280="GW 3",$A280="GW 4",$A280="GW 5",$A280="GW 6"),"N/A",IF(AC280="","",IF(AC280&gt;'Prediction Systems settings'!$B$5,"HOME",IF(AC280&lt;-'Prediction Systems settings'!$B$5,"AWAY","DRAW"))))</f>
        <v/>
      </c>
      <c r="AE280" s="86" t="str">
        <f t="shared" si="93"/>
        <v/>
      </c>
      <c r="AK280" t="s">
        <v>208</v>
      </c>
      <c r="AL280" t="s">
        <v>208</v>
      </c>
    </row>
    <row r="281" spans="2:38">
      <c r="B281"/>
      <c r="C281"/>
      <c r="D281"/>
      <c r="E281"/>
      <c r="F281" s="73" t="str">
        <f t="shared" si="102"/>
        <v/>
      </c>
      <c r="G281" s="73" t="str">
        <f>IF(A281="GW 1",ELO_Initial,IFERROR(INDEX(Tables!$1:$1048576,MATCH('Program and Results'!$B281,Tables!$A:$A,0),MATCH('Program and Results'!$A281,Tables!$1:$1,0)-1),""))</f>
        <v/>
      </c>
      <c r="H281" s="74" t="str">
        <f t="shared" si="95"/>
        <v/>
      </c>
      <c r="I281" s="74" t="str">
        <f t="shared" si="96"/>
        <v/>
      </c>
      <c r="J281" s="75" t="str">
        <f t="shared" si="89"/>
        <v/>
      </c>
      <c r="K281" s="76" t="str">
        <f>IF(E281="","",IF(ABS(C281-D281)=0,0,IF(ABS(C281-D281)&gt;10,2.99,INDEX('ELO settings '!$B$25:$B$34,MATCH(ABS(C281-D281),'ELO settings '!$A$25:$A$34,0)))))</f>
        <v/>
      </c>
      <c r="L281" s="73" t="str">
        <f t="shared" si="101"/>
        <v/>
      </c>
      <c r="M281" s="73" t="str">
        <f>IF(A281="GW 1",ELO_Initial,IFERROR(INDEX(Tables!$1:$1048576,MATCH('Program and Results'!$E281,Tables!$A:$A,0),MATCH('Program and Results'!$A281,Tables!$1:$1,0)-1),""))</f>
        <v/>
      </c>
      <c r="N281" s="74" t="str">
        <f t="shared" si="97"/>
        <v/>
      </c>
      <c r="O281" s="74" t="str">
        <f t="shared" si="98"/>
        <v/>
      </c>
      <c r="P281" s="75" t="str">
        <f t="shared" si="103"/>
        <v/>
      </c>
      <c r="Q281" s="76" t="str">
        <f t="shared" si="99"/>
        <v/>
      </c>
      <c r="R281" s="77" t="str">
        <f t="shared" si="100"/>
        <v/>
      </c>
      <c r="S281" s="87" t="str">
        <f t="shared" si="87"/>
        <v/>
      </c>
      <c r="T281" s="74" t="str">
        <f t="shared" si="94"/>
        <v/>
      </c>
      <c r="U281" s="74" t="str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/>
      </c>
      <c r="V281" s="88" t="str">
        <f t="shared" si="88"/>
        <v/>
      </c>
      <c r="W281" s="88" t="str">
        <f>IF(OR($A281="GW 1",$A281="GW 2",$A281="GW 3",$A281="GW 4",$A281="GW 5",$A281="GW 6"),"N/A",IF(T281="","",IF(AND(T281&gt;='Prediction Systems settings'!$B$3,'Program and Results'!T281&lt;='Prediction Systems settings'!$C$3),"DRAW",IF(T281&gt;0,"HOME","AWAY"))))</f>
        <v/>
      </c>
      <c r="X281" s="89" t="str">
        <f t="shared" si="90"/>
        <v/>
      </c>
      <c r="Y281" s="74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/>
      </c>
      <c r="Z281" s="74" t="str">
        <f t="shared" si="91"/>
        <v/>
      </c>
      <c r="AA281" s="85" t="str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/>
      </c>
      <c r="AB281" s="86" t="str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/>
      </c>
      <c r="AC281" s="86" t="str">
        <f t="shared" si="92"/>
        <v/>
      </c>
      <c r="AD281" s="86" t="str">
        <f>IF(OR($A281="GW 1",$A281="GW 2",$A281="GW 3",$A281="GW 4",$A281="GW 5",$A281="GW 6"),"N/A",IF(AC281="","",IF(AC281&gt;'Prediction Systems settings'!$B$5,"HOME",IF(AC281&lt;-'Prediction Systems settings'!$B$5,"AWAY","DRAW"))))</f>
        <v/>
      </c>
      <c r="AE281" s="86" t="str">
        <f t="shared" si="93"/>
        <v/>
      </c>
      <c r="AK281" t="s">
        <v>208</v>
      </c>
      <c r="AL281" t="s">
        <v>208</v>
      </c>
    </row>
    <row r="282" spans="2:38">
      <c r="B282"/>
      <c r="C282"/>
      <c r="D282"/>
      <c r="E282"/>
      <c r="F282" s="73" t="str">
        <f t="shared" si="102"/>
        <v/>
      </c>
      <c r="G282" s="73" t="str">
        <f>IF(A282="GW 1",ELO_Initial,IFERROR(INDEX(Tables!$1:$1048576,MATCH('Program and Results'!$B282,Tables!$A:$A,0),MATCH('Program and Results'!$A282,Tables!$1:$1,0)-1),""))</f>
        <v/>
      </c>
      <c r="H282" s="74" t="str">
        <f t="shared" si="95"/>
        <v/>
      </c>
      <c r="I282" s="74" t="str">
        <f t="shared" si="96"/>
        <v/>
      </c>
      <c r="J282" s="75" t="str">
        <f t="shared" si="89"/>
        <v/>
      </c>
      <c r="K282" s="76" t="str">
        <f>IF(E282="","",IF(ABS(C282-D282)=0,0,IF(ABS(C282-D282)&gt;10,2.99,INDEX('ELO settings '!$B$25:$B$34,MATCH(ABS(C282-D282),'ELO settings '!$A$25:$A$34,0)))))</f>
        <v/>
      </c>
      <c r="L282" s="73" t="str">
        <f t="shared" si="101"/>
        <v/>
      </c>
      <c r="M282" s="73" t="str">
        <f>IF(A282="GW 1",ELO_Initial,IFERROR(INDEX(Tables!$1:$1048576,MATCH('Program and Results'!$E282,Tables!$A:$A,0),MATCH('Program and Results'!$A282,Tables!$1:$1,0)-1),""))</f>
        <v/>
      </c>
      <c r="N282" s="74" t="str">
        <f t="shared" si="97"/>
        <v/>
      </c>
      <c r="O282" s="74" t="str">
        <f t="shared" si="98"/>
        <v/>
      </c>
      <c r="P282" s="75" t="str">
        <f t="shared" si="103"/>
        <v/>
      </c>
      <c r="Q282" s="76" t="str">
        <f t="shared" si="99"/>
        <v/>
      </c>
      <c r="R282" s="77" t="str">
        <f t="shared" si="100"/>
        <v/>
      </c>
      <c r="S282" s="87" t="str">
        <f t="shared" si="87"/>
        <v/>
      </c>
      <c r="T282" s="74" t="str">
        <f t="shared" si="94"/>
        <v/>
      </c>
      <c r="U282" s="74" t="str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/>
      </c>
      <c r="V282" s="88" t="str">
        <f t="shared" si="88"/>
        <v/>
      </c>
      <c r="W282" s="88" t="str">
        <f>IF(OR($A282="GW 1",$A282="GW 2",$A282="GW 3",$A282="GW 4",$A282="GW 5",$A282="GW 6"),"N/A",IF(T282="","",IF(AND(T282&gt;='Prediction Systems settings'!$B$3,'Program and Results'!T282&lt;='Prediction Systems settings'!$C$3),"DRAW",IF(T282&gt;0,"HOME","AWAY"))))</f>
        <v/>
      </c>
      <c r="X282" s="89" t="str">
        <f t="shared" si="90"/>
        <v/>
      </c>
      <c r="Y282" s="74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/>
      </c>
      <c r="Z282" s="74" t="str">
        <f t="shared" si="91"/>
        <v/>
      </c>
      <c r="AA282" s="85" t="str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/>
      </c>
      <c r="AB282" s="86" t="str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/>
      </c>
      <c r="AC282" s="86" t="str">
        <f t="shared" si="92"/>
        <v/>
      </c>
      <c r="AD282" s="86" t="str">
        <f>IF(OR($A282="GW 1",$A282="GW 2",$A282="GW 3",$A282="GW 4",$A282="GW 5",$A282="GW 6"),"N/A",IF(AC282="","",IF(AC282&gt;'Prediction Systems settings'!$B$5,"HOME",IF(AC282&lt;-'Prediction Systems settings'!$B$5,"AWAY","DRAW"))))</f>
        <v/>
      </c>
      <c r="AE282" s="86" t="str">
        <f t="shared" si="93"/>
        <v/>
      </c>
      <c r="AK282" t="s">
        <v>208</v>
      </c>
      <c r="AL282" t="s">
        <v>208</v>
      </c>
    </row>
    <row r="283" spans="2:38">
      <c r="B283"/>
      <c r="C283"/>
      <c r="D283"/>
      <c r="E283"/>
      <c r="F283" s="73" t="str">
        <f t="shared" si="102"/>
        <v/>
      </c>
      <c r="G283" s="73" t="str">
        <f>IF(A283="GW 1",ELO_Initial,IFERROR(INDEX(Tables!$1:$1048576,MATCH('Program and Results'!$B283,Tables!$A:$A,0),MATCH('Program and Results'!$A283,Tables!$1:$1,0)-1),""))</f>
        <v/>
      </c>
      <c r="H283" s="74" t="str">
        <f t="shared" si="95"/>
        <v/>
      </c>
      <c r="I283" s="74" t="str">
        <f t="shared" si="96"/>
        <v/>
      </c>
      <c r="J283" s="75" t="str">
        <f t="shared" si="89"/>
        <v/>
      </c>
      <c r="K283" s="76" t="str">
        <f>IF(E283="","",IF(ABS(C283-D283)=0,0,IF(ABS(C283-D283)&gt;10,2.99,INDEX('ELO settings '!$B$25:$B$34,MATCH(ABS(C283-D283),'ELO settings '!$A$25:$A$34,0)))))</f>
        <v/>
      </c>
      <c r="L283" s="73" t="str">
        <f t="shared" si="101"/>
        <v/>
      </c>
      <c r="M283" s="73" t="str">
        <f>IF(A283="GW 1",ELO_Initial,IFERROR(INDEX(Tables!$1:$1048576,MATCH('Program and Results'!$E283,Tables!$A:$A,0),MATCH('Program and Results'!$A283,Tables!$1:$1,0)-1),""))</f>
        <v/>
      </c>
      <c r="N283" s="74" t="str">
        <f t="shared" si="97"/>
        <v/>
      </c>
      <c r="O283" s="74" t="str">
        <f t="shared" si="98"/>
        <v/>
      </c>
      <c r="P283" s="75" t="str">
        <f t="shared" si="103"/>
        <v/>
      </c>
      <c r="Q283" s="76" t="str">
        <f t="shared" si="99"/>
        <v/>
      </c>
      <c r="R283" s="77" t="str">
        <f t="shared" si="100"/>
        <v/>
      </c>
      <c r="S283" s="87" t="str">
        <f t="shared" si="87"/>
        <v/>
      </c>
      <c r="T283" s="74" t="str">
        <f t="shared" si="94"/>
        <v/>
      </c>
      <c r="U283" s="74" t="str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/>
      </c>
      <c r="V283" s="88" t="str">
        <f t="shared" si="88"/>
        <v/>
      </c>
      <c r="W283" s="88" t="str">
        <f>IF(OR($A283="GW 1",$A283="GW 2",$A283="GW 3",$A283="GW 4",$A283="GW 5",$A283="GW 6"),"N/A",IF(T283="","",IF(AND(T283&gt;='Prediction Systems settings'!$B$3,'Program and Results'!T283&lt;='Prediction Systems settings'!$C$3),"DRAW",IF(T283&gt;0,"HOME","AWAY"))))</f>
        <v/>
      </c>
      <c r="X283" s="89" t="str">
        <f t="shared" si="90"/>
        <v/>
      </c>
      <c r="Y283" s="74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/>
      </c>
      <c r="Z283" s="74" t="str">
        <f t="shared" si="91"/>
        <v/>
      </c>
      <c r="AA283" s="85" t="str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/>
      </c>
      <c r="AB283" s="86" t="str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/>
      </c>
      <c r="AC283" s="86" t="str">
        <f t="shared" si="92"/>
        <v/>
      </c>
      <c r="AD283" s="86" t="str">
        <f>IF(OR($A283="GW 1",$A283="GW 2",$A283="GW 3",$A283="GW 4",$A283="GW 5",$A283="GW 6"),"N/A",IF(AC283="","",IF(AC283&gt;'Prediction Systems settings'!$B$5,"HOME",IF(AC283&lt;-'Prediction Systems settings'!$B$5,"AWAY","DRAW"))))</f>
        <v/>
      </c>
      <c r="AE283" s="86" t="str">
        <f t="shared" si="93"/>
        <v/>
      </c>
      <c r="AK283" t="s">
        <v>208</v>
      </c>
      <c r="AL283" t="s">
        <v>208</v>
      </c>
    </row>
    <row r="284" spans="2:38">
      <c r="B284"/>
      <c r="C284"/>
      <c r="D284"/>
      <c r="E284"/>
      <c r="F284" s="73" t="str">
        <f t="shared" si="102"/>
        <v/>
      </c>
      <c r="G284" s="73" t="str">
        <f>IF(A284="GW 1",ELO_Initial,IFERROR(INDEX(Tables!$1:$1048576,MATCH('Program and Results'!$B284,Tables!$A:$A,0),MATCH('Program and Results'!$A284,Tables!$1:$1,0)-1),""))</f>
        <v/>
      </c>
      <c r="H284" s="74" t="str">
        <f t="shared" si="95"/>
        <v/>
      </c>
      <c r="I284" s="74" t="str">
        <f t="shared" si="96"/>
        <v/>
      </c>
      <c r="J284" s="75" t="str">
        <f t="shared" si="89"/>
        <v/>
      </c>
      <c r="K284" s="76" t="str">
        <f>IF(E284="","",IF(ABS(C284-D284)=0,0,IF(ABS(C284-D284)&gt;10,2.99,INDEX('ELO settings '!$B$25:$B$34,MATCH(ABS(C284-D284),'ELO settings '!$A$25:$A$34,0)))))</f>
        <v/>
      </c>
      <c r="L284" s="73" t="str">
        <f t="shared" si="101"/>
        <v/>
      </c>
      <c r="M284" s="73" t="str">
        <f>IF(A284="GW 1",ELO_Initial,IFERROR(INDEX(Tables!$1:$1048576,MATCH('Program and Results'!$E284,Tables!$A:$A,0),MATCH('Program and Results'!$A284,Tables!$1:$1,0)-1),""))</f>
        <v/>
      </c>
      <c r="N284" s="74" t="str">
        <f t="shared" si="97"/>
        <v/>
      </c>
      <c r="O284" s="74" t="str">
        <f t="shared" si="98"/>
        <v/>
      </c>
      <c r="P284" s="75" t="str">
        <f t="shared" si="103"/>
        <v/>
      </c>
      <c r="Q284" s="76" t="str">
        <f t="shared" si="99"/>
        <v/>
      </c>
      <c r="R284" s="77" t="str">
        <f t="shared" si="100"/>
        <v/>
      </c>
      <c r="S284" s="87" t="str">
        <f t="shared" si="87"/>
        <v/>
      </c>
      <c r="T284" s="74" t="str">
        <f t="shared" si="94"/>
        <v/>
      </c>
      <c r="U284" s="74" t="str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/>
      </c>
      <c r="V284" s="88" t="str">
        <f t="shared" si="88"/>
        <v/>
      </c>
      <c r="W284" s="88" t="str">
        <f>IF(OR($A284="GW 1",$A284="GW 2",$A284="GW 3",$A284="GW 4",$A284="GW 5",$A284="GW 6"),"N/A",IF(T284="","",IF(AND(T284&gt;='Prediction Systems settings'!$B$3,'Program and Results'!T284&lt;='Prediction Systems settings'!$C$3),"DRAW",IF(T284&gt;0,"HOME","AWAY"))))</f>
        <v/>
      </c>
      <c r="X284" s="89" t="str">
        <f t="shared" si="90"/>
        <v/>
      </c>
      <c r="Y284" s="74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/>
      </c>
      <c r="Z284" s="74" t="str">
        <f t="shared" si="91"/>
        <v/>
      </c>
      <c r="AA284" s="85" t="str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/>
      </c>
      <c r="AB284" s="86" t="str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/>
      </c>
      <c r="AC284" s="86" t="str">
        <f t="shared" si="92"/>
        <v/>
      </c>
      <c r="AD284" s="86" t="str">
        <f>IF(OR($A284="GW 1",$A284="GW 2",$A284="GW 3",$A284="GW 4",$A284="GW 5",$A284="GW 6"),"N/A",IF(AC284="","",IF(AC284&gt;'Prediction Systems settings'!$B$5,"HOME",IF(AC284&lt;-'Prediction Systems settings'!$B$5,"AWAY","DRAW"))))</f>
        <v/>
      </c>
      <c r="AE284" s="86" t="str">
        <f t="shared" si="93"/>
        <v/>
      </c>
      <c r="AK284" t="s">
        <v>208</v>
      </c>
      <c r="AL284" t="s">
        <v>208</v>
      </c>
    </row>
    <row r="285" spans="2:38">
      <c r="B285"/>
      <c r="C285"/>
      <c r="D285"/>
      <c r="E285"/>
      <c r="F285" s="73" t="str">
        <f t="shared" si="102"/>
        <v/>
      </c>
      <c r="G285" s="73" t="str">
        <f>IF(A285="GW 1",ELO_Initial,IFERROR(INDEX(Tables!$1:$1048576,MATCH('Program and Results'!$B285,Tables!$A:$A,0),MATCH('Program and Results'!$A285,Tables!$1:$1,0)-1),""))</f>
        <v/>
      </c>
      <c r="H285" s="74" t="str">
        <f t="shared" si="95"/>
        <v/>
      </c>
      <c r="I285" s="74" t="str">
        <f t="shared" si="96"/>
        <v/>
      </c>
      <c r="J285" s="75" t="str">
        <f t="shared" si="89"/>
        <v/>
      </c>
      <c r="K285" s="76" t="str">
        <f>IF(E285="","",IF(ABS(C285-D285)=0,0,IF(ABS(C285-D285)&gt;10,2.99,INDEX('ELO settings '!$B$25:$B$34,MATCH(ABS(C285-D285),'ELO settings '!$A$25:$A$34,0)))))</f>
        <v/>
      </c>
      <c r="L285" s="73" t="str">
        <f t="shared" si="101"/>
        <v/>
      </c>
      <c r="M285" s="73" t="str">
        <f>IF(A285="GW 1",ELO_Initial,IFERROR(INDEX(Tables!$1:$1048576,MATCH('Program and Results'!$E285,Tables!$A:$A,0),MATCH('Program and Results'!$A285,Tables!$1:$1,0)-1),""))</f>
        <v/>
      </c>
      <c r="N285" s="74" t="str">
        <f t="shared" si="97"/>
        <v/>
      </c>
      <c r="O285" s="74" t="str">
        <f t="shared" si="98"/>
        <v/>
      </c>
      <c r="P285" s="75" t="str">
        <f t="shared" si="103"/>
        <v/>
      </c>
      <c r="Q285" s="76" t="str">
        <f t="shared" si="99"/>
        <v/>
      </c>
      <c r="R285" s="77" t="str">
        <f t="shared" si="100"/>
        <v/>
      </c>
      <c r="S285" s="87" t="str">
        <f t="shared" si="87"/>
        <v/>
      </c>
      <c r="T285" s="74" t="str">
        <f t="shared" si="94"/>
        <v/>
      </c>
      <c r="U285" s="74" t="str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/>
      </c>
      <c r="V285" s="88" t="str">
        <f t="shared" si="88"/>
        <v/>
      </c>
      <c r="W285" s="88" t="str">
        <f>IF(OR($A285="GW 1",$A285="GW 2",$A285="GW 3",$A285="GW 4",$A285="GW 5",$A285="GW 6"),"N/A",IF(T285="","",IF(AND(T285&gt;='Prediction Systems settings'!$B$3,'Program and Results'!T285&lt;='Prediction Systems settings'!$C$3),"DRAW",IF(T285&gt;0,"HOME","AWAY"))))</f>
        <v/>
      </c>
      <c r="X285" s="89" t="str">
        <f t="shared" si="90"/>
        <v/>
      </c>
      <c r="Y285" s="74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/>
      </c>
      <c r="Z285" s="74" t="str">
        <f t="shared" si="91"/>
        <v/>
      </c>
      <c r="AA285" s="85" t="str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/>
      </c>
      <c r="AB285" s="86" t="str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/>
      </c>
      <c r="AC285" s="86" t="str">
        <f t="shared" si="92"/>
        <v/>
      </c>
      <c r="AD285" s="86" t="str">
        <f>IF(OR($A285="GW 1",$A285="GW 2",$A285="GW 3",$A285="GW 4",$A285="GW 5",$A285="GW 6"),"N/A",IF(AC285="","",IF(AC285&gt;'Prediction Systems settings'!$B$5,"HOME",IF(AC285&lt;-'Prediction Systems settings'!$B$5,"AWAY","DRAW"))))</f>
        <v/>
      </c>
      <c r="AE285" s="86" t="str">
        <f t="shared" si="93"/>
        <v/>
      </c>
      <c r="AK285" t="s">
        <v>208</v>
      </c>
      <c r="AL285" t="s">
        <v>208</v>
      </c>
    </row>
    <row r="286" spans="2:38">
      <c r="B286"/>
      <c r="C286"/>
      <c r="D286"/>
      <c r="E286"/>
      <c r="F286" s="73" t="str">
        <f t="shared" si="102"/>
        <v/>
      </c>
      <c r="G286" s="73" t="str">
        <f>IF(A286="GW 1",ELO_Initial,IFERROR(INDEX(Tables!$1:$1048576,MATCH('Program and Results'!$B286,Tables!$A:$A,0),MATCH('Program and Results'!$A286,Tables!$1:$1,0)-1),""))</f>
        <v/>
      </c>
      <c r="H286" s="74" t="str">
        <f t="shared" si="95"/>
        <v/>
      </c>
      <c r="I286" s="74" t="str">
        <f t="shared" si="96"/>
        <v/>
      </c>
      <c r="J286" s="75" t="str">
        <f t="shared" si="89"/>
        <v/>
      </c>
      <c r="K286" s="76" t="str">
        <f>IF(E286="","",IF(ABS(C286-D286)=0,0,IF(ABS(C286-D286)&gt;10,2.99,INDEX('ELO settings '!$B$25:$B$34,MATCH(ABS(C286-D286),'ELO settings '!$A$25:$A$34,0)))))</f>
        <v/>
      </c>
      <c r="L286" s="73" t="str">
        <f t="shared" si="101"/>
        <v/>
      </c>
      <c r="M286" s="73" t="str">
        <f>IF(A286="GW 1",ELO_Initial,IFERROR(INDEX(Tables!$1:$1048576,MATCH('Program and Results'!$E286,Tables!$A:$A,0),MATCH('Program and Results'!$A286,Tables!$1:$1,0)-1),""))</f>
        <v/>
      </c>
      <c r="N286" s="74" t="str">
        <f t="shared" si="97"/>
        <v/>
      </c>
      <c r="O286" s="74" t="str">
        <f t="shared" si="98"/>
        <v/>
      </c>
      <c r="P286" s="75" t="str">
        <f t="shared" si="103"/>
        <v/>
      </c>
      <c r="Q286" s="76" t="str">
        <f t="shared" si="99"/>
        <v/>
      </c>
      <c r="R286" s="77" t="str">
        <f t="shared" si="100"/>
        <v/>
      </c>
      <c r="S286" s="87" t="str">
        <f t="shared" si="87"/>
        <v/>
      </c>
      <c r="T286" s="74" t="str">
        <f t="shared" si="94"/>
        <v/>
      </c>
      <c r="U286" s="74" t="str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/>
      </c>
      <c r="V286" s="88" t="str">
        <f t="shared" si="88"/>
        <v/>
      </c>
      <c r="W286" s="88" t="str">
        <f>IF(OR($A286="GW 1",$A286="GW 2",$A286="GW 3",$A286="GW 4",$A286="GW 5",$A286="GW 6"),"N/A",IF(T286="","",IF(AND(T286&gt;='Prediction Systems settings'!$B$3,'Program and Results'!T286&lt;='Prediction Systems settings'!$C$3),"DRAW",IF(T286&gt;0,"HOME","AWAY"))))</f>
        <v/>
      </c>
      <c r="X286" s="89" t="str">
        <f t="shared" si="90"/>
        <v/>
      </c>
      <c r="Y286" s="74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/>
      </c>
      <c r="Z286" s="74" t="str">
        <f t="shared" si="91"/>
        <v/>
      </c>
      <c r="AA286" s="85" t="str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/>
      </c>
      <c r="AB286" s="86" t="str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/>
      </c>
      <c r="AC286" s="86" t="str">
        <f t="shared" si="92"/>
        <v/>
      </c>
      <c r="AD286" s="86" t="str">
        <f>IF(OR($A286="GW 1",$A286="GW 2",$A286="GW 3",$A286="GW 4",$A286="GW 5",$A286="GW 6"),"N/A",IF(AC286="","",IF(AC286&gt;'Prediction Systems settings'!$B$5,"HOME",IF(AC286&lt;-'Prediction Systems settings'!$B$5,"AWAY","DRAW"))))</f>
        <v/>
      </c>
      <c r="AE286" s="86" t="str">
        <f t="shared" si="93"/>
        <v/>
      </c>
      <c r="AK286" t="s">
        <v>208</v>
      </c>
      <c r="AL286" t="s">
        <v>208</v>
      </c>
    </row>
    <row r="287" spans="2:38">
      <c r="B287"/>
      <c r="C287"/>
      <c r="D287"/>
      <c r="E287"/>
      <c r="F287" s="73" t="str">
        <f t="shared" si="102"/>
        <v/>
      </c>
      <c r="G287" s="73" t="str">
        <f>IF(A287="GW 1",ELO_Initial,IFERROR(INDEX(Tables!$1:$1048576,MATCH('Program and Results'!$B287,Tables!$A:$A,0),MATCH('Program and Results'!$A287,Tables!$1:$1,0)-1),""))</f>
        <v/>
      </c>
      <c r="H287" s="74" t="str">
        <f t="shared" si="95"/>
        <v/>
      </c>
      <c r="I287" s="74" t="str">
        <f t="shared" si="96"/>
        <v/>
      </c>
      <c r="J287" s="75" t="str">
        <f t="shared" si="89"/>
        <v/>
      </c>
      <c r="K287" s="76" t="str">
        <f>IF(E287="","",IF(ABS(C287-D287)=0,0,IF(ABS(C287-D287)&gt;10,2.99,INDEX('ELO settings '!$B$25:$B$34,MATCH(ABS(C287-D287),'ELO settings '!$A$25:$A$34,0)))))</f>
        <v/>
      </c>
      <c r="L287" s="73" t="str">
        <f t="shared" si="101"/>
        <v/>
      </c>
      <c r="M287" s="73" t="str">
        <f>IF(A287="GW 1",ELO_Initial,IFERROR(INDEX(Tables!$1:$1048576,MATCH('Program and Results'!$E287,Tables!$A:$A,0),MATCH('Program and Results'!$A287,Tables!$1:$1,0)-1),""))</f>
        <v/>
      </c>
      <c r="N287" s="74" t="str">
        <f t="shared" si="97"/>
        <v/>
      </c>
      <c r="O287" s="74" t="str">
        <f t="shared" si="98"/>
        <v/>
      </c>
      <c r="P287" s="75" t="str">
        <f t="shared" si="103"/>
        <v/>
      </c>
      <c r="Q287" s="76" t="str">
        <f t="shared" si="99"/>
        <v/>
      </c>
      <c r="R287" s="77" t="str">
        <f t="shared" si="100"/>
        <v/>
      </c>
      <c r="S287" s="87" t="str">
        <f t="shared" si="87"/>
        <v/>
      </c>
      <c r="T287" s="74" t="str">
        <f t="shared" si="94"/>
        <v/>
      </c>
      <c r="U287" s="74" t="str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/>
      </c>
      <c r="V287" s="88" t="str">
        <f t="shared" si="88"/>
        <v/>
      </c>
      <c r="W287" s="88" t="str">
        <f>IF(OR($A287="GW 1",$A287="GW 2",$A287="GW 3",$A287="GW 4",$A287="GW 5",$A287="GW 6"),"N/A",IF(T287="","",IF(AND(T287&gt;='Prediction Systems settings'!$B$3,'Program and Results'!T287&lt;='Prediction Systems settings'!$C$3),"DRAW",IF(T287&gt;0,"HOME","AWAY"))))</f>
        <v/>
      </c>
      <c r="X287" s="89" t="str">
        <f t="shared" si="90"/>
        <v/>
      </c>
      <c r="Y287" s="74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/>
      </c>
      <c r="Z287" s="74" t="str">
        <f t="shared" si="91"/>
        <v/>
      </c>
      <c r="AA287" s="85" t="str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/>
      </c>
      <c r="AB287" s="86" t="str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/>
      </c>
      <c r="AC287" s="86" t="str">
        <f t="shared" si="92"/>
        <v/>
      </c>
      <c r="AD287" s="86" t="str">
        <f>IF(OR($A287="GW 1",$A287="GW 2",$A287="GW 3",$A287="GW 4",$A287="GW 5",$A287="GW 6"),"N/A",IF(AC287="","",IF(AC287&gt;'Prediction Systems settings'!$B$5,"HOME",IF(AC287&lt;-'Prediction Systems settings'!$B$5,"AWAY","DRAW"))))</f>
        <v/>
      </c>
      <c r="AE287" s="86" t="str">
        <f t="shared" si="93"/>
        <v/>
      </c>
      <c r="AK287" t="s">
        <v>208</v>
      </c>
      <c r="AL287" t="s">
        <v>208</v>
      </c>
    </row>
    <row r="288" spans="2:38">
      <c r="B288"/>
      <c r="C288"/>
      <c r="D288"/>
      <c r="E288"/>
      <c r="F288" s="73" t="str">
        <f t="shared" si="102"/>
        <v/>
      </c>
      <c r="G288" s="73" t="str">
        <f>IF(A288="GW 1",ELO_Initial,IFERROR(INDEX(Tables!$1:$1048576,MATCH('Program and Results'!$B288,Tables!$A:$A,0),MATCH('Program and Results'!$A288,Tables!$1:$1,0)-1),""))</f>
        <v/>
      </c>
      <c r="H288" s="74" t="str">
        <f t="shared" si="95"/>
        <v/>
      </c>
      <c r="I288" s="74" t="str">
        <f t="shared" si="96"/>
        <v/>
      </c>
      <c r="J288" s="75" t="str">
        <f t="shared" si="89"/>
        <v/>
      </c>
      <c r="K288" s="76" t="str">
        <f>IF(E288="","",IF(ABS(C288-D288)=0,0,IF(ABS(C288-D288)&gt;10,2.99,INDEX('ELO settings '!$B$25:$B$34,MATCH(ABS(C288-D288),'ELO settings '!$A$25:$A$34,0)))))</f>
        <v/>
      </c>
      <c r="L288" s="73" t="str">
        <f t="shared" si="101"/>
        <v/>
      </c>
      <c r="M288" s="73" t="str">
        <f>IF(A288="GW 1",ELO_Initial,IFERROR(INDEX(Tables!$1:$1048576,MATCH('Program and Results'!$E288,Tables!$A:$A,0),MATCH('Program and Results'!$A288,Tables!$1:$1,0)-1),""))</f>
        <v/>
      </c>
      <c r="N288" s="74" t="str">
        <f t="shared" si="97"/>
        <v/>
      </c>
      <c r="O288" s="74" t="str">
        <f t="shared" si="98"/>
        <v/>
      </c>
      <c r="P288" s="75" t="str">
        <f t="shared" si="103"/>
        <v/>
      </c>
      <c r="Q288" s="76" t="str">
        <f t="shared" si="99"/>
        <v/>
      </c>
      <c r="R288" s="77" t="str">
        <f t="shared" si="100"/>
        <v/>
      </c>
      <c r="S288" s="87" t="str">
        <f t="shared" si="87"/>
        <v/>
      </c>
      <c r="T288" s="74" t="str">
        <f t="shared" si="94"/>
        <v/>
      </c>
      <c r="U288" s="74" t="str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/>
      </c>
      <c r="V288" s="88" t="str">
        <f t="shared" si="88"/>
        <v/>
      </c>
      <c r="W288" s="88" t="str">
        <f>IF(OR($A288="GW 1",$A288="GW 2",$A288="GW 3",$A288="GW 4",$A288="GW 5",$A288="GW 6"),"N/A",IF(T288="","",IF(AND(T288&gt;='Prediction Systems settings'!$B$3,'Program and Results'!T288&lt;='Prediction Systems settings'!$C$3),"DRAW",IF(T288&gt;0,"HOME","AWAY"))))</f>
        <v/>
      </c>
      <c r="X288" s="89" t="str">
        <f t="shared" si="90"/>
        <v/>
      </c>
      <c r="Y288" s="74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/>
      </c>
      <c r="Z288" s="74" t="str">
        <f t="shared" si="91"/>
        <v/>
      </c>
      <c r="AA288" s="85" t="str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/>
      </c>
      <c r="AB288" s="86" t="str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/>
      </c>
      <c r="AC288" s="86" t="str">
        <f t="shared" si="92"/>
        <v/>
      </c>
      <c r="AD288" s="86" t="str">
        <f>IF(OR($A288="GW 1",$A288="GW 2",$A288="GW 3",$A288="GW 4",$A288="GW 5",$A288="GW 6"),"N/A",IF(AC288="","",IF(AC288&gt;'Prediction Systems settings'!$B$5,"HOME",IF(AC288&lt;-'Prediction Systems settings'!$B$5,"AWAY","DRAW"))))</f>
        <v/>
      </c>
      <c r="AE288" s="86" t="str">
        <f t="shared" si="93"/>
        <v/>
      </c>
      <c r="AK288" t="s">
        <v>208</v>
      </c>
      <c r="AL288" t="s">
        <v>208</v>
      </c>
    </row>
    <row r="289" spans="2:38">
      <c r="B289"/>
      <c r="C289"/>
      <c r="D289"/>
      <c r="E289"/>
      <c r="F289" s="73" t="str">
        <f t="shared" si="102"/>
        <v/>
      </c>
      <c r="G289" s="73" t="str">
        <f>IF(A289="GW 1",ELO_Initial,IFERROR(INDEX(Tables!$1:$1048576,MATCH('Program and Results'!$B289,Tables!$A:$A,0),MATCH('Program and Results'!$A289,Tables!$1:$1,0)-1),""))</f>
        <v/>
      </c>
      <c r="H289" s="74" t="str">
        <f t="shared" si="95"/>
        <v/>
      </c>
      <c r="I289" s="74" t="str">
        <f t="shared" si="96"/>
        <v/>
      </c>
      <c r="J289" s="75" t="str">
        <f t="shared" si="89"/>
        <v/>
      </c>
      <c r="K289" s="76" t="str">
        <f>IF(E289="","",IF(ABS(C289-D289)=0,0,IF(ABS(C289-D289)&gt;10,2.99,INDEX('ELO settings '!$B$25:$B$34,MATCH(ABS(C289-D289),'ELO settings '!$A$25:$A$34,0)))))</f>
        <v/>
      </c>
      <c r="L289" s="73" t="str">
        <f t="shared" si="101"/>
        <v/>
      </c>
      <c r="M289" s="73" t="str">
        <f>IF(A289="GW 1",ELO_Initial,IFERROR(INDEX(Tables!$1:$1048576,MATCH('Program and Results'!$E289,Tables!$A:$A,0),MATCH('Program and Results'!$A289,Tables!$1:$1,0)-1),""))</f>
        <v/>
      </c>
      <c r="N289" s="74" t="str">
        <f t="shared" si="97"/>
        <v/>
      </c>
      <c r="O289" s="74" t="str">
        <f t="shared" si="98"/>
        <v/>
      </c>
      <c r="P289" s="75" t="str">
        <f t="shared" si="103"/>
        <v/>
      </c>
      <c r="Q289" s="76" t="str">
        <f t="shared" si="99"/>
        <v/>
      </c>
      <c r="R289" s="77" t="str">
        <f t="shared" si="100"/>
        <v/>
      </c>
      <c r="S289" s="87" t="str">
        <f t="shared" si="87"/>
        <v/>
      </c>
      <c r="T289" s="74" t="str">
        <f t="shared" si="94"/>
        <v/>
      </c>
      <c r="U289" s="74" t="str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/>
      </c>
      <c r="V289" s="88" t="str">
        <f t="shared" si="88"/>
        <v/>
      </c>
      <c r="W289" s="88" t="str">
        <f>IF(OR($A289="GW 1",$A289="GW 2",$A289="GW 3",$A289="GW 4",$A289="GW 5",$A289="GW 6"),"N/A",IF(T289="","",IF(AND(T289&gt;='Prediction Systems settings'!$B$3,'Program and Results'!T289&lt;='Prediction Systems settings'!$C$3),"DRAW",IF(T289&gt;0,"HOME","AWAY"))))</f>
        <v/>
      </c>
      <c r="X289" s="89" t="str">
        <f t="shared" si="90"/>
        <v/>
      </c>
      <c r="Y289" s="74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/>
      </c>
      <c r="Z289" s="74" t="str">
        <f t="shared" si="91"/>
        <v/>
      </c>
      <c r="AA289" s="85" t="str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/>
      </c>
      <c r="AB289" s="86" t="str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/>
      </c>
      <c r="AC289" s="86" t="str">
        <f t="shared" si="92"/>
        <v/>
      </c>
      <c r="AD289" s="86" t="str">
        <f>IF(OR($A289="GW 1",$A289="GW 2",$A289="GW 3",$A289="GW 4",$A289="GW 5",$A289="GW 6"),"N/A",IF(AC289="","",IF(AC289&gt;'Prediction Systems settings'!$B$5,"HOME",IF(AC289&lt;-'Prediction Systems settings'!$B$5,"AWAY","DRAW"))))</f>
        <v/>
      </c>
      <c r="AE289" s="86" t="str">
        <f t="shared" si="93"/>
        <v/>
      </c>
      <c r="AK289" t="s">
        <v>208</v>
      </c>
      <c r="AL289" t="s">
        <v>208</v>
      </c>
    </row>
    <row r="290" spans="2:38">
      <c r="B290"/>
      <c r="C290"/>
      <c r="D290"/>
      <c r="E290"/>
      <c r="F290" s="73" t="str">
        <f t="shared" si="102"/>
        <v/>
      </c>
      <c r="G290" s="73" t="str">
        <f>IF(A290="GW 1",ELO_Initial,IFERROR(INDEX(Tables!$1:$1048576,MATCH('Program and Results'!$B290,Tables!$A:$A,0),MATCH('Program and Results'!$A290,Tables!$1:$1,0)-1),""))</f>
        <v/>
      </c>
      <c r="H290" s="74" t="str">
        <f t="shared" si="95"/>
        <v/>
      </c>
      <c r="I290" s="74" t="str">
        <f t="shared" si="96"/>
        <v/>
      </c>
      <c r="J290" s="75" t="str">
        <f t="shared" si="89"/>
        <v/>
      </c>
      <c r="K290" s="76" t="str">
        <f>IF(E290="","",IF(ABS(C290-D290)=0,0,IF(ABS(C290-D290)&gt;10,2.99,INDEX('ELO settings '!$B$25:$B$34,MATCH(ABS(C290-D290),'ELO settings '!$A$25:$A$34,0)))))</f>
        <v/>
      </c>
      <c r="L290" s="73" t="str">
        <f t="shared" si="101"/>
        <v/>
      </c>
      <c r="M290" s="73" t="str">
        <f>IF(A290="GW 1",ELO_Initial,IFERROR(INDEX(Tables!$1:$1048576,MATCH('Program and Results'!$E290,Tables!$A:$A,0),MATCH('Program and Results'!$A290,Tables!$1:$1,0)-1),""))</f>
        <v/>
      </c>
      <c r="N290" s="74" t="str">
        <f t="shared" si="97"/>
        <v/>
      </c>
      <c r="O290" s="74" t="str">
        <f t="shared" si="98"/>
        <v/>
      </c>
      <c r="P290" s="75" t="str">
        <f t="shared" si="103"/>
        <v/>
      </c>
      <c r="Q290" s="76" t="str">
        <f t="shared" si="99"/>
        <v/>
      </c>
      <c r="R290" s="77" t="str">
        <f t="shared" si="100"/>
        <v/>
      </c>
      <c r="S290" s="87" t="str">
        <f t="shared" si="87"/>
        <v/>
      </c>
      <c r="T290" s="74" t="str">
        <f t="shared" si="94"/>
        <v/>
      </c>
      <c r="U290" s="74" t="str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/>
      </c>
      <c r="V290" s="88" t="str">
        <f t="shared" si="88"/>
        <v/>
      </c>
      <c r="W290" s="88" t="str">
        <f>IF(OR($A290="GW 1",$A290="GW 2",$A290="GW 3",$A290="GW 4",$A290="GW 5",$A290="GW 6"),"N/A",IF(T290="","",IF(AND(T290&gt;='Prediction Systems settings'!$B$3,'Program and Results'!T290&lt;='Prediction Systems settings'!$C$3),"DRAW",IF(T290&gt;0,"HOME","AWAY"))))</f>
        <v/>
      </c>
      <c r="X290" s="89" t="str">
        <f t="shared" si="90"/>
        <v/>
      </c>
      <c r="Y290" s="74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/>
      </c>
      <c r="Z290" s="74" t="str">
        <f t="shared" si="91"/>
        <v/>
      </c>
      <c r="AA290" s="85" t="str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/>
      </c>
      <c r="AB290" s="86" t="str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/>
      </c>
      <c r="AC290" s="86" t="str">
        <f t="shared" si="92"/>
        <v/>
      </c>
      <c r="AD290" s="86" t="str">
        <f>IF(OR($A290="GW 1",$A290="GW 2",$A290="GW 3",$A290="GW 4",$A290="GW 5",$A290="GW 6"),"N/A",IF(AC290="","",IF(AC290&gt;'Prediction Systems settings'!$B$5,"HOME",IF(AC290&lt;-'Prediction Systems settings'!$B$5,"AWAY","DRAW"))))</f>
        <v/>
      </c>
      <c r="AE290" s="86" t="str">
        <f t="shared" si="93"/>
        <v/>
      </c>
      <c r="AK290" t="s">
        <v>208</v>
      </c>
      <c r="AL290" t="s">
        <v>208</v>
      </c>
    </row>
    <row r="291" spans="2:38">
      <c r="B291"/>
      <c r="C291"/>
      <c r="D291"/>
      <c r="E291"/>
      <c r="F291" s="73" t="str">
        <f t="shared" si="102"/>
        <v/>
      </c>
      <c r="G291" s="73" t="str">
        <f>IF(A291="GW 1",ELO_Initial,IFERROR(INDEX(Tables!$1:$1048576,MATCH('Program and Results'!$B291,Tables!$A:$A,0),MATCH('Program and Results'!$A291,Tables!$1:$1,0)-1),""))</f>
        <v/>
      </c>
      <c r="H291" s="74" t="str">
        <f t="shared" si="95"/>
        <v/>
      </c>
      <c r="I291" s="74" t="str">
        <f t="shared" si="96"/>
        <v/>
      </c>
      <c r="J291" s="75" t="str">
        <f t="shared" si="89"/>
        <v/>
      </c>
      <c r="K291" s="76" t="str">
        <f>IF(E291="","",IF(ABS(C291-D291)=0,0,IF(ABS(C291-D291)&gt;10,2.99,INDEX('ELO settings '!$B$25:$B$34,MATCH(ABS(C291-D291),'ELO settings '!$A$25:$A$34,0)))))</f>
        <v/>
      </c>
      <c r="L291" s="73" t="str">
        <f t="shared" si="101"/>
        <v/>
      </c>
      <c r="M291" s="73" t="str">
        <f>IF(A291="GW 1",ELO_Initial,IFERROR(INDEX(Tables!$1:$1048576,MATCH('Program and Results'!$E291,Tables!$A:$A,0),MATCH('Program and Results'!$A291,Tables!$1:$1,0)-1),""))</f>
        <v/>
      </c>
      <c r="N291" s="74" t="str">
        <f t="shared" si="97"/>
        <v/>
      </c>
      <c r="O291" s="74" t="str">
        <f t="shared" si="98"/>
        <v/>
      </c>
      <c r="P291" s="75" t="str">
        <f t="shared" si="103"/>
        <v/>
      </c>
      <c r="Q291" s="76" t="str">
        <f t="shared" si="99"/>
        <v/>
      </c>
      <c r="R291" s="77" t="str">
        <f t="shared" si="100"/>
        <v/>
      </c>
      <c r="S291" s="87" t="str">
        <f t="shared" si="87"/>
        <v/>
      </c>
      <c r="T291" s="74" t="str">
        <f t="shared" si="94"/>
        <v/>
      </c>
      <c r="U291" s="74" t="str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/>
      </c>
      <c r="V291" s="88" t="str">
        <f t="shared" si="88"/>
        <v/>
      </c>
      <c r="W291" s="88" t="str">
        <f>IF(OR($A291="GW 1",$A291="GW 2",$A291="GW 3",$A291="GW 4",$A291="GW 5",$A291="GW 6"),"N/A",IF(T291="","",IF(AND(T291&gt;='Prediction Systems settings'!$B$3,'Program and Results'!T291&lt;='Prediction Systems settings'!$C$3),"DRAW",IF(T291&gt;0,"HOME","AWAY"))))</f>
        <v/>
      </c>
      <c r="X291" s="89" t="str">
        <f t="shared" si="90"/>
        <v/>
      </c>
      <c r="Y291" s="74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/>
      </c>
      <c r="Z291" s="74" t="str">
        <f t="shared" si="91"/>
        <v/>
      </c>
      <c r="AA291" s="85" t="str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/>
      </c>
      <c r="AB291" s="86" t="str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/>
      </c>
      <c r="AC291" s="86" t="str">
        <f t="shared" si="92"/>
        <v/>
      </c>
      <c r="AD291" s="86" t="str">
        <f>IF(OR($A291="GW 1",$A291="GW 2",$A291="GW 3",$A291="GW 4",$A291="GW 5",$A291="GW 6"),"N/A",IF(AC291="","",IF(AC291&gt;'Prediction Systems settings'!$B$5,"HOME",IF(AC291&lt;-'Prediction Systems settings'!$B$5,"AWAY","DRAW"))))</f>
        <v/>
      </c>
      <c r="AE291" s="86" t="str">
        <f t="shared" si="93"/>
        <v/>
      </c>
      <c r="AK291" t="s">
        <v>208</v>
      </c>
      <c r="AL291" t="s">
        <v>208</v>
      </c>
    </row>
    <row r="292" spans="2:38">
      <c r="B292"/>
      <c r="C292"/>
      <c r="D292"/>
      <c r="E292"/>
      <c r="F292" s="73" t="str">
        <f t="shared" si="102"/>
        <v/>
      </c>
      <c r="G292" s="73" t="str">
        <f>IF(A292="GW 1",ELO_Initial,IFERROR(INDEX(Tables!$1:$1048576,MATCH('Program and Results'!$B292,Tables!$A:$A,0),MATCH('Program and Results'!$A292,Tables!$1:$1,0)-1),""))</f>
        <v/>
      </c>
      <c r="H292" s="74" t="str">
        <f t="shared" si="95"/>
        <v/>
      </c>
      <c r="I292" s="74" t="str">
        <f t="shared" si="96"/>
        <v/>
      </c>
      <c r="J292" s="75" t="str">
        <f t="shared" si="89"/>
        <v/>
      </c>
      <c r="K292" s="76" t="str">
        <f>IF(E292="","",IF(ABS(C292-D292)=0,0,IF(ABS(C292-D292)&gt;10,2.99,INDEX('ELO settings '!$B$25:$B$34,MATCH(ABS(C292-D292),'ELO settings '!$A$25:$A$34,0)))))</f>
        <v/>
      </c>
      <c r="L292" s="73" t="str">
        <f t="shared" si="101"/>
        <v/>
      </c>
      <c r="M292" s="73" t="str">
        <f>IF(A292="GW 1",ELO_Initial,IFERROR(INDEX(Tables!$1:$1048576,MATCH('Program and Results'!$E292,Tables!$A:$A,0),MATCH('Program and Results'!$A292,Tables!$1:$1,0)-1),""))</f>
        <v/>
      </c>
      <c r="N292" s="74" t="str">
        <f t="shared" si="97"/>
        <v/>
      </c>
      <c r="O292" s="74" t="str">
        <f t="shared" si="98"/>
        <v/>
      </c>
      <c r="P292" s="75" t="str">
        <f t="shared" si="103"/>
        <v/>
      </c>
      <c r="Q292" s="76" t="str">
        <f t="shared" si="99"/>
        <v/>
      </c>
      <c r="R292" s="77" t="str">
        <f t="shared" si="100"/>
        <v/>
      </c>
      <c r="S292" s="87" t="str">
        <f t="shared" si="87"/>
        <v/>
      </c>
      <c r="T292" s="74" t="str">
        <f t="shared" si="94"/>
        <v/>
      </c>
      <c r="U292" s="74" t="str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/>
      </c>
      <c r="V292" s="88" t="str">
        <f t="shared" si="88"/>
        <v/>
      </c>
      <c r="W292" s="88" t="str">
        <f>IF(OR($A292="GW 1",$A292="GW 2",$A292="GW 3",$A292="GW 4",$A292="GW 5",$A292="GW 6"),"N/A",IF(T292="","",IF(AND(T292&gt;='Prediction Systems settings'!$B$3,'Program and Results'!T292&lt;='Prediction Systems settings'!$C$3),"DRAW",IF(T292&gt;0,"HOME","AWAY"))))</f>
        <v/>
      </c>
      <c r="X292" s="89" t="str">
        <f t="shared" si="90"/>
        <v/>
      </c>
      <c r="Y292" s="74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/>
      </c>
      <c r="Z292" s="74" t="str">
        <f t="shared" si="91"/>
        <v/>
      </c>
      <c r="AA292" s="85" t="str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/>
      </c>
      <c r="AB292" s="86" t="str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/>
      </c>
      <c r="AC292" s="86" t="str">
        <f t="shared" si="92"/>
        <v/>
      </c>
      <c r="AD292" s="86" t="str">
        <f>IF(OR($A292="GW 1",$A292="GW 2",$A292="GW 3",$A292="GW 4",$A292="GW 5",$A292="GW 6"),"N/A",IF(AC292="","",IF(AC292&gt;'Prediction Systems settings'!$B$5,"HOME",IF(AC292&lt;-'Prediction Systems settings'!$B$5,"AWAY","DRAW"))))</f>
        <v/>
      </c>
      <c r="AE292" s="86" t="str">
        <f t="shared" si="93"/>
        <v/>
      </c>
      <c r="AK292" t="s">
        <v>208</v>
      </c>
      <c r="AL292" t="s">
        <v>208</v>
      </c>
    </row>
    <row r="293" spans="2:38">
      <c r="B293"/>
      <c r="C293"/>
      <c r="D293"/>
      <c r="E293"/>
      <c r="F293" s="73" t="str">
        <f t="shared" si="102"/>
        <v/>
      </c>
      <c r="G293" s="73" t="str">
        <f>IF(A293="GW 1",ELO_Initial,IFERROR(INDEX(Tables!$1:$1048576,MATCH('Program and Results'!$B293,Tables!$A:$A,0),MATCH('Program and Results'!$A293,Tables!$1:$1,0)-1),""))</f>
        <v/>
      </c>
      <c r="H293" s="74" t="str">
        <f t="shared" si="95"/>
        <v/>
      </c>
      <c r="I293" s="74" t="str">
        <f t="shared" si="96"/>
        <v/>
      </c>
      <c r="J293" s="75" t="str">
        <f t="shared" si="89"/>
        <v/>
      </c>
      <c r="K293" s="76" t="str">
        <f>IF(E293="","",IF(ABS(C293-D293)=0,0,IF(ABS(C293-D293)&gt;10,2.99,INDEX('ELO settings '!$B$25:$B$34,MATCH(ABS(C293-D293),'ELO settings '!$A$25:$A$34,0)))))</f>
        <v/>
      </c>
      <c r="L293" s="73" t="str">
        <f t="shared" si="101"/>
        <v/>
      </c>
      <c r="M293" s="73" t="str">
        <f>IF(A293="GW 1",ELO_Initial,IFERROR(INDEX(Tables!$1:$1048576,MATCH('Program and Results'!$E293,Tables!$A:$A,0),MATCH('Program and Results'!$A293,Tables!$1:$1,0)-1),""))</f>
        <v/>
      </c>
      <c r="N293" s="74" t="str">
        <f t="shared" si="97"/>
        <v/>
      </c>
      <c r="O293" s="74" t="str">
        <f t="shared" si="98"/>
        <v/>
      </c>
      <c r="P293" s="75" t="str">
        <f t="shared" si="103"/>
        <v/>
      </c>
      <c r="Q293" s="76" t="str">
        <f t="shared" si="99"/>
        <v/>
      </c>
      <c r="R293" s="77" t="str">
        <f t="shared" si="100"/>
        <v/>
      </c>
      <c r="S293" s="87" t="str">
        <f t="shared" si="87"/>
        <v/>
      </c>
      <c r="T293" s="74" t="str">
        <f t="shared" si="94"/>
        <v/>
      </c>
      <c r="U293" s="74" t="str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/>
      </c>
      <c r="V293" s="88" t="str">
        <f t="shared" si="88"/>
        <v/>
      </c>
      <c r="W293" s="88" t="str">
        <f>IF(OR($A293="GW 1",$A293="GW 2",$A293="GW 3",$A293="GW 4",$A293="GW 5",$A293="GW 6"),"N/A",IF(T293="","",IF(AND(T293&gt;='Prediction Systems settings'!$B$3,'Program and Results'!T293&lt;='Prediction Systems settings'!$C$3),"DRAW",IF(T293&gt;0,"HOME","AWAY"))))</f>
        <v/>
      </c>
      <c r="X293" s="89" t="str">
        <f t="shared" si="90"/>
        <v/>
      </c>
      <c r="Y293" s="74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/>
      </c>
      <c r="Z293" s="74" t="str">
        <f t="shared" si="91"/>
        <v/>
      </c>
      <c r="AA293" s="85" t="str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/>
      </c>
      <c r="AB293" s="86" t="str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/>
      </c>
      <c r="AC293" s="86" t="str">
        <f t="shared" si="92"/>
        <v/>
      </c>
      <c r="AD293" s="86" t="str">
        <f>IF(OR($A293="GW 1",$A293="GW 2",$A293="GW 3",$A293="GW 4",$A293="GW 5",$A293="GW 6"),"N/A",IF(AC293="","",IF(AC293&gt;'Prediction Systems settings'!$B$5,"HOME",IF(AC293&lt;-'Prediction Systems settings'!$B$5,"AWAY","DRAW"))))</f>
        <v/>
      </c>
      <c r="AE293" s="86" t="str">
        <f t="shared" si="93"/>
        <v/>
      </c>
      <c r="AK293" t="s">
        <v>208</v>
      </c>
      <c r="AL293" t="s">
        <v>208</v>
      </c>
    </row>
    <row r="294" spans="2:38">
      <c r="B294"/>
      <c r="C294"/>
      <c r="D294"/>
      <c r="E294"/>
      <c r="F294" s="73" t="str">
        <f t="shared" si="102"/>
        <v/>
      </c>
      <c r="G294" s="73" t="str">
        <f>IF(A294="GW 1",ELO_Initial,IFERROR(INDEX(Tables!$1:$1048576,MATCH('Program and Results'!$B294,Tables!$A:$A,0),MATCH('Program and Results'!$A294,Tables!$1:$1,0)-1),""))</f>
        <v/>
      </c>
      <c r="H294" s="74" t="str">
        <f t="shared" si="95"/>
        <v/>
      </c>
      <c r="I294" s="74" t="str">
        <f t="shared" si="96"/>
        <v/>
      </c>
      <c r="J294" s="75" t="str">
        <f t="shared" si="89"/>
        <v/>
      </c>
      <c r="K294" s="76" t="str">
        <f>IF(E294="","",IF(ABS(C294-D294)=0,0,IF(ABS(C294-D294)&gt;10,2.99,INDEX('ELO settings '!$B$25:$B$34,MATCH(ABS(C294-D294),'ELO settings '!$A$25:$A$34,0)))))</f>
        <v/>
      </c>
      <c r="L294" s="73" t="str">
        <f t="shared" si="101"/>
        <v/>
      </c>
      <c r="M294" s="73" t="str">
        <f>IF(A294="GW 1",ELO_Initial,IFERROR(INDEX(Tables!$1:$1048576,MATCH('Program and Results'!$E294,Tables!$A:$A,0),MATCH('Program and Results'!$A294,Tables!$1:$1,0)-1),""))</f>
        <v/>
      </c>
      <c r="N294" s="74" t="str">
        <f t="shared" si="97"/>
        <v/>
      </c>
      <c r="O294" s="74" t="str">
        <f t="shared" si="98"/>
        <v/>
      </c>
      <c r="P294" s="75" t="str">
        <f t="shared" si="103"/>
        <v/>
      </c>
      <c r="Q294" s="76" t="str">
        <f t="shared" si="99"/>
        <v/>
      </c>
      <c r="R294" s="77" t="str">
        <f t="shared" si="100"/>
        <v/>
      </c>
      <c r="S294" s="87" t="str">
        <f t="shared" si="87"/>
        <v/>
      </c>
      <c r="T294" s="74" t="str">
        <f t="shared" si="94"/>
        <v/>
      </c>
      <c r="U294" s="74" t="str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/>
      </c>
      <c r="V294" s="88" t="str">
        <f t="shared" si="88"/>
        <v/>
      </c>
      <c r="W294" s="88" t="str">
        <f>IF(OR($A294="GW 1",$A294="GW 2",$A294="GW 3",$A294="GW 4",$A294="GW 5",$A294="GW 6"),"N/A",IF(T294="","",IF(AND(T294&gt;='Prediction Systems settings'!$B$3,'Program and Results'!T294&lt;='Prediction Systems settings'!$C$3),"DRAW",IF(T294&gt;0,"HOME","AWAY"))))</f>
        <v/>
      </c>
      <c r="X294" s="89" t="str">
        <f t="shared" si="90"/>
        <v/>
      </c>
      <c r="Y294" s="74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/>
      </c>
      <c r="Z294" s="74" t="str">
        <f t="shared" si="91"/>
        <v/>
      </c>
      <c r="AA294" s="85" t="str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/>
      </c>
      <c r="AB294" s="86" t="str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/>
      </c>
      <c r="AC294" s="86" t="str">
        <f t="shared" si="92"/>
        <v/>
      </c>
      <c r="AD294" s="86" t="str">
        <f>IF(OR($A294="GW 1",$A294="GW 2",$A294="GW 3",$A294="GW 4",$A294="GW 5",$A294="GW 6"),"N/A",IF(AC294="","",IF(AC294&gt;'Prediction Systems settings'!$B$5,"HOME",IF(AC294&lt;-'Prediction Systems settings'!$B$5,"AWAY","DRAW"))))</f>
        <v/>
      </c>
      <c r="AE294" s="86" t="str">
        <f t="shared" si="93"/>
        <v/>
      </c>
      <c r="AK294" t="s">
        <v>208</v>
      </c>
      <c r="AL294" t="s">
        <v>208</v>
      </c>
    </row>
    <row r="295" spans="2:38">
      <c r="B295"/>
      <c r="C295"/>
      <c r="D295"/>
      <c r="E295"/>
      <c r="F295" s="73" t="str">
        <f t="shared" si="102"/>
        <v/>
      </c>
      <c r="G295" s="73" t="str">
        <f>IF(A295="GW 1",ELO_Initial,IFERROR(INDEX(Tables!$1:$1048576,MATCH('Program and Results'!$B295,Tables!$A:$A,0),MATCH('Program and Results'!$A295,Tables!$1:$1,0)-1),""))</f>
        <v/>
      </c>
      <c r="H295" s="74" t="str">
        <f t="shared" si="95"/>
        <v/>
      </c>
      <c r="I295" s="74" t="str">
        <f t="shared" si="96"/>
        <v/>
      </c>
      <c r="J295" s="75" t="str">
        <f t="shared" si="89"/>
        <v/>
      </c>
      <c r="K295" s="76" t="str">
        <f>IF(E295="","",IF(ABS(C295-D295)=0,0,IF(ABS(C295-D295)&gt;10,2.99,INDEX('ELO settings '!$B$25:$B$34,MATCH(ABS(C295-D295),'ELO settings '!$A$25:$A$34,0)))))</f>
        <v/>
      </c>
      <c r="L295" s="73" t="str">
        <f t="shared" si="101"/>
        <v/>
      </c>
      <c r="M295" s="73" t="str">
        <f>IF(A295="GW 1",ELO_Initial,IFERROR(INDEX(Tables!$1:$1048576,MATCH('Program and Results'!$E295,Tables!$A:$A,0),MATCH('Program and Results'!$A295,Tables!$1:$1,0)-1),""))</f>
        <v/>
      </c>
      <c r="N295" s="74" t="str">
        <f t="shared" si="97"/>
        <v/>
      </c>
      <c r="O295" s="74" t="str">
        <f t="shared" si="98"/>
        <v/>
      </c>
      <c r="P295" s="75" t="str">
        <f t="shared" si="103"/>
        <v/>
      </c>
      <c r="Q295" s="76" t="str">
        <f t="shared" si="99"/>
        <v/>
      </c>
      <c r="R295" s="77" t="str">
        <f t="shared" si="100"/>
        <v/>
      </c>
      <c r="S295" s="87" t="str">
        <f t="shared" si="87"/>
        <v/>
      </c>
      <c r="T295" s="74" t="str">
        <f t="shared" si="94"/>
        <v/>
      </c>
      <c r="U295" s="74" t="str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/>
      </c>
      <c r="V295" s="88" t="str">
        <f t="shared" si="88"/>
        <v/>
      </c>
      <c r="W295" s="88" t="str">
        <f>IF(OR($A295="GW 1",$A295="GW 2",$A295="GW 3",$A295="GW 4",$A295="GW 5",$A295="GW 6"),"N/A",IF(T295="","",IF(AND(T295&gt;='Prediction Systems settings'!$B$3,'Program and Results'!T295&lt;='Prediction Systems settings'!$C$3),"DRAW",IF(T295&gt;0,"HOME","AWAY"))))</f>
        <v/>
      </c>
      <c r="X295" s="89" t="str">
        <f t="shared" si="90"/>
        <v/>
      </c>
      <c r="Y295" s="74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/>
      </c>
      <c r="Z295" s="74" t="str">
        <f t="shared" si="91"/>
        <v/>
      </c>
      <c r="AA295" s="85" t="str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/>
      </c>
      <c r="AB295" s="86" t="str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/>
      </c>
      <c r="AC295" s="86" t="str">
        <f t="shared" si="92"/>
        <v/>
      </c>
      <c r="AD295" s="86" t="str">
        <f>IF(OR($A295="GW 1",$A295="GW 2",$A295="GW 3",$A295="GW 4",$A295="GW 5",$A295="GW 6"),"N/A",IF(AC295="","",IF(AC295&gt;'Prediction Systems settings'!$B$5,"HOME",IF(AC295&lt;-'Prediction Systems settings'!$B$5,"AWAY","DRAW"))))</f>
        <v/>
      </c>
      <c r="AE295" s="86" t="str">
        <f t="shared" si="93"/>
        <v/>
      </c>
      <c r="AK295" t="s">
        <v>208</v>
      </c>
      <c r="AL295" t="s">
        <v>208</v>
      </c>
    </row>
    <row r="296" spans="2:38">
      <c r="B296"/>
      <c r="C296"/>
      <c r="D296"/>
      <c r="E296"/>
      <c r="F296" s="73" t="str">
        <f t="shared" si="102"/>
        <v/>
      </c>
      <c r="G296" s="73" t="str">
        <f>IF(A296="GW 1",ELO_Initial,IFERROR(INDEX(Tables!$1:$1048576,MATCH('Program and Results'!$B296,Tables!$A:$A,0),MATCH('Program and Results'!$A296,Tables!$1:$1,0)-1),""))</f>
        <v/>
      </c>
      <c r="H296" s="74" t="str">
        <f t="shared" si="95"/>
        <v/>
      </c>
      <c r="I296" s="74" t="str">
        <f t="shared" si="96"/>
        <v/>
      </c>
      <c r="J296" s="75" t="str">
        <f t="shared" si="89"/>
        <v/>
      </c>
      <c r="K296" s="76" t="str">
        <f>IF(E296="","",IF(ABS(C296-D296)=0,0,IF(ABS(C296-D296)&gt;10,2.99,INDEX('ELO settings '!$B$25:$B$34,MATCH(ABS(C296-D296),'ELO settings '!$A$25:$A$34,0)))))</f>
        <v/>
      </c>
      <c r="L296" s="73" t="str">
        <f t="shared" si="101"/>
        <v/>
      </c>
      <c r="M296" s="73" t="str">
        <f>IF(A296="GW 1",ELO_Initial,IFERROR(INDEX(Tables!$1:$1048576,MATCH('Program and Results'!$E296,Tables!$A:$A,0),MATCH('Program and Results'!$A296,Tables!$1:$1,0)-1),""))</f>
        <v/>
      </c>
      <c r="N296" s="74" t="str">
        <f t="shared" si="97"/>
        <v/>
      </c>
      <c r="O296" s="74" t="str">
        <f t="shared" si="98"/>
        <v/>
      </c>
      <c r="P296" s="75" t="str">
        <f t="shared" si="103"/>
        <v/>
      </c>
      <c r="Q296" s="76" t="str">
        <f t="shared" si="99"/>
        <v/>
      </c>
      <c r="R296" s="77" t="str">
        <f t="shared" si="100"/>
        <v/>
      </c>
      <c r="S296" s="87" t="str">
        <f t="shared" si="87"/>
        <v/>
      </c>
      <c r="T296" s="74" t="str">
        <f t="shared" si="94"/>
        <v/>
      </c>
      <c r="U296" s="74" t="str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/>
      </c>
      <c r="V296" s="88" t="str">
        <f t="shared" si="88"/>
        <v/>
      </c>
      <c r="W296" s="88" t="str">
        <f>IF(OR($A296="GW 1",$A296="GW 2",$A296="GW 3",$A296="GW 4",$A296="GW 5",$A296="GW 6"),"N/A",IF(T296="","",IF(AND(T296&gt;='Prediction Systems settings'!$B$3,'Program and Results'!T296&lt;='Prediction Systems settings'!$C$3),"DRAW",IF(T296&gt;0,"HOME","AWAY"))))</f>
        <v/>
      </c>
      <c r="X296" s="89" t="str">
        <f t="shared" si="90"/>
        <v/>
      </c>
      <c r="Y296" s="74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/>
      </c>
      <c r="Z296" s="74" t="str">
        <f t="shared" si="91"/>
        <v/>
      </c>
      <c r="AA296" s="85" t="str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/>
      </c>
      <c r="AB296" s="86" t="str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/>
      </c>
      <c r="AC296" s="86" t="str">
        <f t="shared" si="92"/>
        <v/>
      </c>
      <c r="AD296" s="86" t="str">
        <f>IF(OR($A296="GW 1",$A296="GW 2",$A296="GW 3",$A296="GW 4",$A296="GW 5",$A296="GW 6"),"N/A",IF(AC296="","",IF(AC296&gt;'Prediction Systems settings'!$B$5,"HOME",IF(AC296&lt;-'Prediction Systems settings'!$B$5,"AWAY","DRAW"))))</f>
        <v/>
      </c>
      <c r="AE296" s="86" t="str">
        <f t="shared" si="93"/>
        <v/>
      </c>
      <c r="AK296" t="s">
        <v>208</v>
      </c>
      <c r="AL296" t="s">
        <v>208</v>
      </c>
    </row>
    <row r="297" spans="2:38">
      <c r="B297"/>
      <c r="C297"/>
      <c r="D297"/>
      <c r="E297"/>
      <c r="F297" s="73" t="str">
        <f t="shared" si="102"/>
        <v/>
      </c>
      <c r="G297" s="73" t="str">
        <f>IF(A297="GW 1",ELO_Initial,IFERROR(INDEX(Tables!$1:$1048576,MATCH('Program and Results'!$B297,Tables!$A:$A,0),MATCH('Program and Results'!$A297,Tables!$1:$1,0)-1),""))</f>
        <v/>
      </c>
      <c r="H297" s="74" t="str">
        <f t="shared" si="95"/>
        <v/>
      </c>
      <c r="I297" s="74" t="str">
        <f t="shared" si="96"/>
        <v/>
      </c>
      <c r="J297" s="75" t="str">
        <f t="shared" si="89"/>
        <v/>
      </c>
      <c r="K297" s="76" t="str">
        <f>IF(E297="","",IF(ABS(C297-D297)=0,0,IF(ABS(C297-D297)&gt;10,2.99,INDEX('ELO settings '!$B$25:$B$34,MATCH(ABS(C297-D297),'ELO settings '!$A$25:$A$34,0)))))</f>
        <v/>
      </c>
      <c r="L297" s="73" t="str">
        <f t="shared" si="101"/>
        <v/>
      </c>
      <c r="M297" s="73" t="str">
        <f>IF(A297="GW 1",ELO_Initial,IFERROR(INDEX(Tables!$1:$1048576,MATCH('Program and Results'!$E297,Tables!$A:$A,0),MATCH('Program and Results'!$A297,Tables!$1:$1,0)-1),""))</f>
        <v/>
      </c>
      <c r="N297" s="74" t="str">
        <f t="shared" si="97"/>
        <v/>
      </c>
      <c r="O297" s="74" t="str">
        <f t="shared" si="98"/>
        <v/>
      </c>
      <c r="P297" s="75" t="str">
        <f t="shared" si="103"/>
        <v/>
      </c>
      <c r="Q297" s="76" t="str">
        <f t="shared" si="99"/>
        <v/>
      </c>
      <c r="R297" s="77" t="str">
        <f t="shared" si="100"/>
        <v/>
      </c>
      <c r="S297" s="87" t="str">
        <f t="shared" si="87"/>
        <v/>
      </c>
      <c r="T297" s="74" t="str">
        <f t="shared" si="94"/>
        <v/>
      </c>
      <c r="U297" s="74" t="str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/>
      </c>
      <c r="V297" s="88" t="str">
        <f t="shared" si="88"/>
        <v/>
      </c>
      <c r="W297" s="88" t="str">
        <f>IF(OR($A297="GW 1",$A297="GW 2",$A297="GW 3",$A297="GW 4",$A297="GW 5",$A297="GW 6"),"N/A",IF(T297="","",IF(AND(T297&gt;='Prediction Systems settings'!$B$3,'Program and Results'!T297&lt;='Prediction Systems settings'!$C$3),"DRAW",IF(T297&gt;0,"HOME","AWAY"))))</f>
        <v/>
      </c>
      <c r="X297" s="89" t="str">
        <f t="shared" si="90"/>
        <v/>
      </c>
      <c r="Y297" s="74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/>
      </c>
      <c r="Z297" s="74" t="str">
        <f t="shared" si="91"/>
        <v/>
      </c>
      <c r="AA297" s="85" t="str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/>
      </c>
      <c r="AB297" s="86" t="str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/>
      </c>
      <c r="AC297" s="86" t="str">
        <f t="shared" si="92"/>
        <v/>
      </c>
      <c r="AD297" s="86" t="str">
        <f>IF(OR($A297="GW 1",$A297="GW 2",$A297="GW 3",$A297="GW 4",$A297="GW 5",$A297="GW 6"),"N/A",IF(AC297="","",IF(AC297&gt;'Prediction Systems settings'!$B$5,"HOME",IF(AC297&lt;-'Prediction Systems settings'!$B$5,"AWAY","DRAW"))))</f>
        <v/>
      </c>
      <c r="AE297" s="86" t="str">
        <f t="shared" si="93"/>
        <v/>
      </c>
      <c r="AK297" t="s">
        <v>208</v>
      </c>
      <c r="AL297" t="s">
        <v>208</v>
      </c>
    </row>
    <row r="298" spans="2:38">
      <c r="B298"/>
      <c r="C298"/>
      <c r="D298"/>
      <c r="E298"/>
      <c r="F298" s="73" t="str">
        <f t="shared" si="102"/>
        <v/>
      </c>
      <c r="G298" s="73" t="str">
        <f>IF(A298="GW 1",ELO_Initial,IFERROR(INDEX(Tables!$1:$1048576,MATCH('Program and Results'!$B298,Tables!$A:$A,0),MATCH('Program and Results'!$A298,Tables!$1:$1,0)-1),""))</f>
        <v/>
      </c>
      <c r="H298" s="74" t="str">
        <f t="shared" si="95"/>
        <v/>
      </c>
      <c r="I298" s="74" t="str">
        <f t="shared" si="96"/>
        <v/>
      </c>
      <c r="J298" s="75" t="str">
        <f t="shared" si="89"/>
        <v/>
      </c>
      <c r="K298" s="76" t="str">
        <f>IF(E298="","",IF(ABS(C298-D298)=0,0,IF(ABS(C298-D298)&gt;10,2.99,INDEX('ELO settings '!$B$25:$B$34,MATCH(ABS(C298-D298),'ELO settings '!$A$25:$A$34,0)))))</f>
        <v/>
      </c>
      <c r="L298" s="73" t="str">
        <f t="shared" si="101"/>
        <v/>
      </c>
      <c r="M298" s="73" t="str">
        <f>IF(A298="GW 1",ELO_Initial,IFERROR(INDEX(Tables!$1:$1048576,MATCH('Program and Results'!$E298,Tables!$A:$A,0),MATCH('Program and Results'!$A298,Tables!$1:$1,0)-1),""))</f>
        <v/>
      </c>
      <c r="N298" s="74" t="str">
        <f t="shared" si="97"/>
        <v/>
      </c>
      <c r="O298" s="74" t="str">
        <f t="shared" si="98"/>
        <v/>
      </c>
      <c r="P298" s="75" t="str">
        <f t="shared" si="103"/>
        <v/>
      </c>
      <c r="Q298" s="76" t="str">
        <f t="shared" si="99"/>
        <v/>
      </c>
      <c r="R298" s="77" t="str">
        <f t="shared" si="100"/>
        <v/>
      </c>
      <c r="S298" s="87" t="str">
        <f t="shared" si="87"/>
        <v/>
      </c>
      <c r="T298" s="74" t="str">
        <f t="shared" si="94"/>
        <v/>
      </c>
      <c r="U298" s="74" t="str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/>
      </c>
      <c r="V298" s="88" t="str">
        <f t="shared" si="88"/>
        <v/>
      </c>
      <c r="W298" s="88" t="str">
        <f>IF(OR($A298="GW 1",$A298="GW 2",$A298="GW 3",$A298="GW 4",$A298="GW 5",$A298="GW 6"),"N/A",IF(T298="","",IF(AND(T298&gt;='Prediction Systems settings'!$B$3,'Program and Results'!T298&lt;='Prediction Systems settings'!$C$3),"DRAW",IF(T298&gt;0,"HOME","AWAY"))))</f>
        <v/>
      </c>
      <c r="X298" s="89" t="str">
        <f t="shared" si="90"/>
        <v/>
      </c>
      <c r="Y298" s="74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/>
      </c>
      <c r="Z298" s="74" t="str">
        <f t="shared" si="91"/>
        <v/>
      </c>
      <c r="AA298" s="85" t="str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/>
      </c>
      <c r="AB298" s="86" t="str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/>
      </c>
      <c r="AC298" s="86" t="str">
        <f t="shared" si="92"/>
        <v/>
      </c>
      <c r="AD298" s="86" t="str">
        <f>IF(OR($A298="GW 1",$A298="GW 2",$A298="GW 3",$A298="GW 4",$A298="GW 5",$A298="GW 6"),"N/A",IF(AC298="","",IF(AC298&gt;'Prediction Systems settings'!$B$5,"HOME",IF(AC298&lt;-'Prediction Systems settings'!$B$5,"AWAY","DRAW"))))</f>
        <v/>
      </c>
      <c r="AE298" s="86" t="str">
        <f t="shared" si="93"/>
        <v/>
      </c>
      <c r="AK298" t="s">
        <v>208</v>
      </c>
      <c r="AL298" t="s">
        <v>208</v>
      </c>
    </row>
    <row r="299" spans="2:38">
      <c r="B299"/>
      <c r="C299"/>
      <c r="D299"/>
      <c r="E299"/>
      <c r="F299" s="73" t="str">
        <f t="shared" si="102"/>
        <v/>
      </c>
      <c r="G299" s="73" t="str">
        <f>IF(A299="GW 1",ELO_Initial,IFERROR(INDEX(Tables!$1:$1048576,MATCH('Program and Results'!$B299,Tables!$A:$A,0),MATCH('Program and Results'!$A299,Tables!$1:$1,0)-1),""))</f>
        <v/>
      </c>
      <c r="H299" s="74" t="str">
        <f t="shared" si="95"/>
        <v/>
      </c>
      <c r="I299" s="74" t="str">
        <f t="shared" si="96"/>
        <v/>
      </c>
      <c r="J299" s="75" t="str">
        <f t="shared" si="89"/>
        <v/>
      </c>
      <c r="K299" s="76" t="str">
        <f>IF(E299="","",IF(ABS(C299-D299)=0,0,IF(ABS(C299-D299)&gt;10,2.99,INDEX('ELO settings '!$B$25:$B$34,MATCH(ABS(C299-D299),'ELO settings '!$A$25:$A$34,0)))))</f>
        <v/>
      </c>
      <c r="L299" s="73" t="str">
        <f t="shared" si="101"/>
        <v/>
      </c>
      <c r="M299" s="73" t="str">
        <f>IF(A299="GW 1",ELO_Initial,IFERROR(INDEX(Tables!$1:$1048576,MATCH('Program and Results'!$E299,Tables!$A:$A,0),MATCH('Program and Results'!$A299,Tables!$1:$1,0)-1),""))</f>
        <v/>
      </c>
      <c r="N299" s="74" t="str">
        <f t="shared" si="97"/>
        <v/>
      </c>
      <c r="O299" s="74" t="str">
        <f t="shared" si="98"/>
        <v/>
      </c>
      <c r="P299" s="75" t="str">
        <f t="shared" si="103"/>
        <v/>
      </c>
      <c r="Q299" s="76" t="str">
        <f t="shared" si="99"/>
        <v/>
      </c>
      <c r="R299" s="77" t="str">
        <f t="shared" si="100"/>
        <v/>
      </c>
      <c r="S299" s="87" t="str">
        <f t="shared" si="87"/>
        <v/>
      </c>
      <c r="T299" s="74" t="str">
        <f t="shared" si="94"/>
        <v/>
      </c>
      <c r="U299" s="74" t="str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/>
      </c>
      <c r="V299" s="88" t="str">
        <f t="shared" si="88"/>
        <v/>
      </c>
      <c r="W299" s="88" t="str">
        <f>IF(OR($A299="GW 1",$A299="GW 2",$A299="GW 3",$A299="GW 4",$A299="GW 5",$A299="GW 6"),"N/A",IF(T299="","",IF(AND(T299&gt;='Prediction Systems settings'!$B$3,'Program and Results'!T299&lt;='Prediction Systems settings'!$C$3),"DRAW",IF(T299&gt;0,"HOME","AWAY"))))</f>
        <v/>
      </c>
      <c r="X299" s="89" t="str">
        <f t="shared" si="90"/>
        <v/>
      </c>
      <c r="Y299" s="74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/>
      </c>
      <c r="Z299" s="74" t="str">
        <f t="shared" si="91"/>
        <v/>
      </c>
      <c r="AA299" s="85" t="str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/>
      </c>
      <c r="AB299" s="86" t="str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/>
      </c>
      <c r="AC299" s="86" t="str">
        <f t="shared" si="92"/>
        <v/>
      </c>
      <c r="AD299" s="86" t="str">
        <f>IF(OR($A299="GW 1",$A299="GW 2",$A299="GW 3",$A299="GW 4",$A299="GW 5",$A299="GW 6"),"N/A",IF(AC299="","",IF(AC299&gt;'Prediction Systems settings'!$B$5,"HOME",IF(AC299&lt;-'Prediction Systems settings'!$B$5,"AWAY","DRAW"))))</f>
        <v/>
      </c>
      <c r="AE299" s="86" t="str">
        <f t="shared" si="93"/>
        <v/>
      </c>
      <c r="AK299" t="s">
        <v>208</v>
      </c>
      <c r="AL299" t="s">
        <v>208</v>
      </c>
    </row>
    <row r="300" spans="2:38">
      <c r="B300"/>
      <c r="C300"/>
      <c r="D300"/>
      <c r="E300"/>
      <c r="F300" s="73" t="str">
        <f t="shared" si="102"/>
        <v/>
      </c>
      <c r="G300" s="73" t="str">
        <f>IF(A300="GW 1",ELO_Initial,IFERROR(INDEX(Tables!$1:$1048576,MATCH('Program and Results'!$B300,Tables!$A:$A,0),MATCH('Program and Results'!$A300,Tables!$1:$1,0)-1),""))</f>
        <v/>
      </c>
      <c r="H300" s="74" t="str">
        <f t="shared" si="95"/>
        <v/>
      </c>
      <c r="I300" s="74" t="str">
        <f t="shared" si="96"/>
        <v/>
      </c>
      <c r="J300" s="75" t="str">
        <f t="shared" si="89"/>
        <v/>
      </c>
      <c r="K300" s="76" t="str">
        <f>IF(E300="","",IF(ABS(C300-D300)=0,0,IF(ABS(C300-D300)&gt;10,2.99,INDEX('ELO settings '!$B$25:$B$34,MATCH(ABS(C300-D300),'ELO settings '!$A$25:$A$34,0)))))</f>
        <v/>
      </c>
      <c r="L300" s="73" t="str">
        <f t="shared" si="101"/>
        <v/>
      </c>
      <c r="M300" s="73" t="str">
        <f>IF(A300="GW 1",ELO_Initial,IFERROR(INDEX(Tables!$1:$1048576,MATCH('Program and Results'!$E300,Tables!$A:$A,0),MATCH('Program and Results'!$A300,Tables!$1:$1,0)-1),""))</f>
        <v/>
      </c>
      <c r="N300" s="74" t="str">
        <f t="shared" si="97"/>
        <v/>
      </c>
      <c r="O300" s="74" t="str">
        <f t="shared" si="98"/>
        <v/>
      </c>
      <c r="P300" s="75" t="str">
        <f t="shared" si="103"/>
        <v/>
      </c>
      <c r="Q300" s="76" t="str">
        <f t="shared" si="99"/>
        <v/>
      </c>
      <c r="R300" s="77" t="str">
        <f t="shared" si="100"/>
        <v/>
      </c>
      <c r="S300" s="87" t="str">
        <f t="shared" si="87"/>
        <v/>
      </c>
      <c r="T300" s="74" t="str">
        <f t="shared" si="94"/>
        <v/>
      </c>
      <c r="U300" s="74" t="str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/>
      </c>
      <c r="V300" s="88" t="str">
        <f t="shared" si="88"/>
        <v/>
      </c>
      <c r="W300" s="88" t="str">
        <f>IF(OR($A300="GW 1",$A300="GW 2",$A300="GW 3",$A300="GW 4",$A300="GW 5",$A300="GW 6"),"N/A",IF(T300="","",IF(AND(T300&gt;='Prediction Systems settings'!$B$3,'Program and Results'!T300&lt;='Prediction Systems settings'!$C$3),"DRAW",IF(T300&gt;0,"HOME","AWAY"))))</f>
        <v/>
      </c>
      <c r="X300" s="89" t="str">
        <f t="shared" si="90"/>
        <v/>
      </c>
      <c r="Y300" s="74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/>
      </c>
      <c r="Z300" s="74" t="str">
        <f t="shared" si="91"/>
        <v/>
      </c>
      <c r="AA300" s="85" t="str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/>
      </c>
      <c r="AB300" s="86" t="str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/>
      </c>
      <c r="AC300" s="86" t="str">
        <f t="shared" si="92"/>
        <v/>
      </c>
      <c r="AD300" s="86" t="str">
        <f>IF(OR($A300="GW 1",$A300="GW 2",$A300="GW 3",$A300="GW 4",$A300="GW 5",$A300="GW 6"),"N/A",IF(AC300="","",IF(AC300&gt;'Prediction Systems settings'!$B$5,"HOME",IF(AC300&lt;-'Prediction Systems settings'!$B$5,"AWAY","DRAW"))))</f>
        <v/>
      </c>
      <c r="AE300" s="86" t="str">
        <f t="shared" si="93"/>
        <v/>
      </c>
      <c r="AK300" t="s">
        <v>208</v>
      </c>
      <c r="AL300" t="s">
        <v>208</v>
      </c>
    </row>
    <row r="301" spans="2:38">
      <c r="B301"/>
      <c r="C301"/>
      <c r="D301"/>
      <c r="E301"/>
      <c r="F301" s="73" t="str">
        <f t="shared" si="102"/>
        <v/>
      </c>
      <c r="G301" s="73" t="str">
        <f>IF(A301="GW 1",ELO_Initial,IFERROR(INDEX(Tables!$1:$1048576,MATCH('Program and Results'!$B301,Tables!$A:$A,0),MATCH('Program and Results'!$A301,Tables!$1:$1,0)-1),""))</f>
        <v/>
      </c>
      <c r="H301" s="74" t="str">
        <f t="shared" si="95"/>
        <v/>
      </c>
      <c r="I301" s="74" t="str">
        <f t="shared" si="96"/>
        <v/>
      </c>
      <c r="J301" s="75" t="str">
        <f t="shared" si="89"/>
        <v/>
      </c>
      <c r="K301" s="76" t="str">
        <f>IF(E301="","",IF(ABS(C301-D301)=0,0,IF(ABS(C301-D301)&gt;10,2.99,INDEX('ELO settings '!$B$25:$B$34,MATCH(ABS(C301-D301),'ELO settings '!$A$25:$A$34,0)))))</f>
        <v/>
      </c>
      <c r="L301" s="73" t="str">
        <f t="shared" si="101"/>
        <v/>
      </c>
      <c r="M301" s="73" t="str">
        <f>IF(A301="GW 1",ELO_Initial,IFERROR(INDEX(Tables!$1:$1048576,MATCH('Program and Results'!$E301,Tables!$A:$A,0),MATCH('Program and Results'!$A301,Tables!$1:$1,0)-1),""))</f>
        <v/>
      </c>
      <c r="N301" s="74" t="str">
        <f t="shared" si="97"/>
        <v/>
      </c>
      <c r="O301" s="74" t="str">
        <f t="shared" si="98"/>
        <v/>
      </c>
      <c r="P301" s="75" t="str">
        <f t="shared" si="103"/>
        <v/>
      </c>
      <c r="Q301" s="76" t="str">
        <f t="shared" si="99"/>
        <v/>
      </c>
      <c r="R301" s="77" t="str">
        <f t="shared" si="100"/>
        <v/>
      </c>
      <c r="S301" s="87" t="str">
        <f t="shared" ref="S301:S364" si="104">IF(D301="","",IF(I301=1,"HOME",IF(I301=0.5,"DRAW","AWAY")))</f>
        <v/>
      </c>
      <c r="T301" s="74" t="str">
        <f t="shared" si="94"/>
        <v/>
      </c>
      <c r="U301" s="74" t="str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/>
      </c>
      <c r="V301" s="88" t="str">
        <f t="shared" ref="V301:V364" si="105">IF(D301="","",J301-P301)</f>
        <v/>
      </c>
      <c r="W301" s="88" t="str">
        <f>IF(OR($A301="GW 1",$A301="GW 2",$A301="GW 3",$A301="GW 4",$A301="GW 5",$A301="GW 6"),"N/A",IF(T301="","",IF(AND(T301&gt;='Prediction Systems settings'!$B$3,'Program and Results'!T301&lt;='Prediction Systems settings'!$C$3),"DRAW",IF(T301&gt;0,"HOME","AWAY"))))</f>
        <v/>
      </c>
      <c r="X301" s="89" t="str">
        <f t="shared" si="90"/>
        <v/>
      </c>
      <c r="Y301" s="74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/>
      </c>
      <c r="Z301" s="74" t="str">
        <f t="shared" si="91"/>
        <v/>
      </c>
      <c r="AA301" s="85" t="str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/>
      </c>
      <c r="AB301" s="86" t="str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/>
      </c>
      <c r="AC301" s="86" t="str">
        <f t="shared" si="92"/>
        <v/>
      </c>
      <c r="AD301" s="86" t="str">
        <f>IF(OR($A301="GW 1",$A301="GW 2",$A301="GW 3",$A301="GW 4",$A301="GW 5",$A301="GW 6"),"N/A",IF(AC301="","",IF(AC301&gt;'Prediction Systems settings'!$B$5,"HOME",IF(AC301&lt;-'Prediction Systems settings'!$B$5,"AWAY","DRAW"))))</f>
        <v/>
      </c>
      <c r="AE301" s="86" t="str">
        <f t="shared" si="93"/>
        <v/>
      </c>
      <c r="AK301" t="s">
        <v>208</v>
      </c>
      <c r="AL301" t="s">
        <v>208</v>
      </c>
    </row>
    <row r="302" spans="2:38">
      <c r="B302"/>
      <c r="C302"/>
      <c r="D302"/>
      <c r="E302"/>
      <c r="F302" s="73" t="str">
        <f t="shared" si="102"/>
        <v/>
      </c>
      <c r="G302" s="73" t="str">
        <f>IF(A302="GW 1",ELO_Initial,IFERROR(INDEX(Tables!$1:$1048576,MATCH('Program and Results'!$B302,Tables!$A:$A,0),MATCH('Program and Results'!$A302,Tables!$1:$1,0)-1),""))</f>
        <v/>
      </c>
      <c r="H302" s="74" t="str">
        <f t="shared" si="95"/>
        <v/>
      </c>
      <c r="I302" s="74" t="str">
        <f t="shared" si="96"/>
        <v/>
      </c>
      <c r="J302" s="75" t="str">
        <f t="shared" si="89"/>
        <v/>
      </c>
      <c r="K302" s="76" t="str">
        <f>IF(E302="","",IF(ABS(C302-D302)=0,0,IF(ABS(C302-D302)&gt;10,2.99,INDEX('ELO settings '!$B$25:$B$34,MATCH(ABS(C302-D302),'ELO settings '!$A$25:$A$34,0)))))</f>
        <v/>
      </c>
      <c r="L302" s="73" t="str">
        <f t="shared" si="101"/>
        <v/>
      </c>
      <c r="M302" s="73" t="str">
        <f>IF(A302="GW 1",ELO_Initial,IFERROR(INDEX(Tables!$1:$1048576,MATCH('Program and Results'!$E302,Tables!$A:$A,0),MATCH('Program and Results'!$A302,Tables!$1:$1,0)-1),""))</f>
        <v/>
      </c>
      <c r="N302" s="74" t="str">
        <f t="shared" si="97"/>
        <v/>
      </c>
      <c r="O302" s="74" t="str">
        <f t="shared" si="98"/>
        <v/>
      </c>
      <c r="P302" s="75" t="str">
        <f t="shared" si="103"/>
        <v/>
      </c>
      <c r="Q302" s="76" t="str">
        <f t="shared" si="99"/>
        <v/>
      </c>
      <c r="R302" s="77" t="str">
        <f t="shared" si="100"/>
        <v/>
      </c>
      <c r="S302" s="87" t="str">
        <f t="shared" si="104"/>
        <v/>
      </c>
      <c r="T302" s="74" t="str">
        <f t="shared" si="94"/>
        <v/>
      </c>
      <c r="U302" s="74" t="str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/>
      </c>
      <c r="V302" s="88" t="str">
        <f t="shared" si="105"/>
        <v/>
      </c>
      <c r="W302" s="88" t="str">
        <f>IF(OR($A302="GW 1",$A302="GW 2",$A302="GW 3",$A302="GW 4",$A302="GW 5",$A302="GW 6"),"N/A",IF(T302="","",IF(AND(T302&gt;='Prediction Systems settings'!$B$3,'Program and Results'!T302&lt;='Prediction Systems settings'!$C$3),"DRAW",IF(T302&gt;0,"HOME","AWAY"))))</f>
        <v/>
      </c>
      <c r="X302" s="89" t="str">
        <f t="shared" si="90"/>
        <v/>
      </c>
      <c r="Y302" s="74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/>
      </c>
      <c r="Z302" s="74" t="str">
        <f t="shared" si="91"/>
        <v/>
      </c>
      <c r="AA302" s="85" t="str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/>
      </c>
      <c r="AB302" s="86" t="str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/>
      </c>
      <c r="AC302" s="86" t="str">
        <f t="shared" si="92"/>
        <v/>
      </c>
      <c r="AD302" s="86" t="str">
        <f>IF(OR($A302="GW 1",$A302="GW 2",$A302="GW 3",$A302="GW 4",$A302="GW 5",$A302="GW 6"),"N/A",IF(AC302="","",IF(AC302&gt;'Prediction Systems settings'!$B$5,"HOME",IF(AC302&lt;-'Prediction Systems settings'!$B$5,"AWAY","DRAW"))))</f>
        <v/>
      </c>
      <c r="AE302" s="86" t="str">
        <f t="shared" si="93"/>
        <v/>
      </c>
      <c r="AK302" t="s">
        <v>208</v>
      </c>
      <c r="AL302" t="s">
        <v>208</v>
      </c>
    </row>
    <row r="303" spans="2:38">
      <c r="B303"/>
      <c r="C303"/>
      <c r="D303"/>
      <c r="E303"/>
      <c r="F303" s="73" t="str">
        <f t="shared" si="102"/>
        <v/>
      </c>
      <c r="G303" s="73" t="str">
        <f>IF(A303="GW 1",ELO_Initial,IFERROR(INDEX(Tables!$1:$1048576,MATCH('Program and Results'!$B303,Tables!$A:$A,0),MATCH('Program and Results'!$A303,Tables!$1:$1,0)-1),""))</f>
        <v/>
      </c>
      <c r="H303" s="74" t="str">
        <f t="shared" si="95"/>
        <v/>
      </c>
      <c r="I303" s="74" t="str">
        <f t="shared" si="96"/>
        <v/>
      </c>
      <c r="J303" s="75" t="str">
        <f t="shared" si="89"/>
        <v/>
      </c>
      <c r="K303" s="76" t="str">
        <f>IF(E303="","",IF(ABS(C303-D303)=0,0,IF(ABS(C303-D303)&gt;10,2.99,INDEX('ELO settings '!$B$25:$B$34,MATCH(ABS(C303-D303),'ELO settings '!$A$25:$A$34,0)))))</f>
        <v/>
      </c>
      <c r="L303" s="73" t="str">
        <f t="shared" si="101"/>
        <v/>
      </c>
      <c r="M303" s="73" t="str">
        <f>IF(A303="GW 1",ELO_Initial,IFERROR(INDEX(Tables!$1:$1048576,MATCH('Program and Results'!$E303,Tables!$A:$A,0),MATCH('Program and Results'!$A303,Tables!$1:$1,0)-1),""))</f>
        <v/>
      </c>
      <c r="N303" s="74" t="str">
        <f t="shared" si="97"/>
        <v/>
      </c>
      <c r="O303" s="74" t="str">
        <f t="shared" si="98"/>
        <v/>
      </c>
      <c r="P303" s="75" t="str">
        <f t="shared" si="103"/>
        <v/>
      </c>
      <c r="Q303" s="76" t="str">
        <f t="shared" si="99"/>
        <v/>
      </c>
      <c r="R303" s="77" t="str">
        <f t="shared" si="100"/>
        <v/>
      </c>
      <c r="S303" s="87" t="str">
        <f t="shared" si="104"/>
        <v/>
      </c>
      <c r="T303" s="74" t="str">
        <f t="shared" si="94"/>
        <v/>
      </c>
      <c r="U303" s="74" t="str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/>
      </c>
      <c r="V303" s="88" t="str">
        <f t="shared" si="105"/>
        <v/>
      </c>
      <c r="W303" s="88" t="str">
        <f>IF(OR($A303="GW 1",$A303="GW 2",$A303="GW 3",$A303="GW 4",$A303="GW 5",$A303="GW 6"),"N/A",IF(T303="","",IF(AND(T303&gt;='Prediction Systems settings'!$B$3,'Program and Results'!T303&lt;='Prediction Systems settings'!$C$3),"DRAW",IF(T303&gt;0,"HOME","AWAY"))))</f>
        <v/>
      </c>
      <c r="X303" s="89" t="str">
        <f t="shared" si="90"/>
        <v/>
      </c>
      <c r="Y303" s="74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/>
      </c>
      <c r="Z303" s="74" t="str">
        <f t="shared" si="91"/>
        <v/>
      </c>
      <c r="AA303" s="85" t="str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/>
      </c>
      <c r="AB303" s="86" t="str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/>
      </c>
      <c r="AC303" s="86" t="str">
        <f t="shared" si="92"/>
        <v/>
      </c>
      <c r="AD303" s="86" t="str">
        <f>IF(OR($A303="GW 1",$A303="GW 2",$A303="GW 3",$A303="GW 4",$A303="GW 5",$A303="GW 6"),"N/A",IF(AC303="","",IF(AC303&gt;'Prediction Systems settings'!$B$5,"HOME",IF(AC303&lt;-'Prediction Systems settings'!$B$5,"AWAY","DRAW"))))</f>
        <v/>
      </c>
      <c r="AE303" s="86" t="str">
        <f t="shared" si="93"/>
        <v/>
      </c>
      <c r="AK303" t="s">
        <v>208</v>
      </c>
      <c r="AL303" t="s">
        <v>208</v>
      </c>
    </row>
    <row r="304" spans="2:38">
      <c r="B304"/>
      <c r="C304"/>
      <c r="D304"/>
      <c r="E304"/>
      <c r="F304" s="73" t="str">
        <f t="shared" si="102"/>
        <v/>
      </c>
      <c r="G304" s="73" t="str">
        <f>IF(A304="GW 1",ELO_Initial,IFERROR(INDEX(Tables!$1:$1048576,MATCH('Program and Results'!$B304,Tables!$A:$A,0),MATCH('Program and Results'!$A304,Tables!$1:$1,0)-1),""))</f>
        <v/>
      </c>
      <c r="H304" s="74" t="str">
        <f t="shared" si="95"/>
        <v/>
      </c>
      <c r="I304" s="74" t="str">
        <f t="shared" si="96"/>
        <v/>
      </c>
      <c r="J304" s="75" t="str">
        <f t="shared" si="89"/>
        <v/>
      </c>
      <c r="K304" s="76" t="str">
        <f>IF(E304="","",IF(ABS(C304-D304)=0,0,IF(ABS(C304-D304)&gt;10,2.99,INDEX('ELO settings '!$B$25:$B$34,MATCH(ABS(C304-D304),'ELO settings '!$A$25:$A$34,0)))))</f>
        <v/>
      </c>
      <c r="L304" s="73" t="str">
        <f t="shared" si="101"/>
        <v/>
      </c>
      <c r="M304" s="73" t="str">
        <f>IF(A304="GW 1",ELO_Initial,IFERROR(INDEX(Tables!$1:$1048576,MATCH('Program and Results'!$E304,Tables!$A:$A,0),MATCH('Program and Results'!$A304,Tables!$1:$1,0)-1),""))</f>
        <v/>
      </c>
      <c r="N304" s="74" t="str">
        <f t="shared" si="97"/>
        <v/>
      </c>
      <c r="O304" s="74" t="str">
        <f t="shared" si="98"/>
        <v/>
      </c>
      <c r="P304" s="75" t="str">
        <f t="shared" si="103"/>
        <v/>
      </c>
      <c r="Q304" s="76" t="str">
        <f t="shared" si="99"/>
        <v/>
      </c>
      <c r="R304" s="77" t="str">
        <f t="shared" si="100"/>
        <v/>
      </c>
      <c r="S304" s="87" t="str">
        <f t="shared" si="104"/>
        <v/>
      </c>
      <c r="T304" s="74" t="str">
        <f t="shared" si="94"/>
        <v/>
      </c>
      <c r="U304" s="74" t="str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/>
      </c>
      <c r="V304" s="88" t="str">
        <f t="shared" si="105"/>
        <v/>
      </c>
      <c r="W304" s="88" t="str">
        <f>IF(OR($A304="GW 1",$A304="GW 2",$A304="GW 3",$A304="GW 4",$A304="GW 5",$A304="GW 6"),"N/A",IF(T304="","",IF(AND(T304&gt;='Prediction Systems settings'!$B$3,'Program and Results'!T304&lt;='Prediction Systems settings'!$C$3),"DRAW",IF(T304&gt;0,"HOME","AWAY"))))</f>
        <v/>
      </c>
      <c r="X304" s="89" t="str">
        <f t="shared" si="90"/>
        <v/>
      </c>
      <c r="Y304" s="74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/>
      </c>
      <c r="Z304" s="74" t="str">
        <f t="shared" si="91"/>
        <v/>
      </c>
      <c r="AA304" s="85" t="str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/>
      </c>
      <c r="AB304" s="86" t="str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/>
      </c>
      <c r="AC304" s="86" t="str">
        <f t="shared" si="92"/>
        <v/>
      </c>
      <c r="AD304" s="86" t="str">
        <f>IF(OR($A304="GW 1",$A304="GW 2",$A304="GW 3",$A304="GW 4",$A304="GW 5",$A304="GW 6"),"N/A",IF(AC304="","",IF(AC304&gt;'Prediction Systems settings'!$B$5,"HOME",IF(AC304&lt;-'Prediction Systems settings'!$B$5,"AWAY","DRAW"))))</f>
        <v/>
      </c>
      <c r="AE304" s="86" t="str">
        <f t="shared" si="93"/>
        <v/>
      </c>
      <c r="AK304" t="s">
        <v>208</v>
      </c>
      <c r="AL304" t="s">
        <v>208</v>
      </c>
    </row>
    <row r="305" spans="1:38">
      <c r="B305"/>
      <c r="C305"/>
      <c r="D305"/>
      <c r="E305"/>
      <c r="F305" s="73" t="str">
        <f t="shared" si="102"/>
        <v/>
      </c>
      <c r="G305" s="73" t="str">
        <f>IF(A305="GW 1",ELO_Initial,IFERROR(INDEX(Tables!$1:$1048576,MATCH('Program and Results'!$B305,Tables!$A:$A,0),MATCH('Program and Results'!$A305,Tables!$1:$1,0)-1),""))</f>
        <v/>
      </c>
      <c r="H305" s="74" t="str">
        <f t="shared" si="95"/>
        <v/>
      </c>
      <c r="I305" s="74" t="str">
        <f t="shared" si="96"/>
        <v/>
      </c>
      <c r="J305" s="75" t="str">
        <f t="shared" si="89"/>
        <v/>
      </c>
      <c r="K305" s="76" t="str">
        <f>IF(E305="","",IF(ABS(C305-D305)=0,0,IF(ABS(C305-D305)&gt;10,2.99,INDEX('ELO settings '!$B$25:$B$34,MATCH(ABS(C305-D305),'ELO settings '!$A$25:$A$34,0)))))</f>
        <v/>
      </c>
      <c r="L305" s="73" t="str">
        <f t="shared" si="101"/>
        <v/>
      </c>
      <c r="M305" s="73" t="str">
        <f>IF(A305="GW 1",ELO_Initial,IFERROR(INDEX(Tables!$1:$1048576,MATCH('Program and Results'!$E305,Tables!$A:$A,0),MATCH('Program and Results'!$A305,Tables!$1:$1,0)-1),""))</f>
        <v/>
      </c>
      <c r="N305" s="74" t="str">
        <f t="shared" si="97"/>
        <v/>
      </c>
      <c r="O305" s="74" t="str">
        <f t="shared" si="98"/>
        <v/>
      </c>
      <c r="P305" s="75" t="str">
        <f t="shared" si="103"/>
        <v/>
      </c>
      <c r="Q305" s="76" t="str">
        <f t="shared" si="99"/>
        <v/>
      </c>
      <c r="R305" s="77" t="str">
        <f t="shared" si="100"/>
        <v/>
      </c>
      <c r="S305" s="87" t="str">
        <f t="shared" si="104"/>
        <v/>
      </c>
      <c r="T305" s="74" t="str">
        <f t="shared" si="94"/>
        <v/>
      </c>
      <c r="U305" s="74" t="str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/>
      </c>
      <c r="V305" s="88" t="str">
        <f t="shared" si="105"/>
        <v/>
      </c>
      <c r="W305" s="88" t="str">
        <f>IF(OR($A305="GW 1",$A305="GW 2",$A305="GW 3",$A305="GW 4",$A305="GW 5",$A305="GW 6"),"N/A",IF(T305="","",IF(AND(T305&gt;='Prediction Systems settings'!$B$3,'Program and Results'!T305&lt;='Prediction Systems settings'!$C$3),"DRAW",IF(T305&gt;0,"HOME","AWAY"))))</f>
        <v/>
      </c>
      <c r="X305" s="89" t="str">
        <f t="shared" si="90"/>
        <v/>
      </c>
      <c r="Y305" s="74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/>
      </c>
      <c r="Z305" s="74" t="str">
        <f t="shared" si="91"/>
        <v/>
      </c>
      <c r="AA305" s="85" t="str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/>
      </c>
      <c r="AB305" s="86" t="str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/>
      </c>
      <c r="AC305" s="86" t="str">
        <f t="shared" si="92"/>
        <v/>
      </c>
      <c r="AD305" s="86" t="str">
        <f>IF(OR($A305="GW 1",$A305="GW 2",$A305="GW 3",$A305="GW 4",$A305="GW 5",$A305="GW 6"),"N/A",IF(AC305="","",IF(AC305&gt;'Prediction Systems settings'!$B$5,"HOME",IF(AC305&lt;-'Prediction Systems settings'!$B$5,"AWAY","DRAW"))))</f>
        <v/>
      </c>
      <c r="AE305" s="86" t="str">
        <f t="shared" si="93"/>
        <v/>
      </c>
      <c r="AK305" t="s">
        <v>208</v>
      </c>
      <c r="AL305" t="s">
        <v>208</v>
      </c>
    </row>
    <row r="306" spans="1:38">
      <c r="B306"/>
      <c r="C306"/>
      <c r="D306"/>
      <c r="E306"/>
      <c r="F306" s="73" t="str">
        <f t="shared" si="102"/>
        <v/>
      </c>
      <c r="G306" s="73" t="str">
        <f>IF(A306="GW 1",ELO_Initial,IFERROR(INDEX(Tables!$1:$1048576,MATCH('Program and Results'!$B306,Tables!$A:$A,0),MATCH('Program and Results'!$A306,Tables!$1:$1,0)-1),""))</f>
        <v/>
      </c>
      <c r="H306" s="74" t="str">
        <f t="shared" si="95"/>
        <v/>
      </c>
      <c r="I306" s="74" t="str">
        <f t="shared" si="96"/>
        <v/>
      </c>
      <c r="J306" s="75" t="str">
        <f t="shared" si="89"/>
        <v/>
      </c>
      <c r="K306" s="76" t="str">
        <f>IF(E306="","",IF(ABS(C306-D306)=0,0,IF(ABS(C306-D306)&gt;10,2.99,INDEX('ELO settings '!$B$25:$B$34,MATCH(ABS(C306-D306),'ELO settings '!$A$25:$A$34,0)))))</f>
        <v/>
      </c>
      <c r="L306" s="73" t="str">
        <f t="shared" si="101"/>
        <v/>
      </c>
      <c r="M306" s="73" t="str">
        <f>IF(A306="GW 1",ELO_Initial,IFERROR(INDEX(Tables!$1:$1048576,MATCH('Program and Results'!$E306,Tables!$A:$A,0),MATCH('Program and Results'!$A306,Tables!$1:$1,0)-1),""))</f>
        <v/>
      </c>
      <c r="N306" s="74" t="str">
        <f t="shared" si="97"/>
        <v/>
      </c>
      <c r="O306" s="74" t="str">
        <f t="shared" si="98"/>
        <v/>
      </c>
      <c r="P306" s="75" t="str">
        <f t="shared" si="103"/>
        <v/>
      </c>
      <c r="Q306" s="76" t="str">
        <f t="shared" si="99"/>
        <v/>
      </c>
      <c r="R306" s="77" t="str">
        <f t="shared" si="100"/>
        <v/>
      </c>
      <c r="S306" s="87" t="str">
        <f t="shared" si="104"/>
        <v/>
      </c>
      <c r="T306" s="74" t="str">
        <f t="shared" si="94"/>
        <v/>
      </c>
      <c r="U306" s="74" t="str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/>
      </c>
      <c r="V306" s="88" t="str">
        <f t="shared" si="105"/>
        <v/>
      </c>
      <c r="W306" s="88" t="str">
        <f>IF(OR($A306="GW 1",$A306="GW 2",$A306="GW 3",$A306="GW 4",$A306="GW 5",$A306="GW 6"),"N/A",IF(T306="","",IF(AND(T306&gt;='Prediction Systems settings'!$B$3,'Program and Results'!T306&lt;='Prediction Systems settings'!$C$3),"DRAW",IF(T306&gt;0,"HOME","AWAY"))))</f>
        <v/>
      </c>
      <c r="X306" s="89" t="str">
        <f t="shared" si="90"/>
        <v/>
      </c>
      <c r="Y306" s="74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/>
      </c>
      <c r="Z306" s="74" t="str">
        <f t="shared" si="91"/>
        <v/>
      </c>
      <c r="AA306" s="85" t="str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/>
      </c>
      <c r="AB306" s="86" t="str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/>
      </c>
      <c r="AC306" s="86" t="str">
        <f t="shared" si="92"/>
        <v/>
      </c>
      <c r="AD306" s="86" t="str">
        <f>IF(OR($A306="GW 1",$A306="GW 2",$A306="GW 3",$A306="GW 4",$A306="GW 5",$A306="GW 6"),"N/A",IF(AC306="","",IF(AC306&gt;'Prediction Systems settings'!$B$5,"HOME",IF(AC306&lt;-'Prediction Systems settings'!$B$5,"AWAY","DRAW"))))</f>
        <v/>
      </c>
      <c r="AE306" s="86" t="str">
        <f t="shared" si="93"/>
        <v/>
      </c>
      <c r="AK306" t="s">
        <v>208</v>
      </c>
      <c r="AL306" t="s">
        <v>208</v>
      </c>
    </row>
    <row r="307" spans="1:38">
      <c r="B307"/>
      <c r="C307"/>
      <c r="D307"/>
      <c r="E307"/>
      <c r="F307" s="73" t="str">
        <f t="shared" si="102"/>
        <v/>
      </c>
      <c r="G307" s="73" t="str">
        <f>IF(A307="GW 1",ELO_Initial,IFERROR(INDEX(Tables!$1:$1048576,MATCH('Program and Results'!$B307,Tables!$A:$A,0),MATCH('Program and Results'!$A307,Tables!$1:$1,0)-1),""))</f>
        <v/>
      </c>
      <c r="H307" s="74" t="str">
        <f t="shared" si="95"/>
        <v/>
      </c>
      <c r="I307" s="74" t="str">
        <f t="shared" si="96"/>
        <v/>
      </c>
      <c r="J307" s="75" t="str">
        <f t="shared" si="89"/>
        <v/>
      </c>
      <c r="K307" s="76" t="str">
        <f>IF(E307="","",IF(ABS(C307-D307)=0,0,IF(ABS(C307-D307)&gt;10,2.99,INDEX('ELO settings '!$B$25:$B$34,MATCH(ABS(C307-D307),'ELO settings '!$A$25:$A$34,0)))))</f>
        <v/>
      </c>
      <c r="L307" s="73" t="str">
        <f t="shared" si="101"/>
        <v/>
      </c>
      <c r="M307" s="73" t="str">
        <f>IF(A307="GW 1",ELO_Initial,IFERROR(INDEX(Tables!$1:$1048576,MATCH('Program and Results'!$E307,Tables!$A:$A,0),MATCH('Program and Results'!$A307,Tables!$1:$1,0)-1),""))</f>
        <v/>
      </c>
      <c r="N307" s="74" t="str">
        <f t="shared" si="97"/>
        <v/>
      </c>
      <c r="O307" s="74" t="str">
        <f t="shared" si="98"/>
        <v/>
      </c>
      <c r="P307" s="75" t="str">
        <f t="shared" si="103"/>
        <v/>
      </c>
      <c r="Q307" s="76" t="str">
        <f t="shared" si="99"/>
        <v/>
      </c>
      <c r="R307" s="77" t="str">
        <f t="shared" si="100"/>
        <v/>
      </c>
      <c r="S307" s="87" t="str">
        <f t="shared" si="104"/>
        <v/>
      </c>
      <c r="T307" s="74" t="str">
        <f t="shared" si="94"/>
        <v/>
      </c>
      <c r="U307" s="74" t="str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/>
      </c>
      <c r="V307" s="88" t="str">
        <f t="shared" si="105"/>
        <v/>
      </c>
      <c r="W307" s="88" t="str">
        <f>IF(OR($A307="GW 1",$A307="GW 2",$A307="GW 3",$A307="GW 4",$A307="GW 5",$A307="GW 6"),"N/A",IF(T307="","",IF(AND(T307&gt;='Prediction Systems settings'!$B$3,'Program and Results'!T307&lt;='Prediction Systems settings'!$C$3),"DRAW",IF(T307&gt;0,"HOME","AWAY"))))</f>
        <v/>
      </c>
      <c r="X307" s="89" t="str">
        <f t="shared" si="90"/>
        <v/>
      </c>
      <c r="Y307" s="74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/>
      </c>
      <c r="Z307" s="74" t="str">
        <f t="shared" si="91"/>
        <v/>
      </c>
      <c r="AA307" s="85" t="str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/>
      </c>
      <c r="AB307" s="86" t="str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/>
      </c>
      <c r="AC307" s="86" t="str">
        <f t="shared" si="92"/>
        <v/>
      </c>
      <c r="AD307" s="86" t="str">
        <f>IF(OR($A307="GW 1",$A307="GW 2",$A307="GW 3",$A307="GW 4",$A307="GW 5",$A307="GW 6"),"N/A",IF(AC307="","",IF(AC307&gt;'Prediction Systems settings'!$B$5,"HOME",IF(AC307&lt;-'Prediction Systems settings'!$B$5,"AWAY","DRAW"))))</f>
        <v/>
      </c>
      <c r="AE307" s="86" t="str">
        <f t="shared" si="93"/>
        <v/>
      </c>
      <c r="AK307" t="s">
        <v>208</v>
      </c>
      <c r="AL307" t="s">
        <v>208</v>
      </c>
    </row>
    <row r="308" spans="1:38">
      <c r="B308"/>
      <c r="C308"/>
      <c r="D308"/>
      <c r="E308"/>
      <c r="F308" s="73" t="str">
        <f t="shared" si="102"/>
        <v/>
      </c>
      <c r="G308" s="73" t="str">
        <f>IF(A308="GW 1",ELO_Initial,IFERROR(INDEX(Tables!$1:$1048576,MATCH('Program and Results'!$B308,Tables!$A:$A,0),MATCH('Program and Results'!$A308,Tables!$1:$1,0)-1),""))</f>
        <v/>
      </c>
      <c r="H308" s="74" t="str">
        <f t="shared" si="95"/>
        <v/>
      </c>
      <c r="I308" s="74" t="str">
        <f t="shared" si="96"/>
        <v/>
      </c>
      <c r="J308" s="75" t="str">
        <f t="shared" si="89"/>
        <v/>
      </c>
      <c r="K308" s="76" t="str">
        <f>IF(E308="","",IF(ABS(C308-D308)=0,0,IF(ABS(C308-D308)&gt;10,2.99,INDEX('ELO settings '!$B$25:$B$34,MATCH(ABS(C308-D308),'ELO settings '!$A$25:$A$34,0)))))</f>
        <v/>
      </c>
      <c r="L308" s="73" t="str">
        <f t="shared" si="101"/>
        <v/>
      </c>
      <c r="M308" s="73" t="str">
        <f>IF(A308="GW 1",ELO_Initial,IFERROR(INDEX(Tables!$1:$1048576,MATCH('Program and Results'!$E308,Tables!$A:$A,0),MATCH('Program and Results'!$A308,Tables!$1:$1,0)-1),""))</f>
        <v/>
      </c>
      <c r="N308" s="74" t="str">
        <f t="shared" si="97"/>
        <v/>
      </c>
      <c r="O308" s="74" t="str">
        <f t="shared" si="98"/>
        <v/>
      </c>
      <c r="P308" s="75" t="str">
        <f t="shared" si="103"/>
        <v/>
      </c>
      <c r="Q308" s="76" t="str">
        <f t="shared" si="99"/>
        <v/>
      </c>
      <c r="R308" s="77" t="str">
        <f t="shared" si="100"/>
        <v/>
      </c>
      <c r="S308" s="87" t="str">
        <f t="shared" si="104"/>
        <v/>
      </c>
      <c r="T308" s="74" t="str">
        <f t="shared" si="94"/>
        <v/>
      </c>
      <c r="U308" s="74" t="str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/>
      </c>
      <c r="V308" s="88" t="str">
        <f t="shared" si="105"/>
        <v/>
      </c>
      <c r="W308" s="88" t="str">
        <f>IF(OR($A308="GW 1",$A308="GW 2",$A308="GW 3",$A308="GW 4",$A308="GW 5",$A308="GW 6"),"N/A",IF(T308="","",IF(AND(T308&gt;='Prediction Systems settings'!$B$3,'Program and Results'!T308&lt;='Prediction Systems settings'!$C$3),"DRAW",IF(T308&gt;0,"HOME","AWAY"))))</f>
        <v/>
      </c>
      <c r="X308" s="89" t="str">
        <f t="shared" si="90"/>
        <v/>
      </c>
      <c r="Y308" s="74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/>
      </c>
      <c r="Z308" s="74" t="str">
        <f t="shared" si="91"/>
        <v/>
      </c>
      <c r="AA308" s="85" t="str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/>
      </c>
      <c r="AB308" s="86" t="str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/>
      </c>
      <c r="AC308" s="86" t="str">
        <f t="shared" si="92"/>
        <v/>
      </c>
      <c r="AD308" s="86" t="str">
        <f>IF(OR($A308="GW 1",$A308="GW 2",$A308="GW 3",$A308="GW 4",$A308="GW 5",$A308="GW 6"),"N/A",IF(AC308="","",IF(AC308&gt;'Prediction Systems settings'!$B$5,"HOME",IF(AC308&lt;-'Prediction Systems settings'!$B$5,"AWAY","DRAW"))))</f>
        <v/>
      </c>
      <c r="AE308" s="86" t="str">
        <f t="shared" si="93"/>
        <v/>
      </c>
      <c r="AK308" t="s">
        <v>208</v>
      </c>
      <c r="AL308" t="s">
        <v>208</v>
      </c>
    </row>
    <row r="309" spans="1:38">
      <c r="A309" s="80"/>
      <c r="F309" s="73" t="str">
        <f t="shared" si="102"/>
        <v/>
      </c>
      <c r="G309" s="73" t="str">
        <f>IF(A309="GW 1",ELO_Initial,IFERROR(INDEX(Tables!$1:$1048576,MATCH('Program and Results'!$B309,Tables!$A:$A,0),MATCH('Program and Results'!$A309,Tables!$1:$1,0)-1),""))</f>
        <v/>
      </c>
      <c r="H309" s="74" t="str">
        <f t="shared" si="95"/>
        <v/>
      </c>
      <c r="I309" s="74" t="str">
        <f t="shared" si="96"/>
        <v/>
      </c>
      <c r="J309" s="75" t="str">
        <f t="shared" si="89"/>
        <v/>
      </c>
      <c r="K309" s="76" t="str">
        <f>IF(E309="","",IF(ABS(C309-D309)=0,0,IF(ABS(C309-D309)&gt;10,2.99,INDEX('ELO settings '!$B$25:$B$34,MATCH(ABS(C309-D309),'ELO settings '!$A$25:$A$34,0)))))</f>
        <v/>
      </c>
      <c r="L309" s="73" t="str">
        <f t="shared" si="101"/>
        <v/>
      </c>
      <c r="M309" s="73" t="str">
        <f>IF(A309="GW 1",ELO_Initial,IFERROR(INDEX(Tables!$1:$1048576,MATCH('Program and Results'!$E309,Tables!$A:$A,0),MATCH('Program and Results'!$A309,Tables!$1:$1,0)-1),""))</f>
        <v/>
      </c>
      <c r="N309" s="74" t="str">
        <f t="shared" si="97"/>
        <v/>
      </c>
      <c r="O309" s="74" t="str">
        <f t="shared" si="98"/>
        <v/>
      </c>
      <c r="P309" s="75" t="str">
        <f t="shared" si="103"/>
        <v/>
      </c>
      <c r="Q309" s="76" t="str">
        <f t="shared" si="99"/>
        <v/>
      </c>
      <c r="R309" s="77" t="str">
        <f t="shared" si="100"/>
        <v/>
      </c>
      <c r="S309" s="87" t="str">
        <f t="shared" si="104"/>
        <v/>
      </c>
      <c r="T309" s="74" t="str">
        <f t="shared" si="94"/>
        <v/>
      </c>
      <c r="U309" s="74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8" t="str">
        <f t="shared" si="105"/>
        <v/>
      </c>
      <c r="W309" s="88" t="str">
        <f>IF(OR($A309="GW 1",$A309="GW 2",$A309="GW 3",$A309="GW 4",$A309="GW 5",$A309="GW 6"),"N/A",IF(T309="","",IF(AND(T309&gt;='Prediction Systems settings'!$B$3,'Program and Results'!T309&lt;='Prediction Systems settings'!$C$3),"DRAW",IF(T309&gt;0,"HOME","AWAY"))))</f>
        <v/>
      </c>
      <c r="X309" s="89" t="str">
        <f t="shared" si="90"/>
        <v/>
      </c>
      <c r="Y309" s="74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4" t="str">
        <f t="shared" si="91"/>
        <v/>
      </c>
      <c r="AA309" s="85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6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6" t="str">
        <f t="shared" si="92"/>
        <v/>
      </c>
      <c r="AD309" s="86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6" t="str">
        <f t="shared" si="93"/>
        <v/>
      </c>
      <c r="AK309" t="s">
        <v>208</v>
      </c>
      <c r="AL309" t="s">
        <v>208</v>
      </c>
    </row>
    <row r="310" spans="1:38">
      <c r="A310" s="80"/>
      <c r="F310" s="73" t="str">
        <f t="shared" si="102"/>
        <v/>
      </c>
      <c r="G310" s="73" t="str">
        <f>IF(A310="GW 1",ELO_Initial,IFERROR(INDEX(Tables!$1:$1048576,MATCH('Program and Results'!$B310,Tables!$A:$A,0),MATCH('Program and Results'!$A310,Tables!$1:$1,0)-1),""))</f>
        <v/>
      </c>
      <c r="H310" s="74" t="str">
        <f t="shared" si="95"/>
        <v/>
      </c>
      <c r="I310" s="74" t="str">
        <f t="shared" si="96"/>
        <v/>
      </c>
      <c r="J310" s="75" t="str">
        <f t="shared" si="89"/>
        <v/>
      </c>
      <c r="K310" s="76" t="str">
        <f>IF(E310="","",IF(ABS(C310-D310)=0,0,IF(ABS(C310-D310)&gt;10,2.99,INDEX('ELO settings '!$B$25:$B$34,MATCH(ABS(C310-D310),'ELO settings '!$A$25:$A$34,0)))))</f>
        <v/>
      </c>
      <c r="L310" s="73" t="str">
        <f t="shared" si="101"/>
        <v/>
      </c>
      <c r="M310" s="73" t="str">
        <f>IF(A310="GW 1",ELO_Initial,IFERROR(INDEX(Tables!$1:$1048576,MATCH('Program and Results'!$E310,Tables!$A:$A,0),MATCH('Program and Results'!$A310,Tables!$1:$1,0)-1),""))</f>
        <v/>
      </c>
      <c r="N310" s="74" t="str">
        <f t="shared" si="97"/>
        <v/>
      </c>
      <c r="O310" s="74" t="str">
        <f t="shared" si="98"/>
        <v/>
      </c>
      <c r="P310" s="75" t="str">
        <f t="shared" si="103"/>
        <v/>
      </c>
      <c r="Q310" s="76" t="str">
        <f t="shared" si="99"/>
        <v/>
      </c>
      <c r="R310" s="77" t="str">
        <f t="shared" si="100"/>
        <v/>
      </c>
      <c r="S310" s="87" t="str">
        <f t="shared" si="104"/>
        <v/>
      </c>
      <c r="T310" s="74" t="str">
        <f t="shared" si="94"/>
        <v/>
      </c>
      <c r="U310" s="74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8" t="str">
        <f t="shared" si="105"/>
        <v/>
      </c>
      <c r="W310" s="88" t="str">
        <f>IF(OR($A310="GW 1",$A310="GW 2",$A310="GW 3",$A310="GW 4",$A310="GW 5",$A310="GW 6"),"N/A",IF(T310="","",IF(AND(T310&gt;='Prediction Systems settings'!$B$3,'Program and Results'!T310&lt;='Prediction Systems settings'!$C$3),"DRAW",IF(T310&gt;0,"HOME","AWAY"))))</f>
        <v/>
      </c>
      <c r="X310" s="89" t="str">
        <f t="shared" si="90"/>
        <v/>
      </c>
      <c r="Y310" s="74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4" t="str">
        <f t="shared" si="91"/>
        <v/>
      </c>
      <c r="AA310" s="85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6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6" t="str">
        <f t="shared" si="92"/>
        <v/>
      </c>
      <c r="AD310" s="86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6" t="str">
        <f t="shared" si="93"/>
        <v/>
      </c>
      <c r="AK310" t="s">
        <v>208</v>
      </c>
      <c r="AL310" t="s">
        <v>208</v>
      </c>
    </row>
    <row r="311" spans="1:38">
      <c r="A311" s="80"/>
      <c r="F311" s="73" t="str">
        <f t="shared" si="102"/>
        <v/>
      </c>
      <c r="G311" s="73" t="str">
        <f>IF(A311="GW 1",ELO_Initial,IFERROR(INDEX(Tables!$1:$1048576,MATCH('Program and Results'!$B311,Tables!$A:$A,0),MATCH('Program and Results'!$A311,Tables!$1:$1,0)-1),""))</f>
        <v/>
      </c>
      <c r="H311" s="74" t="str">
        <f t="shared" si="95"/>
        <v/>
      </c>
      <c r="I311" s="74" t="str">
        <f t="shared" si="96"/>
        <v/>
      </c>
      <c r="J311" s="75" t="str">
        <f t="shared" si="89"/>
        <v/>
      </c>
      <c r="K311" s="76" t="str">
        <f>IF(E311="","",IF(ABS(C311-D311)=0,0,IF(ABS(C311-D311)&gt;10,2.99,INDEX('ELO settings '!$B$25:$B$34,MATCH(ABS(C311-D311),'ELO settings '!$A$25:$A$34,0)))))</f>
        <v/>
      </c>
      <c r="L311" s="73" t="str">
        <f t="shared" si="101"/>
        <v/>
      </c>
      <c r="M311" s="73" t="str">
        <f>IF(A311="GW 1",ELO_Initial,IFERROR(INDEX(Tables!$1:$1048576,MATCH('Program and Results'!$E311,Tables!$A:$A,0),MATCH('Program and Results'!$A311,Tables!$1:$1,0)-1),""))</f>
        <v/>
      </c>
      <c r="N311" s="74" t="str">
        <f t="shared" si="97"/>
        <v/>
      </c>
      <c r="O311" s="74" t="str">
        <f t="shared" si="98"/>
        <v/>
      </c>
      <c r="P311" s="75" t="str">
        <f t="shared" si="103"/>
        <v/>
      </c>
      <c r="Q311" s="76" t="str">
        <f t="shared" si="99"/>
        <v/>
      </c>
      <c r="R311" s="77" t="str">
        <f t="shared" si="100"/>
        <v/>
      </c>
      <c r="S311" s="87" t="str">
        <f t="shared" si="104"/>
        <v/>
      </c>
      <c r="T311" s="74" t="str">
        <f t="shared" si="94"/>
        <v/>
      </c>
      <c r="U311" s="74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8" t="str">
        <f t="shared" si="105"/>
        <v/>
      </c>
      <c r="W311" s="88" t="str">
        <f>IF(OR($A311="GW 1",$A311="GW 2",$A311="GW 3",$A311="GW 4",$A311="GW 5",$A311="GW 6"),"N/A",IF(T311="","",IF(AND(T311&gt;='Prediction Systems settings'!$B$3,'Program and Results'!T311&lt;='Prediction Systems settings'!$C$3),"DRAW",IF(T311&gt;0,"HOME","AWAY"))))</f>
        <v/>
      </c>
      <c r="X311" s="89" t="str">
        <f t="shared" si="90"/>
        <v/>
      </c>
      <c r="Y311" s="74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4" t="str">
        <f t="shared" si="91"/>
        <v/>
      </c>
      <c r="AA311" s="85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6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6" t="str">
        <f t="shared" si="92"/>
        <v/>
      </c>
      <c r="AD311" s="86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6" t="str">
        <f t="shared" si="93"/>
        <v/>
      </c>
      <c r="AK311" t="s">
        <v>208</v>
      </c>
      <c r="AL311" t="s">
        <v>208</v>
      </c>
    </row>
    <row r="312" spans="1:38">
      <c r="A312" s="80"/>
      <c r="F312" s="73" t="str">
        <f t="shared" si="102"/>
        <v/>
      </c>
      <c r="G312" s="73" t="str">
        <f>IF(A312="GW 1",ELO_Initial,IFERROR(INDEX(Tables!$1:$1048576,MATCH('Program and Results'!$B312,Tables!$A:$A,0),MATCH('Program and Results'!$A312,Tables!$1:$1,0)-1),""))</f>
        <v/>
      </c>
      <c r="H312" s="74" t="str">
        <f t="shared" si="95"/>
        <v/>
      </c>
      <c r="I312" s="74" t="str">
        <f t="shared" si="96"/>
        <v/>
      </c>
      <c r="J312" s="75" t="str">
        <f t="shared" si="89"/>
        <v/>
      </c>
      <c r="K312" s="76" t="str">
        <f>IF(E312="","",IF(ABS(C312-D312)=0,0,IF(ABS(C312-D312)&gt;10,2.99,INDEX('ELO settings '!$B$25:$B$34,MATCH(ABS(C312-D312),'ELO settings '!$A$25:$A$34,0)))))</f>
        <v/>
      </c>
      <c r="L312" s="73" t="str">
        <f t="shared" si="101"/>
        <v/>
      </c>
      <c r="M312" s="73" t="str">
        <f>IF(A312="GW 1",ELO_Initial,IFERROR(INDEX(Tables!$1:$1048576,MATCH('Program and Results'!$E312,Tables!$A:$A,0),MATCH('Program and Results'!$A312,Tables!$1:$1,0)-1),""))</f>
        <v/>
      </c>
      <c r="N312" s="74" t="str">
        <f t="shared" si="97"/>
        <v/>
      </c>
      <c r="O312" s="74" t="str">
        <f t="shared" si="98"/>
        <v/>
      </c>
      <c r="P312" s="75" t="str">
        <f t="shared" si="103"/>
        <v/>
      </c>
      <c r="Q312" s="76" t="str">
        <f t="shared" si="99"/>
        <v/>
      </c>
      <c r="R312" s="77" t="str">
        <f t="shared" si="100"/>
        <v/>
      </c>
      <c r="S312" s="87" t="str">
        <f t="shared" si="104"/>
        <v/>
      </c>
      <c r="T312" s="74" t="str">
        <f t="shared" si="94"/>
        <v/>
      </c>
      <c r="U312" s="74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8" t="str">
        <f t="shared" si="105"/>
        <v/>
      </c>
      <c r="W312" s="88" t="str">
        <f>IF(OR($A312="GW 1",$A312="GW 2",$A312="GW 3",$A312="GW 4",$A312="GW 5",$A312="GW 6"),"N/A",IF(T312="","",IF(AND(T312&gt;='Prediction Systems settings'!$B$3,'Program and Results'!T312&lt;='Prediction Systems settings'!$C$3),"DRAW",IF(T312&gt;0,"HOME","AWAY"))))</f>
        <v/>
      </c>
      <c r="X312" s="89" t="str">
        <f t="shared" si="90"/>
        <v/>
      </c>
      <c r="Y312" s="74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4" t="str">
        <f t="shared" si="91"/>
        <v/>
      </c>
      <c r="AA312" s="85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6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6" t="str">
        <f t="shared" si="92"/>
        <v/>
      </c>
      <c r="AD312" s="86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6" t="str">
        <f t="shared" si="93"/>
        <v/>
      </c>
      <c r="AK312" t="s">
        <v>208</v>
      </c>
      <c r="AL312" t="s">
        <v>208</v>
      </c>
    </row>
    <row r="313" spans="1:38">
      <c r="A313" s="80"/>
      <c r="F313" s="73" t="str">
        <f t="shared" si="102"/>
        <v/>
      </c>
      <c r="G313" s="73" t="str">
        <f>IF(A313="GW 1",ELO_Initial,IFERROR(INDEX(Tables!$1:$1048576,MATCH('Program and Results'!$B313,Tables!$A:$A,0),MATCH('Program and Results'!$A313,Tables!$1:$1,0)-1),""))</f>
        <v/>
      </c>
      <c r="H313" s="74" t="str">
        <f t="shared" si="95"/>
        <v/>
      </c>
      <c r="I313" s="74" t="str">
        <f t="shared" si="96"/>
        <v/>
      </c>
      <c r="J313" s="75" t="str">
        <f t="shared" si="89"/>
        <v/>
      </c>
      <c r="K313" s="76" t="str">
        <f>IF(E313="","",IF(ABS(C313-D313)=0,0,IF(ABS(C313-D313)&gt;10,2.99,INDEX('ELO settings '!$B$25:$B$34,MATCH(ABS(C313-D313),'ELO settings '!$A$25:$A$34,0)))))</f>
        <v/>
      </c>
      <c r="L313" s="73" t="str">
        <f t="shared" si="101"/>
        <v/>
      </c>
      <c r="M313" s="73" t="str">
        <f>IF(A313="GW 1",ELO_Initial,IFERROR(INDEX(Tables!$1:$1048576,MATCH('Program and Results'!$E313,Tables!$A:$A,0),MATCH('Program and Results'!$A313,Tables!$1:$1,0)-1),""))</f>
        <v/>
      </c>
      <c r="N313" s="74" t="str">
        <f t="shared" si="97"/>
        <v/>
      </c>
      <c r="O313" s="74" t="str">
        <f t="shared" si="98"/>
        <v/>
      </c>
      <c r="P313" s="75" t="str">
        <f t="shared" si="103"/>
        <v/>
      </c>
      <c r="Q313" s="76" t="str">
        <f t="shared" si="99"/>
        <v/>
      </c>
      <c r="R313" s="77" t="str">
        <f t="shared" si="100"/>
        <v/>
      </c>
      <c r="S313" s="87" t="str">
        <f t="shared" si="104"/>
        <v/>
      </c>
      <c r="T313" s="74" t="str">
        <f t="shared" si="94"/>
        <v/>
      </c>
      <c r="U313" s="74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8" t="str">
        <f t="shared" si="105"/>
        <v/>
      </c>
      <c r="W313" s="88" t="str">
        <f>IF(OR($A313="GW 1",$A313="GW 2",$A313="GW 3",$A313="GW 4",$A313="GW 5",$A313="GW 6"),"N/A",IF(T313="","",IF(AND(T313&gt;='Prediction Systems settings'!$B$3,'Program and Results'!T313&lt;='Prediction Systems settings'!$C$3),"DRAW",IF(T313&gt;0,"HOME","AWAY"))))</f>
        <v/>
      </c>
      <c r="X313" s="89" t="str">
        <f t="shared" si="90"/>
        <v/>
      </c>
      <c r="Y313" s="74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4" t="str">
        <f t="shared" si="91"/>
        <v/>
      </c>
      <c r="AA313" s="85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6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6" t="str">
        <f t="shared" si="92"/>
        <v/>
      </c>
      <c r="AD313" s="86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6" t="str">
        <f t="shared" si="93"/>
        <v/>
      </c>
      <c r="AK313" t="s">
        <v>208</v>
      </c>
      <c r="AL313" t="s">
        <v>208</v>
      </c>
    </row>
    <row r="314" spans="1:38">
      <c r="A314" s="80"/>
      <c r="F314" s="73" t="str">
        <f t="shared" si="102"/>
        <v/>
      </c>
      <c r="G314" s="73" t="str">
        <f>IF(A314="GW 1",ELO_Initial,IFERROR(INDEX(Tables!$1:$1048576,MATCH('Program and Results'!$B314,Tables!$A:$A,0),MATCH('Program and Results'!$A314,Tables!$1:$1,0)-1),""))</f>
        <v/>
      </c>
      <c r="H314" s="74" t="str">
        <f t="shared" si="95"/>
        <v/>
      </c>
      <c r="I314" s="74" t="str">
        <f t="shared" si="96"/>
        <v/>
      </c>
      <c r="J314" s="75" t="str">
        <f t="shared" si="89"/>
        <v/>
      </c>
      <c r="K314" s="76" t="str">
        <f>IF(E314="","",IF(ABS(C314-D314)=0,0,IF(ABS(C314-D314)&gt;10,2.99,INDEX('ELO settings '!$B$25:$B$34,MATCH(ABS(C314-D314),'ELO settings '!$A$25:$A$34,0)))))</f>
        <v/>
      </c>
      <c r="L314" s="73" t="str">
        <f t="shared" si="101"/>
        <v/>
      </c>
      <c r="M314" s="73" t="str">
        <f>IF(A314="GW 1",ELO_Initial,IFERROR(INDEX(Tables!$1:$1048576,MATCH('Program and Results'!$E314,Tables!$A:$A,0),MATCH('Program and Results'!$A314,Tables!$1:$1,0)-1),""))</f>
        <v/>
      </c>
      <c r="N314" s="74" t="str">
        <f t="shared" si="97"/>
        <v/>
      </c>
      <c r="O314" s="74" t="str">
        <f t="shared" si="98"/>
        <v/>
      </c>
      <c r="P314" s="75" t="str">
        <f t="shared" si="103"/>
        <v/>
      </c>
      <c r="Q314" s="76" t="str">
        <f t="shared" si="99"/>
        <v/>
      </c>
      <c r="R314" s="77" t="str">
        <f t="shared" si="100"/>
        <v/>
      </c>
      <c r="S314" s="87" t="str">
        <f t="shared" si="104"/>
        <v/>
      </c>
      <c r="T314" s="74" t="str">
        <f t="shared" si="94"/>
        <v/>
      </c>
      <c r="U314" s="74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8" t="str">
        <f t="shared" si="105"/>
        <v/>
      </c>
      <c r="W314" s="88" t="str">
        <f>IF(OR($A314="GW 1",$A314="GW 2",$A314="GW 3",$A314="GW 4",$A314="GW 5",$A314="GW 6"),"N/A",IF(T314="","",IF(AND(T314&gt;='Prediction Systems settings'!$B$3,'Program and Results'!T314&lt;='Prediction Systems settings'!$C$3),"DRAW",IF(T314&gt;0,"HOME","AWAY"))))</f>
        <v/>
      </c>
      <c r="X314" s="89" t="str">
        <f t="shared" si="90"/>
        <v/>
      </c>
      <c r="Y314" s="74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4" t="str">
        <f t="shared" si="91"/>
        <v/>
      </c>
      <c r="AA314" s="85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6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6" t="str">
        <f t="shared" si="92"/>
        <v/>
      </c>
      <c r="AD314" s="86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6" t="str">
        <f t="shared" si="93"/>
        <v/>
      </c>
      <c r="AK314" t="s">
        <v>208</v>
      </c>
      <c r="AL314" t="s">
        <v>208</v>
      </c>
    </row>
    <row r="315" spans="1:38">
      <c r="A315" s="80"/>
      <c r="F315" s="73" t="str">
        <f t="shared" si="102"/>
        <v/>
      </c>
      <c r="G315" s="73" t="str">
        <f>IF(A315="GW 1",ELO_Initial,IFERROR(INDEX(Tables!$1:$1048576,MATCH('Program and Results'!$B315,Tables!$A:$A,0),MATCH('Program and Results'!$A315,Tables!$1:$1,0)-1),""))</f>
        <v/>
      </c>
      <c r="H315" s="74" t="str">
        <f t="shared" si="95"/>
        <v/>
      </c>
      <c r="I315" s="74" t="str">
        <f t="shared" si="96"/>
        <v/>
      </c>
      <c r="J315" s="75" t="str">
        <f t="shared" si="89"/>
        <v/>
      </c>
      <c r="K315" s="76" t="str">
        <f>IF(E315="","",IF(ABS(C315-D315)=0,0,IF(ABS(C315-D315)&gt;10,2.99,INDEX('ELO settings '!$B$25:$B$34,MATCH(ABS(C315-D315),'ELO settings '!$A$25:$A$34,0)))))</f>
        <v/>
      </c>
      <c r="L315" s="73" t="str">
        <f t="shared" si="101"/>
        <v/>
      </c>
      <c r="M315" s="73" t="str">
        <f>IF(A315="GW 1",ELO_Initial,IFERROR(INDEX(Tables!$1:$1048576,MATCH('Program and Results'!$E315,Tables!$A:$A,0),MATCH('Program and Results'!$A315,Tables!$1:$1,0)-1),""))</f>
        <v/>
      </c>
      <c r="N315" s="74" t="str">
        <f t="shared" si="97"/>
        <v/>
      </c>
      <c r="O315" s="74" t="str">
        <f t="shared" si="98"/>
        <v/>
      </c>
      <c r="P315" s="75" t="str">
        <f t="shared" si="103"/>
        <v/>
      </c>
      <c r="Q315" s="76" t="str">
        <f t="shared" si="99"/>
        <v/>
      </c>
      <c r="R315" s="77" t="str">
        <f t="shared" si="100"/>
        <v/>
      </c>
      <c r="S315" s="87" t="str">
        <f t="shared" si="104"/>
        <v/>
      </c>
      <c r="T315" s="74" t="str">
        <f t="shared" si="94"/>
        <v/>
      </c>
      <c r="U315" s="74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8" t="str">
        <f t="shared" si="105"/>
        <v/>
      </c>
      <c r="W315" s="88" t="str">
        <f>IF(OR($A315="GW 1",$A315="GW 2",$A315="GW 3",$A315="GW 4",$A315="GW 5",$A315="GW 6"),"N/A",IF(T315="","",IF(AND(T315&gt;='Prediction Systems settings'!$B$3,'Program and Results'!T315&lt;='Prediction Systems settings'!$C$3),"DRAW",IF(T315&gt;0,"HOME","AWAY"))))</f>
        <v/>
      </c>
      <c r="X315" s="89" t="str">
        <f t="shared" si="90"/>
        <v/>
      </c>
      <c r="Y315" s="74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4" t="str">
        <f t="shared" si="91"/>
        <v/>
      </c>
      <c r="AA315" s="85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6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6" t="str">
        <f t="shared" si="92"/>
        <v/>
      </c>
      <c r="AD315" s="86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6" t="str">
        <f t="shared" si="93"/>
        <v/>
      </c>
      <c r="AK315" t="s">
        <v>208</v>
      </c>
      <c r="AL315" t="s">
        <v>208</v>
      </c>
    </row>
    <row r="316" spans="1:38">
      <c r="A316" s="80"/>
      <c r="F316" s="73" t="str">
        <f t="shared" si="102"/>
        <v/>
      </c>
      <c r="G316" s="73" t="str">
        <f>IF(A316="GW 1",ELO_Initial,IFERROR(INDEX(Tables!$1:$1048576,MATCH('Program and Results'!$B316,Tables!$A:$A,0),MATCH('Program and Results'!$A316,Tables!$1:$1,0)-1),""))</f>
        <v/>
      </c>
      <c r="H316" s="74" t="str">
        <f t="shared" si="95"/>
        <v/>
      </c>
      <c r="I316" s="74" t="str">
        <f t="shared" si="96"/>
        <v/>
      </c>
      <c r="J316" s="75" t="str">
        <f t="shared" si="89"/>
        <v/>
      </c>
      <c r="K316" s="76" t="str">
        <f>IF(E316="","",IF(ABS(C316-D316)=0,0,IF(ABS(C316-D316)&gt;10,2.99,INDEX('ELO settings '!$B$25:$B$34,MATCH(ABS(C316-D316),'ELO settings '!$A$25:$A$34,0)))))</f>
        <v/>
      </c>
      <c r="L316" s="73" t="str">
        <f t="shared" si="101"/>
        <v/>
      </c>
      <c r="M316" s="73" t="str">
        <f>IF(A316="GW 1",ELO_Initial,IFERROR(INDEX(Tables!$1:$1048576,MATCH('Program and Results'!$E316,Tables!$A:$A,0),MATCH('Program and Results'!$A316,Tables!$1:$1,0)-1),""))</f>
        <v/>
      </c>
      <c r="N316" s="74" t="str">
        <f t="shared" si="97"/>
        <v/>
      </c>
      <c r="O316" s="74" t="str">
        <f t="shared" si="98"/>
        <v/>
      </c>
      <c r="P316" s="75" t="str">
        <f t="shared" si="103"/>
        <v/>
      </c>
      <c r="Q316" s="76" t="str">
        <f t="shared" si="99"/>
        <v/>
      </c>
      <c r="R316" s="77" t="str">
        <f t="shared" si="100"/>
        <v/>
      </c>
      <c r="S316" s="87" t="str">
        <f t="shared" si="104"/>
        <v/>
      </c>
      <c r="T316" s="74" t="str">
        <f t="shared" si="94"/>
        <v/>
      </c>
      <c r="U316" s="74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8" t="str">
        <f t="shared" si="105"/>
        <v/>
      </c>
      <c r="W316" s="88" t="str">
        <f>IF(OR($A316="GW 1",$A316="GW 2",$A316="GW 3",$A316="GW 4",$A316="GW 5",$A316="GW 6"),"N/A",IF(T316="","",IF(AND(T316&gt;='Prediction Systems settings'!$B$3,'Program and Results'!T316&lt;='Prediction Systems settings'!$C$3),"DRAW",IF(T316&gt;0,"HOME","AWAY"))))</f>
        <v/>
      </c>
      <c r="X316" s="89" t="str">
        <f t="shared" si="90"/>
        <v/>
      </c>
      <c r="Y316" s="74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4" t="str">
        <f t="shared" si="91"/>
        <v/>
      </c>
      <c r="AA316" s="85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6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6" t="str">
        <f t="shared" si="92"/>
        <v/>
      </c>
      <c r="AD316" s="86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6" t="str">
        <f t="shared" si="93"/>
        <v/>
      </c>
      <c r="AK316" t="s">
        <v>208</v>
      </c>
      <c r="AL316" t="s">
        <v>208</v>
      </c>
    </row>
    <row r="317" spans="1:38">
      <c r="A317" s="80"/>
      <c r="F317" s="73" t="str">
        <f t="shared" si="102"/>
        <v/>
      </c>
      <c r="G317" s="73" t="str">
        <f>IF(A317="GW 1",ELO_Initial,IFERROR(INDEX(Tables!$1:$1048576,MATCH('Program and Results'!$B317,Tables!$A:$A,0),MATCH('Program and Results'!$A317,Tables!$1:$1,0)-1),""))</f>
        <v/>
      </c>
      <c r="H317" s="74" t="str">
        <f t="shared" si="95"/>
        <v/>
      </c>
      <c r="I317" s="74" t="str">
        <f t="shared" si="96"/>
        <v/>
      </c>
      <c r="J317" s="75" t="str">
        <f t="shared" si="89"/>
        <v/>
      </c>
      <c r="K317" s="76" t="str">
        <f>IF(E317="","",IF(ABS(C317-D317)=0,0,IF(ABS(C317-D317)&gt;10,2.99,INDEX('ELO settings '!$B$25:$B$34,MATCH(ABS(C317-D317),'ELO settings '!$A$25:$A$34,0)))))</f>
        <v/>
      </c>
      <c r="L317" s="73" t="str">
        <f t="shared" si="101"/>
        <v/>
      </c>
      <c r="M317" s="73" t="str">
        <f>IF(A317="GW 1",ELO_Initial,IFERROR(INDEX(Tables!$1:$1048576,MATCH('Program and Results'!$E317,Tables!$A:$A,0),MATCH('Program and Results'!$A317,Tables!$1:$1,0)-1),""))</f>
        <v/>
      </c>
      <c r="N317" s="74" t="str">
        <f t="shared" si="97"/>
        <v/>
      </c>
      <c r="O317" s="74" t="str">
        <f t="shared" si="98"/>
        <v/>
      </c>
      <c r="P317" s="75" t="str">
        <f t="shared" si="103"/>
        <v/>
      </c>
      <c r="Q317" s="76" t="str">
        <f t="shared" si="99"/>
        <v/>
      </c>
      <c r="R317" s="77" t="str">
        <f t="shared" si="100"/>
        <v/>
      </c>
      <c r="S317" s="87" t="str">
        <f t="shared" si="104"/>
        <v/>
      </c>
      <c r="T317" s="74" t="str">
        <f t="shared" si="94"/>
        <v/>
      </c>
      <c r="U317" s="74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8" t="str">
        <f t="shared" si="105"/>
        <v/>
      </c>
      <c r="W317" s="88" t="str">
        <f>IF(OR($A317="GW 1",$A317="GW 2",$A317="GW 3",$A317="GW 4",$A317="GW 5",$A317="GW 6"),"N/A",IF(T317="","",IF(AND(T317&gt;='Prediction Systems settings'!$B$3,'Program and Results'!T317&lt;='Prediction Systems settings'!$C$3),"DRAW",IF(T317&gt;0,"HOME","AWAY"))))</f>
        <v/>
      </c>
      <c r="X317" s="89" t="str">
        <f t="shared" si="90"/>
        <v/>
      </c>
      <c r="Y317" s="74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4" t="str">
        <f t="shared" si="91"/>
        <v/>
      </c>
      <c r="AA317" s="85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6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6" t="str">
        <f t="shared" si="92"/>
        <v/>
      </c>
      <c r="AD317" s="86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6" t="str">
        <f t="shared" si="93"/>
        <v/>
      </c>
      <c r="AK317" t="s">
        <v>208</v>
      </c>
      <c r="AL317" t="s">
        <v>208</v>
      </c>
    </row>
    <row r="318" spans="1:38">
      <c r="A318" s="80"/>
      <c r="F318" s="73" t="str">
        <f t="shared" si="102"/>
        <v/>
      </c>
      <c r="G318" s="73" t="str">
        <f>IF(A318="GW 1",ELO_Initial,IFERROR(INDEX(Tables!$1:$1048576,MATCH('Program and Results'!$B318,Tables!$A:$A,0),MATCH('Program and Results'!$A318,Tables!$1:$1,0)-1),""))</f>
        <v/>
      </c>
      <c r="H318" s="74" t="str">
        <f t="shared" si="95"/>
        <v/>
      </c>
      <c r="I318" s="74" t="str">
        <f t="shared" si="96"/>
        <v/>
      </c>
      <c r="J318" s="75" t="str">
        <f t="shared" si="89"/>
        <v/>
      </c>
      <c r="K318" s="76" t="str">
        <f>IF(E318="","",IF(ABS(C318-D318)=0,0,IF(ABS(C318-D318)&gt;10,2.99,INDEX('ELO settings '!$B$25:$B$34,MATCH(ABS(C318-D318),'ELO settings '!$A$25:$A$34,0)))))</f>
        <v/>
      </c>
      <c r="L318" s="73" t="str">
        <f t="shared" si="101"/>
        <v/>
      </c>
      <c r="M318" s="73" t="str">
        <f>IF(A318="GW 1",ELO_Initial,IFERROR(INDEX(Tables!$1:$1048576,MATCH('Program and Results'!$E318,Tables!$A:$A,0),MATCH('Program and Results'!$A318,Tables!$1:$1,0)-1),""))</f>
        <v/>
      </c>
      <c r="N318" s="74" t="str">
        <f t="shared" si="97"/>
        <v/>
      </c>
      <c r="O318" s="74" t="str">
        <f t="shared" si="98"/>
        <v/>
      </c>
      <c r="P318" s="75" t="str">
        <f t="shared" si="103"/>
        <v/>
      </c>
      <c r="Q318" s="76" t="str">
        <f t="shared" si="99"/>
        <v/>
      </c>
      <c r="R318" s="77" t="str">
        <f t="shared" si="100"/>
        <v/>
      </c>
      <c r="S318" s="87" t="str">
        <f t="shared" si="104"/>
        <v/>
      </c>
      <c r="T318" s="74" t="str">
        <f t="shared" si="94"/>
        <v/>
      </c>
      <c r="U318" s="74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8" t="str">
        <f t="shared" si="105"/>
        <v/>
      </c>
      <c r="W318" s="88" t="str">
        <f>IF(OR($A318="GW 1",$A318="GW 2",$A318="GW 3",$A318="GW 4",$A318="GW 5",$A318="GW 6"),"N/A",IF(T318="","",IF(AND(T318&gt;='Prediction Systems settings'!$B$3,'Program and Results'!T318&lt;='Prediction Systems settings'!$C$3),"DRAW",IF(T318&gt;0,"HOME","AWAY"))))</f>
        <v/>
      </c>
      <c r="X318" s="89" t="str">
        <f t="shared" si="90"/>
        <v/>
      </c>
      <c r="Y318" s="74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4" t="str">
        <f t="shared" si="91"/>
        <v/>
      </c>
      <c r="AA318" s="85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6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6" t="str">
        <f t="shared" si="92"/>
        <v/>
      </c>
      <c r="AD318" s="86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6" t="str">
        <f t="shared" si="93"/>
        <v/>
      </c>
      <c r="AK318" t="s">
        <v>208</v>
      </c>
      <c r="AL318" t="s">
        <v>208</v>
      </c>
    </row>
    <row r="319" spans="1:38">
      <c r="A319" s="80"/>
      <c r="F319" s="73" t="str">
        <f t="shared" si="102"/>
        <v/>
      </c>
      <c r="G319" s="73" t="str">
        <f>IF(A319="GW 1",ELO_Initial,IFERROR(INDEX(Tables!$1:$1048576,MATCH('Program and Results'!$B319,Tables!$A:$A,0),MATCH('Program and Results'!$A319,Tables!$1:$1,0)-1),""))</f>
        <v/>
      </c>
      <c r="H319" s="74" t="str">
        <f t="shared" si="95"/>
        <v/>
      </c>
      <c r="I319" s="74" t="str">
        <f t="shared" si="96"/>
        <v/>
      </c>
      <c r="J319" s="75" t="str">
        <f t="shared" si="89"/>
        <v/>
      </c>
      <c r="K319" s="76" t="str">
        <f>IF(E319="","",IF(ABS(C319-D319)=0,0,IF(ABS(C319-D319)&gt;10,2.99,INDEX('ELO settings '!$B$25:$B$34,MATCH(ABS(C319-D319),'ELO settings '!$A$25:$A$34,0)))))</f>
        <v/>
      </c>
      <c r="L319" s="73" t="str">
        <f t="shared" si="101"/>
        <v/>
      </c>
      <c r="M319" s="73" t="str">
        <f>IF(A319="GW 1",ELO_Initial,IFERROR(INDEX(Tables!$1:$1048576,MATCH('Program and Results'!$E319,Tables!$A:$A,0),MATCH('Program and Results'!$A319,Tables!$1:$1,0)-1),""))</f>
        <v/>
      </c>
      <c r="N319" s="74" t="str">
        <f t="shared" si="97"/>
        <v/>
      </c>
      <c r="O319" s="74" t="str">
        <f t="shared" si="98"/>
        <v/>
      </c>
      <c r="P319" s="75" t="str">
        <f t="shared" si="103"/>
        <v/>
      </c>
      <c r="Q319" s="76" t="str">
        <f t="shared" si="99"/>
        <v/>
      </c>
      <c r="R319" s="77" t="str">
        <f t="shared" si="100"/>
        <v/>
      </c>
      <c r="S319" s="87" t="str">
        <f t="shared" si="104"/>
        <v/>
      </c>
      <c r="T319" s="74" t="str">
        <f t="shared" si="94"/>
        <v/>
      </c>
      <c r="U319" s="74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8" t="str">
        <f t="shared" si="105"/>
        <v/>
      </c>
      <c r="W319" s="88" t="str">
        <f>IF(OR($A319="GW 1",$A319="GW 2",$A319="GW 3",$A319="GW 4",$A319="GW 5",$A319="GW 6"),"N/A",IF(T319="","",IF(AND(T319&gt;='Prediction Systems settings'!$B$3,'Program and Results'!T319&lt;='Prediction Systems settings'!$C$3),"DRAW",IF(T319&gt;0,"HOME","AWAY"))))</f>
        <v/>
      </c>
      <c r="X319" s="89" t="str">
        <f t="shared" si="90"/>
        <v/>
      </c>
      <c r="Y319" s="74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4" t="str">
        <f t="shared" si="91"/>
        <v/>
      </c>
      <c r="AA319" s="85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6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6" t="str">
        <f t="shared" si="92"/>
        <v/>
      </c>
      <c r="AD319" s="86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6" t="str">
        <f t="shared" si="93"/>
        <v/>
      </c>
      <c r="AK319" t="s">
        <v>208</v>
      </c>
      <c r="AL319" t="s">
        <v>208</v>
      </c>
    </row>
    <row r="320" spans="1:38">
      <c r="A320" s="80"/>
      <c r="F320" s="73" t="str">
        <f t="shared" si="102"/>
        <v/>
      </c>
      <c r="G320" s="73" t="str">
        <f>IF(A320="GW 1",ELO_Initial,IFERROR(INDEX(Tables!$1:$1048576,MATCH('Program and Results'!$B320,Tables!$A:$A,0),MATCH('Program and Results'!$A320,Tables!$1:$1,0)-1),""))</f>
        <v/>
      </c>
      <c r="H320" s="74" t="str">
        <f t="shared" si="95"/>
        <v/>
      </c>
      <c r="I320" s="74" t="str">
        <f t="shared" si="96"/>
        <v/>
      </c>
      <c r="J320" s="75" t="str">
        <f t="shared" si="89"/>
        <v/>
      </c>
      <c r="K320" s="76" t="str">
        <f>IF(E320="","",IF(ABS(C320-D320)=0,0,IF(ABS(C320-D320)&gt;10,2.99,INDEX('ELO settings '!$B$25:$B$34,MATCH(ABS(C320-D320),'ELO settings '!$A$25:$A$34,0)))))</f>
        <v/>
      </c>
      <c r="L320" s="73" t="str">
        <f t="shared" si="101"/>
        <v/>
      </c>
      <c r="M320" s="73" t="str">
        <f>IF(A320="GW 1",ELO_Initial,IFERROR(INDEX(Tables!$1:$1048576,MATCH('Program and Results'!$E320,Tables!$A:$A,0),MATCH('Program and Results'!$A320,Tables!$1:$1,0)-1),""))</f>
        <v/>
      </c>
      <c r="N320" s="74" t="str">
        <f t="shared" si="97"/>
        <v/>
      </c>
      <c r="O320" s="74" t="str">
        <f t="shared" si="98"/>
        <v/>
      </c>
      <c r="P320" s="75" t="str">
        <f t="shared" si="103"/>
        <v/>
      </c>
      <c r="Q320" s="76" t="str">
        <f t="shared" si="99"/>
        <v/>
      </c>
      <c r="R320" s="77" t="str">
        <f t="shared" si="100"/>
        <v/>
      </c>
      <c r="S320" s="87" t="str">
        <f t="shared" si="104"/>
        <v/>
      </c>
      <c r="T320" s="74" t="str">
        <f t="shared" si="94"/>
        <v/>
      </c>
      <c r="U320" s="74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8" t="str">
        <f t="shared" si="105"/>
        <v/>
      </c>
      <c r="W320" s="88" t="str">
        <f>IF(OR($A320="GW 1",$A320="GW 2",$A320="GW 3",$A320="GW 4",$A320="GW 5",$A320="GW 6"),"N/A",IF(T320="","",IF(AND(T320&gt;='Prediction Systems settings'!$B$3,'Program and Results'!T320&lt;='Prediction Systems settings'!$C$3),"DRAW",IF(T320&gt;0,"HOME","AWAY"))))</f>
        <v/>
      </c>
      <c r="X320" s="89" t="str">
        <f t="shared" si="90"/>
        <v/>
      </c>
      <c r="Y320" s="74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4" t="str">
        <f t="shared" si="91"/>
        <v/>
      </c>
      <c r="AA320" s="85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6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6" t="str">
        <f t="shared" si="92"/>
        <v/>
      </c>
      <c r="AD320" s="86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6" t="str">
        <f t="shared" si="93"/>
        <v/>
      </c>
      <c r="AK320" t="s">
        <v>208</v>
      </c>
      <c r="AL320" t="s">
        <v>208</v>
      </c>
    </row>
    <row r="321" spans="1:38">
      <c r="A321" s="80"/>
      <c r="F321" s="73" t="str">
        <f t="shared" si="102"/>
        <v/>
      </c>
      <c r="G321" s="73" t="str">
        <f>IF(A321="GW 1",ELO_Initial,IFERROR(INDEX(Tables!$1:$1048576,MATCH('Program and Results'!$B321,Tables!$A:$A,0),MATCH('Program and Results'!$A321,Tables!$1:$1,0)-1),""))</f>
        <v/>
      </c>
      <c r="H321" s="74" t="str">
        <f t="shared" si="95"/>
        <v/>
      </c>
      <c r="I321" s="74" t="str">
        <f t="shared" si="96"/>
        <v/>
      </c>
      <c r="J321" s="75" t="str">
        <f t="shared" si="89"/>
        <v/>
      </c>
      <c r="K321" s="76" t="str">
        <f>IF(E321="","",IF(ABS(C321-D321)=0,0,IF(ABS(C321-D321)&gt;10,2.99,INDEX('ELO settings '!$B$25:$B$34,MATCH(ABS(C321-D321),'ELO settings '!$A$25:$A$34,0)))))</f>
        <v/>
      </c>
      <c r="L321" s="73" t="str">
        <f t="shared" si="101"/>
        <v/>
      </c>
      <c r="M321" s="73" t="str">
        <f>IF(A321="GW 1",ELO_Initial,IFERROR(INDEX(Tables!$1:$1048576,MATCH('Program and Results'!$E321,Tables!$A:$A,0),MATCH('Program and Results'!$A321,Tables!$1:$1,0)-1),""))</f>
        <v/>
      </c>
      <c r="N321" s="74" t="str">
        <f t="shared" si="97"/>
        <v/>
      </c>
      <c r="O321" s="74" t="str">
        <f t="shared" si="98"/>
        <v/>
      </c>
      <c r="P321" s="75" t="str">
        <f t="shared" si="103"/>
        <v/>
      </c>
      <c r="Q321" s="76" t="str">
        <f t="shared" si="99"/>
        <v/>
      </c>
      <c r="R321" s="77" t="str">
        <f t="shared" si="100"/>
        <v/>
      </c>
      <c r="S321" s="87" t="str">
        <f t="shared" si="104"/>
        <v/>
      </c>
      <c r="T321" s="74" t="str">
        <f t="shared" si="94"/>
        <v/>
      </c>
      <c r="U321" s="74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8" t="str">
        <f t="shared" si="105"/>
        <v/>
      </c>
      <c r="W321" s="88" t="str">
        <f>IF(OR($A321="GW 1",$A321="GW 2",$A321="GW 3",$A321="GW 4",$A321="GW 5",$A321="GW 6"),"N/A",IF(T321="","",IF(AND(T321&gt;='Prediction Systems settings'!$B$3,'Program and Results'!T321&lt;='Prediction Systems settings'!$C$3),"DRAW",IF(T321&gt;0,"HOME","AWAY"))))</f>
        <v/>
      </c>
      <c r="X321" s="89" t="str">
        <f t="shared" si="90"/>
        <v/>
      </c>
      <c r="Y321" s="74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4" t="str">
        <f t="shared" si="91"/>
        <v/>
      </c>
      <c r="AA321" s="85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6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6" t="str">
        <f t="shared" si="92"/>
        <v/>
      </c>
      <c r="AD321" s="86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6" t="str">
        <f t="shared" si="93"/>
        <v/>
      </c>
      <c r="AK321" t="s">
        <v>208</v>
      </c>
      <c r="AL321" t="s">
        <v>208</v>
      </c>
    </row>
    <row r="322" spans="1:38">
      <c r="A322" s="80"/>
      <c r="F322" s="73" t="str">
        <f t="shared" si="102"/>
        <v/>
      </c>
      <c r="G322" s="73" t="str">
        <f>IF(A322="GW 1",ELO_Initial,IFERROR(INDEX(Tables!$1:$1048576,MATCH('Program and Results'!$B322,Tables!$A:$A,0),MATCH('Program and Results'!$A322,Tables!$1:$1,0)-1),""))</f>
        <v/>
      </c>
      <c r="H322" s="74" t="str">
        <f t="shared" si="95"/>
        <v/>
      </c>
      <c r="I322" s="74" t="str">
        <f t="shared" si="96"/>
        <v/>
      </c>
      <c r="J322" s="75" t="str">
        <f t="shared" si="89"/>
        <v/>
      </c>
      <c r="K322" s="76" t="str">
        <f>IF(E322="","",IF(ABS(C322-D322)=0,0,IF(ABS(C322-D322)&gt;10,2.99,INDEX('ELO settings '!$B$25:$B$34,MATCH(ABS(C322-D322),'ELO settings '!$A$25:$A$34,0)))))</f>
        <v/>
      </c>
      <c r="L322" s="73" t="str">
        <f t="shared" si="101"/>
        <v/>
      </c>
      <c r="M322" s="73" t="str">
        <f>IF(A322="GW 1",ELO_Initial,IFERROR(INDEX(Tables!$1:$1048576,MATCH('Program and Results'!$E322,Tables!$A:$A,0),MATCH('Program and Results'!$A322,Tables!$1:$1,0)-1),""))</f>
        <v/>
      </c>
      <c r="N322" s="74" t="str">
        <f t="shared" si="97"/>
        <v/>
      </c>
      <c r="O322" s="74" t="str">
        <f t="shared" si="98"/>
        <v/>
      </c>
      <c r="P322" s="75" t="str">
        <f t="shared" si="103"/>
        <v/>
      </c>
      <c r="Q322" s="76" t="str">
        <f t="shared" si="99"/>
        <v/>
      </c>
      <c r="R322" s="77" t="str">
        <f t="shared" si="100"/>
        <v/>
      </c>
      <c r="S322" s="87" t="str">
        <f t="shared" si="104"/>
        <v/>
      </c>
      <c r="T322" s="74" t="str">
        <f t="shared" si="94"/>
        <v/>
      </c>
      <c r="U322" s="74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8" t="str">
        <f t="shared" si="105"/>
        <v/>
      </c>
      <c r="W322" s="88" t="str">
        <f>IF(OR($A322="GW 1",$A322="GW 2",$A322="GW 3",$A322="GW 4",$A322="GW 5",$A322="GW 6"),"N/A",IF(T322="","",IF(AND(T322&gt;='Prediction Systems settings'!$B$3,'Program and Results'!T322&lt;='Prediction Systems settings'!$C$3),"DRAW",IF(T322&gt;0,"HOME","AWAY"))))</f>
        <v/>
      </c>
      <c r="X322" s="89" t="str">
        <f t="shared" si="90"/>
        <v/>
      </c>
      <c r="Y322" s="74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4" t="str">
        <f t="shared" si="91"/>
        <v/>
      </c>
      <c r="AA322" s="85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6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6" t="str">
        <f t="shared" si="92"/>
        <v/>
      </c>
      <c r="AD322" s="86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6" t="str">
        <f t="shared" si="93"/>
        <v/>
      </c>
      <c r="AK322" t="s">
        <v>208</v>
      </c>
      <c r="AL322" t="s">
        <v>208</v>
      </c>
    </row>
    <row r="323" spans="1:38">
      <c r="A323" s="80"/>
      <c r="F323" s="73" t="str">
        <f t="shared" si="102"/>
        <v/>
      </c>
      <c r="G323" s="73" t="str">
        <f>IF(A323="GW 1",ELO_Initial,IFERROR(INDEX(Tables!$1:$1048576,MATCH('Program and Results'!$B323,Tables!$A:$A,0),MATCH('Program and Results'!$A323,Tables!$1:$1,0)-1),""))</f>
        <v/>
      </c>
      <c r="H323" s="74" t="str">
        <f t="shared" si="95"/>
        <v/>
      </c>
      <c r="I323" s="74" t="str">
        <f t="shared" si="96"/>
        <v/>
      </c>
      <c r="J323" s="75" t="str">
        <f t="shared" ref="J323:J386" si="106">IFERROR(IF(G323="","",1/(1+10^((M323-G323-AK323)/ELO_s))),"")</f>
        <v/>
      </c>
      <c r="K323" s="76" t="str">
        <f>IF(E323="","",IF(ABS(C323-D323)=0,0,IF(ABS(C323-D323)&gt;10,2.99,INDEX('ELO settings '!$B$25:$B$34,MATCH(ABS(C323-D323),'ELO settings '!$A$25:$A$34,0)))))</f>
        <v/>
      </c>
      <c r="L323" s="73" t="str">
        <f t="shared" si="101"/>
        <v/>
      </c>
      <c r="M323" s="73" t="str">
        <f>IF(A323="GW 1",ELO_Initial,IFERROR(INDEX(Tables!$1:$1048576,MATCH('Program and Results'!$E323,Tables!$A:$A,0),MATCH('Program and Results'!$A323,Tables!$1:$1,0)-1),""))</f>
        <v/>
      </c>
      <c r="N323" s="74" t="str">
        <f t="shared" si="97"/>
        <v/>
      </c>
      <c r="O323" s="74" t="str">
        <f t="shared" si="98"/>
        <v/>
      </c>
      <c r="P323" s="75" t="str">
        <f t="shared" si="103"/>
        <v/>
      </c>
      <c r="Q323" s="76" t="str">
        <f t="shared" si="99"/>
        <v/>
      </c>
      <c r="R323" s="77" t="str">
        <f t="shared" si="100"/>
        <v/>
      </c>
      <c r="S323" s="87" t="str">
        <f t="shared" si="104"/>
        <v/>
      </c>
      <c r="T323" s="74" t="str">
        <f t="shared" si="94"/>
        <v/>
      </c>
      <c r="U323" s="74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8" t="str">
        <f t="shared" si="105"/>
        <v/>
      </c>
      <c r="W323" s="88" t="str">
        <f>IF(OR($A323="GW 1",$A323="GW 2",$A323="GW 3",$A323="GW 4",$A323="GW 5",$A323="GW 6"),"N/A",IF(T323="","",IF(AND(T323&gt;='Prediction Systems settings'!$B$3,'Program and Results'!T323&lt;='Prediction Systems settings'!$C$3),"DRAW",IF(T323&gt;0,"HOME","AWAY"))))</f>
        <v/>
      </c>
      <c r="X323" s="89" t="str">
        <f t="shared" ref="X323:X386" si="107">IF(OR($A323="GW 1",$A323="GW 2",$A323="GW 3",$A323="GW 4",$A323="GW 5",$A323="GW 6"),"N/A",IF(D323="","",IF(W323=S323,"Succeeded","Failed")))</f>
        <v/>
      </c>
      <c r="Y323" s="74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4" t="str">
        <f t="shared" ref="Z323:Z386" si="108">IF(OR($A323="GW 1",$A323="GW 2",$A323="GW 3",$A323="GW 4",$A323="GW 5",$A323="GW 6"),"N/A",IF(D323="","",IF(Y323=S323,"Succeeded","Failed")))</f>
        <v/>
      </c>
      <c r="AA323" s="85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6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6" t="str">
        <f t="shared" ref="AC323:AC386" si="109">IF(OR($A323="GW 1",$A323="GW 2",$A323="GW 3",$A323="GW 4",$A323="GW 5",$A323="GW 6"),"N/A",IFERROR(IF(G323="","",AA323-AB323),""))</f>
        <v/>
      </c>
      <c r="AD323" s="86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6" t="str">
        <f t="shared" ref="AE323:AE386" si="110">IF(OR($A323="GW 1",$A323="GW 2",$A323="GW 3",$A323="GW 4",$A323="GW 5",$A323="GW 6"),"N/A",IF(C323="","",IF(AD323=S323,"Succeeded","Failed")))</f>
        <v/>
      </c>
      <c r="AK323" t="s">
        <v>208</v>
      </c>
      <c r="AL323" t="s">
        <v>208</v>
      </c>
    </row>
    <row r="324" spans="1:38">
      <c r="A324" s="80"/>
      <c r="F324" s="73" t="str">
        <f t="shared" si="102"/>
        <v/>
      </c>
      <c r="G324" s="73" t="str">
        <f>IF(A324="GW 1",ELO_Initial,IFERROR(INDEX(Tables!$1:$1048576,MATCH('Program and Results'!$B324,Tables!$A:$A,0),MATCH('Program and Results'!$A324,Tables!$1:$1,0)-1),""))</f>
        <v/>
      </c>
      <c r="H324" s="74" t="str">
        <f t="shared" si="95"/>
        <v/>
      </c>
      <c r="I324" s="74" t="str">
        <f t="shared" si="96"/>
        <v/>
      </c>
      <c r="J324" s="75" t="str">
        <f t="shared" si="106"/>
        <v/>
      </c>
      <c r="K324" s="76" t="str">
        <f>IF(E324="","",IF(ABS(C324-D324)=0,0,IF(ABS(C324-D324)&gt;10,2.99,INDEX('ELO settings '!$B$25:$B$34,MATCH(ABS(C324-D324),'ELO settings '!$A$25:$A$34,0)))))</f>
        <v/>
      </c>
      <c r="L324" s="73" t="str">
        <f t="shared" si="101"/>
        <v/>
      </c>
      <c r="M324" s="73" t="str">
        <f>IF(A324="GW 1",ELO_Initial,IFERROR(INDEX(Tables!$1:$1048576,MATCH('Program and Results'!$E324,Tables!$A:$A,0),MATCH('Program and Results'!$A324,Tables!$1:$1,0)-1),""))</f>
        <v/>
      </c>
      <c r="N324" s="74" t="str">
        <f t="shared" si="97"/>
        <v/>
      </c>
      <c r="O324" s="74" t="str">
        <f t="shared" si="98"/>
        <v/>
      </c>
      <c r="P324" s="75" t="str">
        <f t="shared" si="103"/>
        <v/>
      </c>
      <c r="Q324" s="76" t="str">
        <f t="shared" si="99"/>
        <v/>
      </c>
      <c r="R324" s="77" t="str">
        <f t="shared" si="100"/>
        <v/>
      </c>
      <c r="S324" s="87" t="str">
        <f t="shared" si="104"/>
        <v/>
      </c>
      <c r="T324" s="74" t="str">
        <f t="shared" ref="T324:T387" si="111">IFERROR(IF(G324="","",ROUND(G324-M324,0)),"")</f>
        <v/>
      </c>
      <c r="U324" s="74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8" t="str">
        <f t="shared" si="105"/>
        <v/>
      </c>
      <c r="W324" s="88" t="str">
        <f>IF(OR($A324="GW 1",$A324="GW 2",$A324="GW 3",$A324="GW 4",$A324="GW 5",$A324="GW 6"),"N/A",IF(T324="","",IF(AND(T324&gt;='Prediction Systems settings'!$B$3,'Program and Results'!T324&lt;='Prediction Systems settings'!$C$3),"DRAW",IF(T324&gt;0,"HOME","AWAY"))))</f>
        <v/>
      </c>
      <c r="X324" s="89" t="str">
        <f t="shared" si="107"/>
        <v/>
      </c>
      <c r="Y324" s="74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4" t="str">
        <f t="shared" si="108"/>
        <v/>
      </c>
      <c r="AA324" s="85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6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6" t="str">
        <f t="shared" si="109"/>
        <v/>
      </c>
      <c r="AD324" s="86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6" t="str">
        <f t="shared" si="110"/>
        <v/>
      </c>
      <c r="AK324" t="s">
        <v>208</v>
      </c>
      <c r="AL324" t="s">
        <v>208</v>
      </c>
    </row>
    <row r="325" spans="1:38">
      <c r="A325" s="80"/>
      <c r="F325" s="73" t="str">
        <f t="shared" si="102"/>
        <v/>
      </c>
      <c r="G325" s="73" t="str">
        <f>IF(A325="GW 1",ELO_Initial,IFERROR(INDEX(Tables!$1:$1048576,MATCH('Program and Results'!$B325,Tables!$A:$A,0),MATCH('Program and Results'!$A325,Tables!$1:$1,0)-1),""))</f>
        <v/>
      </c>
      <c r="H325" s="74" t="str">
        <f t="shared" si="95"/>
        <v/>
      </c>
      <c r="I325" s="74" t="str">
        <f t="shared" si="96"/>
        <v/>
      </c>
      <c r="J325" s="75" t="str">
        <f t="shared" si="106"/>
        <v/>
      </c>
      <c r="K325" s="76" t="str">
        <f>IF(E325="","",IF(ABS(C325-D325)=0,0,IF(ABS(C325-D325)&gt;10,2.99,INDEX('ELO settings '!$B$25:$B$34,MATCH(ABS(C325-D325),'ELO settings '!$A$25:$A$34,0)))))</f>
        <v/>
      </c>
      <c r="L325" s="73" t="str">
        <f t="shared" si="101"/>
        <v/>
      </c>
      <c r="M325" s="73" t="str">
        <f>IF(A325="GW 1",ELO_Initial,IFERROR(INDEX(Tables!$1:$1048576,MATCH('Program and Results'!$E325,Tables!$A:$A,0),MATCH('Program and Results'!$A325,Tables!$1:$1,0)-1),""))</f>
        <v/>
      </c>
      <c r="N325" s="74" t="str">
        <f t="shared" si="97"/>
        <v/>
      </c>
      <c r="O325" s="74" t="str">
        <f t="shared" si="98"/>
        <v/>
      </c>
      <c r="P325" s="75" t="str">
        <f t="shared" si="103"/>
        <v/>
      </c>
      <c r="Q325" s="76" t="str">
        <f t="shared" si="99"/>
        <v/>
      </c>
      <c r="R325" s="77" t="str">
        <f t="shared" si="100"/>
        <v/>
      </c>
      <c r="S325" s="87" t="str">
        <f t="shared" si="104"/>
        <v/>
      </c>
      <c r="T325" s="74" t="str">
        <f t="shared" si="111"/>
        <v/>
      </c>
      <c r="U325" s="74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8" t="str">
        <f t="shared" si="105"/>
        <v/>
      </c>
      <c r="W325" s="88" t="str">
        <f>IF(OR($A325="GW 1",$A325="GW 2",$A325="GW 3",$A325="GW 4",$A325="GW 5",$A325="GW 6"),"N/A",IF(T325="","",IF(AND(T325&gt;='Prediction Systems settings'!$B$3,'Program and Results'!T325&lt;='Prediction Systems settings'!$C$3),"DRAW",IF(T325&gt;0,"HOME","AWAY"))))</f>
        <v/>
      </c>
      <c r="X325" s="89" t="str">
        <f t="shared" si="107"/>
        <v/>
      </c>
      <c r="Y325" s="74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4" t="str">
        <f t="shared" si="108"/>
        <v/>
      </c>
      <c r="AA325" s="85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6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6" t="str">
        <f t="shared" si="109"/>
        <v/>
      </c>
      <c r="AD325" s="86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6" t="str">
        <f t="shared" si="110"/>
        <v/>
      </c>
      <c r="AK325" t="s">
        <v>208</v>
      </c>
      <c r="AL325" t="s">
        <v>208</v>
      </c>
    </row>
    <row r="326" spans="1:38">
      <c r="A326" s="80"/>
      <c r="F326" s="73" t="str">
        <f t="shared" si="102"/>
        <v/>
      </c>
      <c r="G326" s="73" t="str">
        <f>IF(A326="GW 1",ELO_Initial,IFERROR(INDEX(Tables!$1:$1048576,MATCH('Program and Results'!$B326,Tables!$A:$A,0),MATCH('Program and Results'!$A326,Tables!$1:$1,0)-1),""))</f>
        <v/>
      </c>
      <c r="H326" s="74" t="str">
        <f t="shared" si="95"/>
        <v/>
      </c>
      <c r="I326" s="74" t="str">
        <f t="shared" si="96"/>
        <v/>
      </c>
      <c r="J326" s="75" t="str">
        <f t="shared" si="106"/>
        <v/>
      </c>
      <c r="K326" s="76" t="str">
        <f>IF(E326="","",IF(ABS(C326-D326)=0,0,IF(ABS(C326-D326)&gt;10,2.99,INDEX('ELO settings '!$B$25:$B$34,MATCH(ABS(C326-D326),'ELO settings '!$A$25:$A$34,0)))))</f>
        <v/>
      </c>
      <c r="L326" s="73" t="str">
        <f t="shared" si="101"/>
        <v/>
      </c>
      <c r="M326" s="73" t="str">
        <f>IF(A326="GW 1",ELO_Initial,IFERROR(INDEX(Tables!$1:$1048576,MATCH('Program and Results'!$E326,Tables!$A:$A,0),MATCH('Program and Results'!$A326,Tables!$1:$1,0)-1),""))</f>
        <v/>
      </c>
      <c r="N326" s="74" t="str">
        <f t="shared" si="97"/>
        <v/>
      </c>
      <c r="O326" s="74" t="str">
        <f t="shared" si="98"/>
        <v/>
      </c>
      <c r="P326" s="75" t="str">
        <f t="shared" si="103"/>
        <v/>
      </c>
      <c r="Q326" s="76" t="str">
        <f t="shared" si="99"/>
        <v/>
      </c>
      <c r="R326" s="77" t="str">
        <f t="shared" si="100"/>
        <v/>
      </c>
      <c r="S326" s="87" t="str">
        <f t="shared" si="104"/>
        <v/>
      </c>
      <c r="T326" s="74" t="str">
        <f t="shared" si="111"/>
        <v/>
      </c>
      <c r="U326" s="74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8" t="str">
        <f t="shared" si="105"/>
        <v/>
      </c>
      <c r="W326" s="88" t="str">
        <f>IF(OR($A326="GW 1",$A326="GW 2",$A326="GW 3",$A326="GW 4",$A326="GW 5",$A326="GW 6"),"N/A",IF(T326="","",IF(AND(T326&gt;='Prediction Systems settings'!$B$3,'Program and Results'!T326&lt;='Prediction Systems settings'!$C$3),"DRAW",IF(T326&gt;0,"HOME","AWAY"))))</f>
        <v/>
      </c>
      <c r="X326" s="89" t="str">
        <f t="shared" si="107"/>
        <v/>
      </c>
      <c r="Y326" s="74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4" t="str">
        <f t="shared" si="108"/>
        <v/>
      </c>
      <c r="AA326" s="85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6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6" t="str">
        <f t="shared" si="109"/>
        <v/>
      </c>
      <c r="AD326" s="86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6" t="str">
        <f t="shared" si="110"/>
        <v/>
      </c>
      <c r="AK326" t="s">
        <v>208</v>
      </c>
      <c r="AL326" t="s">
        <v>208</v>
      </c>
    </row>
    <row r="327" spans="1:38">
      <c r="A327" s="80"/>
      <c r="F327" s="73" t="str">
        <f t="shared" si="102"/>
        <v/>
      </c>
      <c r="G327" s="73" t="str">
        <f>IF(A327="GW 1",ELO_Initial,IFERROR(INDEX(Tables!$1:$1048576,MATCH('Program and Results'!$B327,Tables!$A:$A,0),MATCH('Program and Results'!$A327,Tables!$1:$1,0)-1),""))</f>
        <v/>
      </c>
      <c r="H327" s="74" t="str">
        <f t="shared" si="95"/>
        <v/>
      </c>
      <c r="I327" s="74" t="str">
        <f t="shared" si="96"/>
        <v/>
      </c>
      <c r="J327" s="75" t="str">
        <f t="shared" si="106"/>
        <v/>
      </c>
      <c r="K327" s="76" t="str">
        <f>IF(E327="","",IF(ABS(C327-D327)=0,0,IF(ABS(C327-D327)&gt;10,2.99,INDEX('ELO settings '!$B$25:$B$34,MATCH(ABS(C327-D327),'ELO settings '!$A$25:$A$34,0)))))</f>
        <v/>
      </c>
      <c r="L327" s="73" t="str">
        <f t="shared" si="101"/>
        <v/>
      </c>
      <c r="M327" s="73" t="str">
        <f>IF(A327="GW 1",ELO_Initial,IFERROR(INDEX(Tables!$1:$1048576,MATCH('Program and Results'!$E327,Tables!$A:$A,0),MATCH('Program and Results'!$A327,Tables!$1:$1,0)-1),""))</f>
        <v/>
      </c>
      <c r="N327" s="74" t="str">
        <f t="shared" si="97"/>
        <v/>
      </c>
      <c r="O327" s="74" t="str">
        <f t="shared" si="98"/>
        <v/>
      </c>
      <c r="P327" s="75" t="str">
        <f t="shared" si="103"/>
        <v/>
      </c>
      <c r="Q327" s="76" t="str">
        <f t="shared" si="99"/>
        <v/>
      </c>
      <c r="R327" s="77" t="str">
        <f t="shared" si="100"/>
        <v/>
      </c>
      <c r="S327" s="87" t="str">
        <f t="shared" si="104"/>
        <v/>
      </c>
      <c r="T327" s="74" t="str">
        <f t="shared" si="111"/>
        <v/>
      </c>
      <c r="U327" s="74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8" t="str">
        <f t="shared" si="105"/>
        <v/>
      </c>
      <c r="W327" s="88" t="str">
        <f>IF(OR($A327="GW 1",$A327="GW 2",$A327="GW 3",$A327="GW 4",$A327="GW 5",$A327="GW 6"),"N/A",IF(T327="","",IF(AND(T327&gt;='Prediction Systems settings'!$B$3,'Program and Results'!T327&lt;='Prediction Systems settings'!$C$3),"DRAW",IF(T327&gt;0,"HOME","AWAY"))))</f>
        <v/>
      </c>
      <c r="X327" s="89" t="str">
        <f t="shared" si="107"/>
        <v/>
      </c>
      <c r="Y327" s="74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4" t="str">
        <f t="shared" si="108"/>
        <v/>
      </c>
      <c r="AA327" s="85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6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6" t="str">
        <f t="shared" si="109"/>
        <v/>
      </c>
      <c r="AD327" s="86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6" t="str">
        <f t="shared" si="110"/>
        <v/>
      </c>
      <c r="AK327" t="s">
        <v>208</v>
      </c>
      <c r="AL327" t="s">
        <v>208</v>
      </c>
    </row>
    <row r="328" spans="1:38">
      <c r="A328" s="80"/>
      <c r="F328" s="73" t="str">
        <f t="shared" si="102"/>
        <v/>
      </c>
      <c r="G328" s="73" t="str">
        <f>IF(A328="GW 1",ELO_Initial,IFERROR(INDEX(Tables!$1:$1048576,MATCH('Program and Results'!$B328,Tables!$A:$A,0),MATCH('Program and Results'!$A328,Tables!$1:$1,0)-1),""))</f>
        <v/>
      </c>
      <c r="H328" s="74" t="str">
        <f t="shared" si="95"/>
        <v/>
      </c>
      <c r="I328" s="74" t="str">
        <f t="shared" si="96"/>
        <v/>
      </c>
      <c r="J328" s="75" t="str">
        <f t="shared" si="106"/>
        <v/>
      </c>
      <c r="K328" s="76" t="str">
        <f>IF(E328="","",IF(ABS(C328-D328)=0,0,IF(ABS(C328-D328)&gt;10,2.99,INDEX('ELO settings '!$B$25:$B$34,MATCH(ABS(C328-D328),'ELO settings '!$A$25:$A$34,0)))))</f>
        <v/>
      </c>
      <c r="L328" s="73" t="str">
        <f t="shared" si="101"/>
        <v/>
      </c>
      <c r="M328" s="73" t="str">
        <f>IF(A328="GW 1",ELO_Initial,IFERROR(INDEX(Tables!$1:$1048576,MATCH('Program and Results'!$E328,Tables!$A:$A,0),MATCH('Program and Results'!$A328,Tables!$1:$1,0)-1),""))</f>
        <v/>
      </c>
      <c r="N328" s="74" t="str">
        <f t="shared" si="97"/>
        <v/>
      </c>
      <c r="O328" s="74" t="str">
        <f t="shared" si="98"/>
        <v/>
      </c>
      <c r="P328" s="75" t="str">
        <f t="shared" si="103"/>
        <v/>
      </c>
      <c r="Q328" s="76" t="str">
        <f t="shared" si="99"/>
        <v/>
      </c>
      <c r="R328" s="77" t="str">
        <f t="shared" si="100"/>
        <v/>
      </c>
      <c r="S328" s="87" t="str">
        <f t="shared" si="104"/>
        <v/>
      </c>
      <c r="T328" s="74" t="str">
        <f t="shared" si="111"/>
        <v/>
      </c>
      <c r="U328" s="74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8" t="str">
        <f t="shared" si="105"/>
        <v/>
      </c>
      <c r="W328" s="88" t="str">
        <f>IF(OR($A328="GW 1",$A328="GW 2",$A328="GW 3",$A328="GW 4",$A328="GW 5",$A328="GW 6"),"N/A",IF(T328="","",IF(AND(T328&gt;='Prediction Systems settings'!$B$3,'Program and Results'!T328&lt;='Prediction Systems settings'!$C$3),"DRAW",IF(T328&gt;0,"HOME","AWAY"))))</f>
        <v/>
      </c>
      <c r="X328" s="89" t="str">
        <f t="shared" si="107"/>
        <v/>
      </c>
      <c r="Y328" s="74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4" t="str">
        <f t="shared" si="108"/>
        <v/>
      </c>
      <c r="AA328" s="85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6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6" t="str">
        <f t="shared" si="109"/>
        <v/>
      </c>
      <c r="AD328" s="86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6" t="str">
        <f t="shared" si="110"/>
        <v/>
      </c>
      <c r="AK328" t="s">
        <v>208</v>
      </c>
      <c r="AL328" t="s">
        <v>208</v>
      </c>
    </row>
    <row r="329" spans="1:38">
      <c r="A329" s="80"/>
      <c r="F329" s="73" t="str">
        <f t="shared" si="102"/>
        <v/>
      </c>
      <c r="G329" s="73" t="str">
        <f>IF(A329="GW 1",ELO_Initial,IFERROR(INDEX(Tables!$1:$1048576,MATCH('Program and Results'!$B329,Tables!$A:$A,0),MATCH('Program and Results'!$A329,Tables!$1:$1,0)-1),""))</f>
        <v/>
      </c>
      <c r="H329" s="74" t="str">
        <f t="shared" ref="H329:H392" si="112">IF(K329="","",ELO_K+K329)</f>
        <v/>
      </c>
      <c r="I329" s="74" t="str">
        <f t="shared" ref="I329:I392" si="113">IF(D329="","",IF(C329="","",IF(C329-D329&gt;0,1,IF(C329-D329=0,0.5,0))))</f>
        <v/>
      </c>
      <c r="J329" s="75" t="str">
        <f t="shared" si="106"/>
        <v/>
      </c>
      <c r="K329" s="76" t="str">
        <f>IF(E329="","",IF(ABS(C329-D329)=0,0,IF(ABS(C329-D329)&gt;10,2.99,INDEX('ELO settings '!$B$25:$B$34,MATCH(ABS(C329-D329),'ELO settings '!$A$25:$A$34,0)))))</f>
        <v/>
      </c>
      <c r="L329" s="73" t="str">
        <f t="shared" si="101"/>
        <v/>
      </c>
      <c r="M329" s="73" t="str">
        <f>IF(A329="GW 1",ELO_Initial,IFERROR(INDEX(Tables!$1:$1048576,MATCH('Program and Results'!$E329,Tables!$A:$A,0),MATCH('Program and Results'!$A329,Tables!$1:$1,0)-1),""))</f>
        <v/>
      </c>
      <c r="N329" s="74" t="str">
        <f t="shared" ref="N329:N392" si="114">IFERROR(ELO_K+Q329,"")</f>
        <v/>
      </c>
      <c r="O329" s="74" t="str">
        <f t="shared" ref="O329:O392" si="115">IF(D329="","",IF(D329="","",IF(D329-C329&gt;0,1,IF(D329-C329=0,0.5,0))))</f>
        <v/>
      </c>
      <c r="P329" s="75" t="str">
        <f t="shared" si="103"/>
        <v/>
      </c>
      <c r="Q329" s="76" t="str">
        <f t="shared" ref="Q329:Q392" si="116">K329</f>
        <v/>
      </c>
      <c r="R329" s="77" t="str">
        <f t="shared" ref="R329:R392" si="117">IFERROR(IF(I329+O329&lt;&gt;1,"check","ok"),"")</f>
        <v/>
      </c>
      <c r="S329" s="87" t="str">
        <f t="shared" si="104"/>
        <v/>
      </c>
      <c r="T329" s="74" t="str">
        <f t="shared" si="111"/>
        <v/>
      </c>
      <c r="U329" s="74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8" t="str">
        <f t="shared" si="105"/>
        <v/>
      </c>
      <c r="W329" s="88" t="str">
        <f>IF(OR($A329="GW 1",$A329="GW 2",$A329="GW 3",$A329="GW 4",$A329="GW 5",$A329="GW 6"),"N/A",IF(T329="","",IF(AND(T329&gt;='Prediction Systems settings'!$B$3,'Program and Results'!T329&lt;='Prediction Systems settings'!$C$3),"DRAW",IF(T329&gt;0,"HOME","AWAY"))))</f>
        <v/>
      </c>
      <c r="X329" s="89" t="str">
        <f t="shared" si="107"/>
        <v/>
      </c>
      <c r="Y329" s="74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4" t="str">
        <f t="shared" si="108"/>
        <v/>
      </c>
      <c r="AA329" s="85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6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6" t="str">
        <f t="shared" si="109"/>
        <v/>
      </c>
      <c r="AD329" s="86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6" t="str">
        <f t="shared" si="110"/>
        <v/>
      </c>
      <c r="AK329" t="s">
        <v>208</v>
      </c>
      <c r="AL329" t="s">
        <v>208</v>
      </c>
    </row>
    <row r="330" spans="1:38">
      <c r="A330" s="80"/>
      <c r="F330" s="73" t="str">
        <f t="shared" si="102"/>
        <v/>
      </c>
      <c r="G330" s="73" t="str">
        <f>IF(A330="GW 1",ELO_Initial,IFERROR(INDEX(Tables!$1:$1048576,MATCH('Program and Results'!$B330,Tables!$A:$A,0),MATCH('Program and Results'!$A330,Tables!$1:$1,0)-1),""))</f>
        <v/>
      </c>
      <c r="H330" s="74" t="str">
        <f t="shared" si="112"/>
        <v/>
      </c>
      <c r="I330" s="74" t="str">
        <f t="shared" si="113"/>
        <v/>
      </c>
      <c r="J330" s="75" t="str">
        <f t="shared" si="106"/>
        <v/>
      </c>
      <c r="K330" s="76" t="str">
        <f>IF(E330="","",IF(ABS(C330-D330)=0,0,IF(ABS(C330-D330)&gt;10,2.99,INDEX('ELO settings '!$B$25:$B$34,MATCH(ABS(C330-D330),'ELO settings '!$A$25:$A$34,0)))))</f>
        <v/>
      </c>
      <c r="L330" s="73" t="str">
        <f t="shared" ref="L330:L393" si="118">IFERROR(M330+N330*(O330-P330),"")</f>
        <v/>
      </c>
      <c r="M330" s="73" t="str">
        <f>IF(A330="GW 1",ELO_Initial,IFERROR(INDEX(Tables!$1:$1048576,MATCH('Program and Results'!$E330,Tables!$A:$A,0),MATCH('Program and Results'!$A330,Tables!$1:$1,0)-1),""))</f>
        <v/>
      </c>
      <c r="N330" s="74" t="str">
        <f t="shared" si="114"/>
        <v/>
      </c>
      <c r="O330" s="74" t="str">
        <f t="shared" si="115"/>
        <v/>
      </c>
      <c r="P330" s="75" t="str">
        <f t="shared" si="103"/>
        <v/>
      </c>
      <c r="Q330" s="76" t="str">
        <f t="shared" si="116"/>
        <v/>
      </c>
      <c r="R330" s="77" t="str">
        <f t="shared" si="117"/>
        <v/>
      </c>
      <c r="S330" s="87" t="str">
        <f t="shared" si="104"/>
        <v/>
      </c>
      <c r="T330" s="74" t="str">
        <f t="shared" si="111"/>
        <v/>
      </c>
      <c r="U330" s="74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8" t="str">
        <f t="shared" si="105"/>
        <v/>
      </c>
      <c r="W330" s="88" t="str">
        <f>IF(OR($A330="GW 1",$A330="GW 2",$A330="GW 3",$A330="GW 4",$A330="GW 5",$A330="GW 6"),"N/A",IF(T330="","",IF(AND(T330&gt;='Prediction Systems settings'!$B$3,'Program and Results'!T330&lt;='Prediction Systems settings'!$C$3),"DRAW",IF(T330&gt;0,"HOME","AWAY"))))</f>
        <v/>
      </c>
      <c r="X330" s="89" t="str">
        <f t="shared" si="107"/>
        <v/>
      </c>
      <c r="Y330" s="74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4" t="str">
        <f t="shared" si="108"/>
        <v/>
      </c>
      <c r="AA330" s="85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6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6" t="str">
        <f t="shared" si="109"/>
        <v/>
      </c>
      <c r="AD330" s="86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6" t="str">
        <f t="shared" si="110"/>
        <v/>
      </c>
      <c r="AK330" t="s">
        <v>208</v>
      </c>
      <c r="AL330" t="s">
        <v>208</v>
      </c>
    </row>
    <row r="331" spans="1:38">
      <c r="A331" s="80"/>
      <c r="F331" s="73" t="str">
        <f t="shared" si="102"/>
        <v/>
      </c>
      <c r="G331" s="73" t="str">
        <f>IF(A331="GW 1",ELO_Initial,IFERROR(INDEX(Tables!$1:$1048576,MATCH('Program and Results'!$B331,Tables!$A:$A,0),MATCH('Program and Results'!$A331,Tables!$1:$1,0)-1),""))</f>
        <v/>
      </c>
      <c r="H331" s="74" t="str">
        <f t="shared" si="112"/>
        <v/>
      </c>
      <c r="I331" s="74" t="str">
        <f t="shared" si="113"/>
        <v/>
      </c>
      <c r="J331" s="75" t="str">
        <f t="shared" si="106"/>
        <v/>
      </c>
      <c r="K331" s="76" t="str">
        <f>IF(E331="","",IF(ABS(C331-D331)=0,0,IF(ABS(C331-D331)&gt;10,2.99,INDEX('ELO settings '!$B$25:$B$34,MATCH(ABS(C331-D331),'ELO settings '!$A$25:$A$34,0)))))</f>
        <v/>
      </c>
      <c r="L331" s="73" t="str">
        <f t="shared" si="118"/>
        <v/>
      </c>
      <c r="M331" s="73" t="str">
        <f>IF(A331="GW 1",ELO_Initial,IFERROR(INDEX(Tables!$1:$1048576,MATCH('Program and Results'!$E331,Tables!$A:$A,0),MATCH('Program and Results'!$A331,Tables!$1:$1,0)-1),""))</f>
        <v/>
      </c>
      <c r="N331" s="74" t="str">
        <f t="shared" si="114"/>
        <v/>
      </c>
      <c r="O331" s="74" t="str">
        <f t="shared" si="115"/>
        <v/>
      </c>
      <c r="P331" s="75" t="str">
        <f t="shared" si="103"/>
        <v/>
      </c>
      <c r="Q331" s="76" t="str">
        <f t="shared" si="116"/>
        <v/>
      </c>
      <c r="R331" s="77" t="str">
        <f t="shared" si="117"/>
        <v/>
      </c>
      <c r="S331" s="87" t="str">
        <f t="shared" si="104"/>
        <v/>
      </c>
      <c r="T331" s="74" t="str">
        <f t="shared" si="111"/>
        <v/>
      </c>
      <c r="U331" s="74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8" t="str">
        <f t="shared" si="105"/>
        <v/>
      </c>
      <c r="W331" s="88" t="str">
        <f>IF(OR($A331="GW 1",$A331="GW 2",$A331="GW 3",$A331="GW 4",$A331="GW 5",$A331="GW 6"),"N/A",IF(T331="","",IF(AND(T331&gt;='Prediction Systems settings'!$B$3,'Program and Results'!T331&lt;='Prediction Systems settings'!$C$3),"DRAW",IF(T331&gt;0,"HOME","AWAY"))))</f>
        <v/>
      </c>
      <c r="X331" s="89" t="str">
        <f t="shared" si="107"/>
        <v/>
      </c>
      <c r="Y331" s="74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4" t="str">
        <f t="shared" si="108"/>
        <v/>
      </c>
      <c r="AA331" s="85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6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6" t="str">
        <f t="shared" si="109"/>
        <v/>
      </c>
      <c r="AD331" s="86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6" t="str">
        <f t="shared" si="110"/>
        <v/>
      </c>
      <c r="AK331" t="s">
        <v>208</v>
      </c>
      <c r="AL331" t="s">
        <v>208</v>
      </c>
    </row>
    <row r="332" spans="1:38">
      <c r="A332" s="80"/>
      <c r="F332" s="73" t="str">
        <f t="shared" ref="F332:F395" si="119">IFERROR(IF(G332+H332*(I332-J332)=0,"",G332+H332*(I332-J332)),"")</f>
        <v/>
      </c>
      <c r="G332" s="73" t="str">
        <f>IF(A332="GW 1",ELO_Initial,IFERROR(INDEX(Tables!$1:$1048576,MATCH('Program and Results'!$B332,Tables!$A:$A,0),MATCH('Program and Results'!$A332,Tables!$1:$1,0)-1),""))</f>
        <v/>
      </c>
      <c r="H332" s="74" t="str">
        <f t="shared" si="112"/>
        <v/>
      </c>
      <c r="I332" s="74" t="str">
        <f t="shared" si="113"/>
        <v/>
      </c>
      <c r="J332" s="75" t="str">
        <f t="shared" si="106"/>
        <v/>
      </c>
      <c r="K332" s="76" t="str">
        <f>IF(E332="","",IF(ABS(C332-D332)=0,0,IF(ABS(C332-D332)&gt;10,2.99,INDEX('ELO settings '!$B$25:$B$34,MATCH(ABS(C332-D332),'ELO settings '!$A$25:$A$34,0)))))</f>
        <v/>
      </c>
      <c r="L332" s="73" t="str">
        <f t="shared" si="118"/>
        <v/>
      </c>
      <c r="M332" s="73" t="str">
        <f>IF(A332="GW 1",ELO_Initial,IFERROR(INDEX(Tables!$1:$1048576,MATCH('Program and Results'!$E332,Tables!$A:$A,0),MATCH('Program and Results'!$A332,Tables!$1:$1,0)-1),""))</f>
        <v/>
      </c>
      <c r="N332" s="74" t="str">
        <f t="shared" si="114"/>
        <v/>
      </c>
      <c r="O332" s="74" t="str">
        <f t="shared" si="115"/>
        <v/>
      </c>
      <c r="P332" s="75" t="str">
        <f t="shared" ref="P332:P395" si="120">IFERROR(1-J332,"")</f>
        <v/>
      </c>
      <c r="Q332" s="76" t="str">
        <f t="shared" si="116"/>
        <v/>
      </c>
      <c r="R332" s="77" t="str">
        <f t="shared" si="117"/>
        <v/>
      </c>
      <c r="S332" s="87" t="str">
        <f t="shared" si="104"/>
        <v/>
      </c>
      <c r="T332" s="74" t="str">
        <f t="shared" si="111"/>
        <v/>
      </c>
      <c r="U332" s="74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8" t="str">
        <f t="shared" si="105"/>
        <v/>
      </c>
      <c r="W332" s="88" t="str">
        <f>IF(OR($A332="GW 1",$A332="GW 2",$A332="GW 3",$A332="GW 4",$A332="GW 5",$A332="GW 6"),"N/A",IF(T332="","",IF(AND(T332&gt;='Prediction Systems settings'!$B$3,'Program and Results'!T332&lt;='Prediction Systems settings'!$C$3),"DRAW",IF(T332&gt;0,"HOME","AWAY"))))</f>
        <v/>
      </c>
      <c r="X332" s="89" t="str">
        <f t="shared" si="107"/>
        <v/>
      </c>
      <c r="Y332" s="74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4" t="str">
        <f t="shared" si="108"/>
        <v/>
      </c>
      <c r="AA332" s="85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6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6" t="str">
        <f t="shared" si="109"/>
        <v/>
      </c>
      <c r="AD332" s="86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6" t="str">
        <f t="shared" si="110"/>
        <v/>
      </c>
      <c r="AK332" t="s">
        <v>208</v>
      </c>
      <c r="AL332" t="s">
        <v>208</v>
      </c>
    </row>
    <row r="333" spans="1:38">
      <c r="A333" s="80"/>
      <c r="F333" s="73" t="str">
        <f t="shared" si="119"/>
        <v/>
      </c>
      <c r="G333" s="73" t="str">
        <f>IF(A333="GW 1",ELO_Initial,IFERROR(INDEX(Tables!$1:$1048576,MATCH('Program and Results'!$B333,Tables!$A:$A,0),MATCH('Program and Results'!$A333,Tables!$1:$1,0)-1),""))</f>
        <v/>
      </c>
      <c r="H333" s="74" t="str">
        <f t="shared" si="112"/>
        <v/>
      </c>
      <c r="I333" s="74" t="str">
        <f t="shared" si="113"/>
        <v/>
      </c>
      <c r="J333" s="75" t="str">
        <f t="shared" si="106"/>
        <v/>
      </c>
      <c r="K333" s="76" t="str">
        <f>IF(E333="","",IF(ABS(C333-D333)=0,0,IF(ABS(C333-D333)&gt;10,2.99,INDEX('ELO settings '!$B$25:$B$34,MATCH(ABS(C333-D333),'ELO settings '!$A$25:$A$34,0)))))</f>
        <v/>
      </c>
      <c r="L333" s="73" t="str">
        <f t="shared" si="118"/>
        <v/>
      </c>
      <c r="M333" s="73" t="str">
        <f>IF(A333="GW 1",ELO_Initial,IFERROR(INDEX(Tables!$1:$1048576,MATCH('Program and Results'!$E333,Tables!$A:$A,0),MATCH('Program and Results'!$A333,Tables!$1:$1,0)-1),""))</f>
        <v/>
      </c>
      <c r="N333" s="74" t="str">
        <f t="shared" si="114"/>
        <v/>
      </c>
      <c r="O333" s="74" t="str">
        <f t="shared" si="115"/>
        <v/>
      </c>
      <c r="P333" s="75" t="str">
        <f t="shared" si="120"/>
        <v/>
      </c>
      <c r="Q333" s="76" t="str">
        <f t="shared" si="116"/>
        <v/>
      </c>
      <c r="R333" s="77" t="str">
        <f t="shared" si="117"/>
        <v/>
      </c>
      <c r="S333" s="87" t="str">
        <f t="shared" si="104"/>
        <v/>
      </c>
      <c r="T333" s="74" t="str">
        <f t="shared" si="111"/>
        <v/>
      </c>
      <c r="U333" s="74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8" t="str">
        <f t="shared" si="105"/>
        <v/>
      </c>
      <c r="W333" s="88" t="str">
        <f>IF(OR($A333="GW 1",$A333="GW 2",$A333="GW 3",$A333="GW 4",$A333="GW 5",$A333="GW 6"),"N/A",IF(T333="","",IF(AND(T333&gt;='Prediction Systems settings'!$B$3,'Program and Results'!T333&lt;='Prediction Systems settings'!$C$3),"DRAW",IF(T333&gt;0,"HOME","AWAY"))))</f>
        <v/>
      </c>
      <c r="X333" s="89" t="str">
        <f t="shared" si="107"/>
        <v/>
      </c>
      <c r="Y333" s="74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4" t="str">
        <f t="shared" si="108"/>
        <v/>
      </c>
      <c r="AA333" s="85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6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6" t="str">
        <f t="shared" si="109"/>
        <v/>
      </c>
      <c r="AD333" s="86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6" t="str">
        <f t="shared" si="110"/>
        <v/>
      </c>
      <c r="AK333" t="s">
        <v>208</v>
      </c>
      <c r="AL333" t="s">
        <v>208</v>
      </c>
    </row>
    <row r="334" spans="1:38">
      <c r="A334" s="80"/>
      <c r="F334" s="73" t="str">
        <f t="shared" si="119"/>
        <v/>
      </c>
      <c r="G334" s="73" t="str">
        <f>IF(A334="GW 1",ELO_Initial,IFERROR(INDEX(Tables!$1:$1048576,MATCH('Program and Results'!$B334,Tables!$A:$A,0),MATCH('Program and Results'!$A334,Tables!$1:$1,0)-1),""))</f>
        <v/>
      </c>
      <c r="H334" s="74" t="str">
        <f t="shared" si="112"/>
        <v/>
      </c>
      <c r="I334" s="74" t="str">
        <f t="shared" si="113"/>
        <v/>
      </c>
      <c r="J334" s="75" t="str">
        <f t="shared" si="106"/>
        <v/>
      </c>
      <c r="K334" s="76" t="str">
        <f>IF(E334="","",IF(ABS(C334-D334)=0,0,IF(ABS(C334-D334)&gt;10,2.99,INDEX('ELO settings '!$B$25:$B$34,MATCH(ABS(C334-D334),'ELO settings '!$A$25:$A$34,0)))))</f>
        <v/>
      </c>
      <c r="L334" s="73" t="str">
        <f t="shared" si="118"/>
        <v/>
      </c>
      <c r="M334" s="73" t="str">
        <f>IF(A334="GW 1",ELO_Initial,IFERROR(INDEX(Tables!$1:$1048576,MATCH('Program and Results'!$E334,Tables!$A:$A,0),MATCH('Program and Results'!$A334,Tables!$1:$1,0)-1),""))</f>
        <v/>
      </c>
      <c r="N334" s="74" t="str">
        <f t="shared" si="114"/>
        <v/>
      </c>
      <c r="O334" s="74" t="str">
        <f t="shared" si="115"/>
        <v/>
      </c>
      <c r="P334" s="75" t="str">
        <f t="shared" si="120"/>
        <v/>
      </c>
      <c r="Q334" s="76" t="str">
        <f t="shared" si="116"/>
        <v/>
      </c>
      <c r="R334" s="77" t="str">
        <f t="shared" si="117"/>
        <v/>
      </c>
      <c r="S334" s="87" t="str">
        <f t="shared" si="104"/>
        <v/>
      </c>
      <c r="T334" s="74" t="str">
        <f t="shared" si="111"/>
        <v/>
      </c>
      <c r="U334" s="74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8" t="str">
        <f t="shared" si="105"/>
        <v/>
      </c>
      <c r="W334" s="88" t="str">
        <f>IF(OR($A334="GW 1",$A334="GW 2",$A334="GW 3",$A334="GW 4",$A334="GW 5",$A334="GW 6"),"N/A",IF(T334="","",IF(AND(T334&gt;='Prediction Systems settings'!$B$3,'Program and Results'!T334&lt;='Prediction Systems settings'!$C$3),"DRAW",IF(T334&gt;0,"HOME","AWAY"))))</f>
        <v/>
      </c>
      <c r="X334" s="89" t="str">
        <f t="shared" si="107"/>
        <v/>
      </c>
      <c r="Y334" s="74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4" t="str">
        <f t="shared" si="108"/>
        <v/>
      </c>
      <c r="AA334" s="85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6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6" t="str">
        <f t="shared" si="109"/>
        <v/>
      </c>
      <c r="AD334" s="86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6" t="str">
        <f t="shared" si="110"/>
        <v/>
      </c>
      <c r="AK334" t="s">
        <v>208</v>
      </c>
      <c r="AL334" t="s">
        <v>208</v>
      </c>
    </row>
    <row r="335" spans="1:38">
      <c r="A335" s="80"/>
      <c r="F335" s="73" t="str">
        <f t="shared" si="119"/>
        <v/>
      </c>
      <c r="G335" s="73" t="str">
        <f>IF(A335="GW 1",ELO_Initial,IFERROR(INDEX(Tables!$1:$1048576,MATCH('Program and Results'!$B335,Tables!$A:$A,0),MATCH('Program and Results'!$A335,Tables!$1:$1,0)-1),""))</f>
        <v/>
      </c>
      <c r="H335" s="74" t="str">
        <f t="shared" si="112"/>
        <v/>
      </c>
      <c r="I335" s="74" t="str">
        <f t="shared" si="113"/>
        <v/>
      </c>
      <c r="J335" s="75" t="str">
        <f t="shared" si="106"/>
        <v/>
      </c>
      <c r="K335" s="76" t="str">
        <f>IF(E335="","",IF(ABS(C335-D335)=0,0,IF(ABS(C335-D335)&gt;10,2.99,INDEX('ELO settings '!$B$25:$B$34,MATCH(ABS(C335-D335),'ELO settings '!$A$25:$A$34,0)))))</f>
        <v/>
      </c>
      <c r="L335" s="73" t="str">
        <f t="shared" si="118"/>
        <v/>
      </c>
      <c r="M335" s="73" t="str">
        <f>IF(A335="GW 1",ELO_Initial,IFERROR(INDEX(Tables!$1:$1048576,MATCH('Program and Results'!$E335,Tables!$A:$A,0),MATCH('Program and Results'!$A335,Tables!$1:$1,0)-1),""))</f>
        <v/>
      </c>
      <c r="N335" s="74" t="str">
        <f t="shared" si="114"/>
        <v/>
      </c>
      <c r="O335" s="74" t="str">
        <f t="shared" si="115"/>
        <v/>
      </c>
      <c r="P335" s="75" t="str">
        <f t="shared" si="120"/>
        <v/>
      </c>
      <c r="Q335" s="76" t="str">
        <f t="shared" si="116"/>
        <v/>
      </c>
      <c r="R335" s="77" t="str">
        <f t="shared" si="117"/>
        <v/>
      </c>
      <c r="S335" s="87" t="str">
        <f t="shared" si="104"/>
        <v/>
      </c>
      <c r="T335" s="74" t="str">
        <f t="shared" si="111"/>
        <v/>
      </c>
      <c r="U335" s="74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8" t="str">
        <f t="shared" si="105"/>
        <v/>
      </c>
      <c r="W335" s="88" t="str">
        <f>IF(OR($A335="GW 1",$A335="GW 2",$A335="GW 3",$A335="GW 4",$A335="GW 5",$A335="GW 6"),"N/A",IF(T335="","",IF(AND(T335&gt;='Prediction Systems settings'!$B$3,'Program and Results'!T335&lt;='Prediction Systems settings'!$C$3),"DRAW",IF(T335&gt;0,"HOME","AWAY"))))</f>
        <v/>
      </c>
      <c r="X335" s="89" t="str">
        <f t="shared" si="107"/>
        <v/>
      </c>
      <c r="Y335" s="74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4" t="str">
        <f t="shared" si="108"/>
        <v/>
      </c>
      <c r="AA335" s="85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6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6" t="str">
        <f t="shared" si="109"/>
        <v/>
      </c>
      <c r="AD335" s="86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6" t="str">
        <f t="shared" si="110"/>
        <v/>
      </c>
      <c r="AK335" t="s">
        <v>208</v>
      </c>
      <c r="AL335" t="s">
        <v>208</v>
      </c>
    </row>
    <row r="336" spans="1:38">
      <c r="A336" s="80"/>
      <c r="F336" s="73" t="str">
        <f t="shared" si="119"/>
        <v/>
      </c>
      <c r="G336" s="73" t="str">
        <f>IF(A336="GW 1",ELO_Initial,IFERROR(INDEX(Tables!$1:$1048576,MATCH('Program and Results'!$B336,Tables!$A:$A,0),MATCH('Program and Results'!$A336,Tables!$1:$1,0)-1),""))</f>
        <v/>
      </c>
      <c r="H336" s="74" t="str">
        <f t="shared" si="112"/>
        <v/>
      </c>
      <c r="I336" s="74" t="str">
        <f t="shared" si="113"/>
        <v/>
      </c>
      <c r="J336" s="75" t="str">
        <f t="shared" si="106"/>
        <v/>
      </c>
      <c r="K336" s="76" t="str">
        <f>IF(E336="","",IF(ABS(C336-D336)=0,0,IF(ABS(C336-D336)&gt;10,2.99,INDEX('ELO settings '!$B$25:$B$34,MATCH(ABS(C336-D336),'ELO settings '!$A$25:$A$34,0)))))</f>
        <v/>
      </c>
      <c r="L336" s="73" t="str">
        <f t="shared" si="118"/>
        <v/>
      </c>
      <c r="M336" s="73" t="str">
        <f>IF(A336="GW 1",ELO_Initial,IFERROR(INDEX(Tables!$1:$1048576,MATCH('Program and Results'!$E336,Tables!$A:$A,0),MATCH('Program and Results'!$A336,Tables!$1:$1,0)-1),""))</f>
        <v/>
      </c>
      <c r="N336" s="74" t="str">
        <f t="shared" si="114"/>
        <v/>
      </c>
      <c r="O336" s="74" t="str">
        <f t="shared" si="115"/>
        <v/>
      </c>
      <c r="P336" s="75" t="str">
        <f t="shared" si="120"/>
        <v/>
      </c>
      <c r="Q336" s="76" t="str">
        <f t="shared" si="116"/>
        <v/>
      </c>
      <c r="R336" s="77" t="str">
        <f t="shared" si="117"/>
        <v/>
      </c>
      <c r="S336" s="87" t="str">
        <f t="shared" si="104"/>
        <v/>
      </c>
      <c r="T336" s="74" t="str">
        <f t="shared" si="111"/>
        <v/>
      </c>
      <c r="U336" s="74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8" t="str">
        <f t="shared" si="105"/>
        <v/>
      </c>
      <c r="W336" s="88" t="str">
        <f>IF(OR($A336="GW 1",$A336="GW 2",$A336="GW 3",$A336="GW 4",$A336="GW 5",$A336="GW 6"),"N/A",IF(T336="","",IF(AND(T336&gt;='Prediction Systems settings'!$B$3,'Program and Results'!T336&lt;='Prediction Systems settings'!$C$3),"DRAW",IF(T336&gt;0,"HOME","AWAY"))))</f>
        <v/>
      </c>
      <c r="X336" s="89" t="str">
        <f t="shared" si="107"/>
        <v/>
      </c>
      <c r="Y336" s="74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4" t="str">
        <f t="shared" si="108"/>
        <v/>
      </c>
      <c r="AA336" s="85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6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6" t="str">
        <f t="shared" si="109"/>
        <v/>
      </c>
      <c r="AD336" s="86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6" t="str">
        <f t="shared" si="110"/>
        <v/>
      </c>
      <c r="AK336" t="s">
        <v>208</v>
      </c>
      <c r="AL336" t="s">
        <v>208</v>
      </c>
    </row>
    <row r="337" spans="1:38">
      <c r="A337" s="80"/>
      <c r="F337" s="73" t="str">
        <f t="shared" si="119"/>
        <v/>
      </c>
      <c r="G337" s="73" t="str">
        <f>IF(A337="GW 1",ELO_Initial,IFERROR(INDEX(Tables!$1:$1048576,MATCH('Program and Results'!$B337,Tables!$A:$A,0),MATCH('Program and Results'!$A337,Tables!$1:$1,0)-1),""))</f>
        <v/>
      </c>
      <c r="H337" s="74" t="str">
        <f t="shared" si="112"/>
        <v/>
      </c>
      <c r="I337" s="74" t="str">
        <f t="shared" si="113"/>
        <v/>
      </c>
      <c r="J337" s="75" t="str">
        <f t="shared" si="106"/>
        <v/>
      </c>
      <c r="K337" s="76" t="str">
        <f>IF(E337="","",IF(ABS(C337-D337)=0,0,IF(ABS(C337-D337)&gt;10,2.99,INDEX('ELO settings '!$B$25:$B$34,MATCH(ABS(C337-D337),'ELO settings '!$A$25:$A$34,0)))))</f>
        <v/>
      </c>
      <c r="L337" s="73" t="str">
        <f t="shared" si="118"/>
        <v/>
      </c>
      <c r="M337" s="73" t="str">
        <f>IF(A337="GW 1",ELO_Initial,IFERROR(INDEX(Tables!$1:$1048576,MATCH('Program and Results'!$E337,Tables!$A:$A,0),MATCH('Program and Results'!$A337,Tables!$1:$1,0)-1),""))</f>
        <v/>
      </c>
      <c r="N337" s="74" t="str">
        <f t="shared" si="114"/>
        <v/>
      </c>
      <c r="O337" s="74" t="str">
        <f t="shared" si="115"/>
        <v/>
      </c>
      <c r="P337" s="75" t="str">
        <f t="shared" si="120"/>
        <v/>
      </c>
      <c r="Q337" s="76" t="str">
        <f t="shared" si="116"/>
        <v/>
      </c>
      <c r="R337" s="77" t="str">
        <f t="shared" si="117"/>
        <v/>
      </c>
      <c r="S337" s="87" t="str">
        <f t="shared" si="104"/>
        <v/>
      </c>
      <c r="T337" s="74" t="str">
        <f t="shared" si="111"/>
        <v/>
      </c>
      <c r="U337" s="74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8" t="str">
        <f t="shared" si="105"/>
        <v/>
      </c>
      <c r="W337" s="88" t="str">
        <f>IF(OR($A337="GW 1",$A337="GW 2",$A337="GW 3",$A337="GW 4",$A337="GW 5",$A337="GW 6"),"N/A",IF(T337="","",IF(AND(T337&gt;='Prediction Systems settings'!$B$3,'Program and Results'!T337&lt;='Prediction Systems settings'!$C$3),"DRAW",IF(T337&gt;0,"HOME","AWAY"))))</f>
        <v/>
      </c>
      <c r="X337" s="89" t="str">
        <f t="shared" si="107"/>
        <v/>
      </c>
      <c r="Y337" s="74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4" t="str">
        <f t="shared" si="108"/>
        <v/>
      </c>
      <c r="AA337" s="85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6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6" t="str">
        <f t="shared" si="109"/>
        <v/>
      </c>
      <c r="AD337" s="86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6" t="str">
        <f t="shared" si="110"/>
        <v/>
      </c>
      <c r="AK337" t="s">
        <v>208</v>
      </c>
      <c r="AL337" t="s">
        <v>208</v>
      </c>
    </row>
    <row r="338" spans="1:38">
      <c r="A338" s="80"/>
      <c r="F338" s="73" t="str">
        <f t="shared" si="119"/>
        <v/>
      </c>
      <c r="G338" s="73" t="str">
        <f>IF(A338="GW 1",ELO_Initial,IFERROR(INDEX(Tables!$1:$1048576,MATCH('Program and Results'!$B338,Tables!$A:$A,0),MATCH('Program and Results'!$A338,Tables!$1:$1,0)-1),""))</f>
        <v/>
      </c>
      <c r="H338" s="74" t="str">
        <f t="shared" si="112"/>
        <v/>
      </c>
      <c r="I338" s="74" t="str">
        <f t="shared" si="113"/>
        <v/>
      </c>
      <c r="J338" s="75" t="str">
        <f t="shared" si="106"/>
        <v/>
      </c>
      <c r="K338" s="76" t="str">
        <f>IF(E338="","",IF(ABS(C338-D338)=0,0,IF(ABS(C338-D338)&gt;10,2.99,INDEX('ELO settings '!$B$25:$B$34,MATCH(ABS(C338-D338),'ELO settings '!$A$25:$A$34,0)))))</f>
        <v/>
      </c>
      <c r="L338" s="73" t="str">
        <f t="shared" si="118"/>
        <v/>
      </c>
      <c r="M338" s="73" t="str">
        <f>IF(A338="GW 1",ELO_Initial,IFERROR(INDEX(Tables!$1:$1048576,MATCH('Program and Results'!$E338,Tables!$A:$A,0),MATCH('Program and Results'!$A338,Tables!$1:$1,0)-1),""))</f>
        <v/>
      </c>
      <c r="N338" s="74" t="str">
        <f t="shared" si="114"/>
        <v/>
      </c>
      <c r="O338" s="74" t="str">
        <f t="shared" si="115"/>
        <v/>
      </c>
      <c r="P338" s="75" t="str">
        <f t="shared" si="120"/>
        <v/>
      </c>
      <c r="Q338" s="76" t="str">
        <f t="shared" si="116"/>
        <v/>
      </c>
      <c r="R338" s="77" t="str">
        <f t="shared" si="117"/>
        <v/>
      </c>
      <c r="S338" s="87" t="str">
        <f t="shared" si="104"/>
        <v/>
      </c>
      <c r="T338" s="74" t="str">
        <f t="shared" si="111"/>
        <v/>
      </c>
      <c r="U338" s="74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8" t="str">
        <f t="shared" si="105"/>
        <v/>
      </c>
      <c r="W338" s="88" t="str">
        <f>IF(OR($A338="GW 1",$A338="GW 2",$A338="GW 3",$A338="GW 4",$A338="GW 5",$A338="GW 6"),"N/A",IF(T338="","",IF(AND(T338&gt;='Prediction Systems settings'!$B$3,'Program and Results'!T338&lt;='Prediction Systems settings'!$C$3),"DRAW",IF(T338&gt;0,"HOME","AWAY"))))</f>
        <v/>
      </c>
      <c r="X338" s="89" t="str">
        <f t="shared" si="107"/>
        <v/>
      </c>
      <c r="Y338" s="74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4" t="str">
        <f t="shared" si="108"/>
        <v/>
      </c>
      <c r="AA338" s="85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6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6" t="str">
        <f t="shared" si="109"/>
        <v/>
      </c>
      <c r="AD338" s="86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6" t="str">
        <f t="shared" si="110"/>
        <v/>
      </c>
      <c r="AK338" t="s">
        <v>208</v>
      </c>
      <c r="AL338" t="s">
        <v>208</v>
      </c>
    </row>
    <row r="339" spans="1:38">
      <c r="A339" s="80"/>
      <c r="F339" s="73" t="str">
        <f t="shared" si="119"/>
        <v/>
      </c>
      <c r="G339" s="73" t="str">
        <f>IF(A339="GW 1",ELO_Initial,IFERROR(INDEX(Tables!$1:$1048576,MATCH('Program and Results'!$B339,Tables!$A:$A,0),MATCH('Program and Results'!$A339,Tables!$1:$1,0)-1),""))</f>
        <v/>
      </c>
      <c r="H339" s="74" t="str">
        <f t="shared" si="112"/>
        <v/>
      </c>
      <c r="I339" s="74" t="str">
        <f t="shared" si="113"/>
        <v/>
      </c>
      <c r="J339" s="75" t="str">
        <f t="shared" si="106"/>
        <v/>
      </c>
      <c r="K339" s="76" t="str">
        <f>IF(E339="","",IF(ABS(C339-D339)=0,0,IF(ABS(C339-D339)&gt;10,2.99,INDEX('ELO settings '!$B$25:$B$34,MATCH(ABS(C339-D339),'ELO settings '!$A$25:$A$34,0)))))</f>
        <v/>
      </c>
      <c r="L339" s="73" t="str">
        <f t="shared" si="118"/>
        <v/>
      </c>
      <c r="M339" s="73" t="str">
        <f>IF(A339="GW 1",ELO_Initial,IFERROR(INDEX(Tables!$1:$1048576,MATCH('Program and Results'!$E339,Tables!$A:$A,0),MATCH('Program and Results'!$A339,Tables!$1:$1,0)-1),""))</f>
        <v/>
      </c>
      <c r="N339" s="74" t="str">
        <f t="shared" si="114"/>
        <v/>
      </c>
      <c r="O339" s="74" t="str">
        <f t="shared" si="115"/>
        <v/>
      </c>
      <c r="P339" s="75" t="str">
        <f t="shared" si="120"/>
        <v/>
      </c>
      <c r="Q339" s="76" t="str">
        <f t="shared" si="116"/>
        <v/>
      </c>
      <c r="R339" s="77" t="str">
        <f t="shared" si="117"/>
        <v/>
      </c>
      <c r="S339" s="87" t="str">
        <f t="shared" si="104"/>
        <v/>
      </c>
      <c r="T339" s="74" t="str">
        <f t="shared" si="111"/>
        <v/>
      </c>
      <c r="U339" s="74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8" t="str">
        <f t="shared" si="105"/>
        <v/>
      </c>
      <c r="W339" s="88" t="str">
        <f>IF(OR($A339="GW 1",$A339="GW 2",$A339="GW 3",$A339="GW 4",$A339="GW 5",$A339="GW 6"),"N/A",IF(T339="","",IF(AND(T339&gt;='Prediction Systems settings'!$B$3,'Program and Results'!T339&lt;='Prediction Systems settings'!$C$3),"DRAW",IF(T339&gt;0,"HOME","AWAY"))))</f>
        <v/>
      </c>
      <c r="X339" s="89" t="str">
        <f t="shared" si="107"/>
        <v/>
      </c>
      <c r="Y339" s="74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4" t="str">
        <f t="shared" si="108"/>
        <v/>
      </c>
      <c r="AA339" s="85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6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6" t="str">
        <f t="shared" si="109"/>
        <v/>
      </c>
      <c r="AD339" s="86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6" t="str">
        <f t="shared" si="110"/>
        <v/>
      </c>
      <c r="AK339" t="s">
        <v>208</v>
      </c>
      <c r="AL339" t="s">
        <v>208</v>
      </c>
    </row>
    <row r="340" spans="1:38">
      <c r="A340" s="80"/>
      <c r="F340" s="73" t="str">
        <f t="shared" si="119"/>
        <v/>
      </c>
      <c r="G340" s="73" t="str">
        <f>IF(A340="GW 1",ELO_Initial,IFERROR(INDEX(Tables!$1:$1048576,MATCH('Program and Results'!$B340,Tables!$A:$A,0),MATCH('Program and Results'!$A340,Tables!$1:$1,0)-1),""))</f>
        <v/>
      </c>
      <c r="H340" s="74" t="str">
        <f t="shared" si="112"/>
        <v/>
      </c>
      <c r="I340" s="74" t="str">
        <f t="shared" si="113"/>
        <v/>
      </c>
      <c r="J340" s="75" t="str">
        <f t="shared" si="106"/>
        <v/>
      </c>
      <c r="K340" s="76" t="str">
        <f>IF(E340="","",IF(ABS(C340-D340)=0,0,IF(ABS(C340-D340)&gt;10,2.99,INDEX('ELO settings '!$B$25:$B$34,MATCH(ABS(C340-D340),'ELO settings '!$A$25:$A$34,0)))))</f>
        <v/>
      </c>
      <c r="L340" s="73" t="str">
        <f t="shared" si="118"/>
        <v/>
      </c>
      <c r="M340" s="73" t="str">
        <f>IF(A340="GW 1",ELO_Initial,IFERROR(INDEX(Tables!$1:$1048576,MATCH('Program and Results'!$E340,Tables!$A:$A,0),MATCH('Program and Results'!$A340,Tables!$1:$1,0)-1),""))</f>
        <v/>
      </c>
      <c r="N340" s="74" t="str">
        <f t="shared" si="114"/>
        <v/>
      </c>
      <c r="O340" s="74" t="str">
        <f t="shared" si="115"/>
        <v/>
      </c>
      <c r="P340" s="75" t="str">
        <f t="shared" si="120"/>
        <v/>
      </c>
      <c r="Q340" s="76" t="str">
        <f t="shared" si="116"/>
        <v/>
      </c>
      <c r="R340" s="77" t="str">
        <f t="shared" si="117"/>
        <v/>
      </c>
      <c r="S340" s="87" t="str">
        <f t="shared" si="104"/>
        <v/>
      </c>
      <c r="T340" s="74" t="str">
        <f t="shared" si="111"/>
        <v/>
      </c>
      <c r="U340" s="74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8" t="str">
        <f t="shared" si="105"/>
        <v/>
      </c>
      <c r="W340" s="88" t="str">
        <f>IF(OR($A340="GW 1",$A340="GW 2",$A340="GW 3",$A340="GW 4",$A340="GW 5",$A340="GW 6"),"N/A",IF(T340="","",IF(AND(T340&gt;='Prediction Systems settings'!$B$3,'Program and Results'!T340&lt;='Prediction Systems settings'!$C$3),"DRAW",IF(T340&gt;0,"HOME","AWAY"))))</f>
        <v/>
      </c>
      <c r="X340" s="89" t="str">
        <f t="shared" si="107"/>
        <v/>
      </c>
      <c r="Y340" s="74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4" t="str">
        <f t="shared" si="108"/>
        <v/>
      </c>
      <c r="AA340" s="85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6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6" t="str">
        <f t="shared" si="109"/>
        <v/>
      </c>
      <c r="AD340" s="86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6" t="str">
        <f t="shared" si="110"/>
        <v/>
      </c>
      <c r="AK340" t="s">
        <v>208</v>
      </c>
      <c r="AL340" t="s">
        <v>208</v>
      </c>
    </row>
    <row r="341" spans="1:38">
      <c r="A341" s="80"/>
      <c r="F341" s="73" t="str">
        <f t="shared" si="119"/>
        <v/>
      </c>
      <c r="G341" s="73" t="str">
        <f>IF(A341="GW 1",ELO_Initial,IFERROR(INDEX(Tables!$1:$1048576,MATCH('Program and Results'!$B341,Tables!$A:$A,0),MATCH('Program and Results'!$A341,Tables!$1:$1,0)-1),""))</f>
        <v/>
      </c>
      <c r="H341" s="74" t="str">
        <f t="shared" si="112"/>
        <v/>
      </c>
      <c r="I341" s="74" t="str">
        <f t="shared" si="113"/>
        <v/>
      </c>
      <c r="J341" s="75" t="str">
        <f t="shared" si="106"/>
        <v/>
      </c>
      <c r="K341" s="76" t="str">
        <f>IF(E341="","",IF(ABS(C341-D341)=0,0,IF(ABS(C341-D341)&gt;10,2.99,INDEX('ELO settings '!$B$25:$B$34,MATCH(ABS(C341-D341),'ELO settings '!$A$25:$A$34,0)))))</f>
        <v/>
      </c>
      <c r="L341" s="73" t="str">
        <f t="shared" si="118"/>
        <v/>
      </c>
      <c r="M341" s="73" t="str">
        <f>IF(A341="GW 1",ELO_Initial,IFERROR(INDEX(Tables!$1:$1048576,MATCH('Program and Results'!$E341,Tables!$A:$A,0),MATCH('Program and Results'!$A341,Tables!$1:$1,0)-1),""))</f>
        <v/>
      </c>
      <c r="N341" s="74" t="str">
        <f t="shared" si="114"/>
        <v/>
      </c>
      <c r="O341" s="74" t="str">
        <f t="shared" si="115"/>
        <v/>
      </c>
      <c r="P341" s="75" t="str">
        <f t="shared" si="120"/>
        <v/>
      </c>
      <c r="Q341" s="76" t="str">
        <f t="shared" si="116"/>
        <v/>
      </c>
      <c r="R341" s="77" t="str">
        <f t="shared" si="117"/>
        <v/>
      </c>
      <c r="S341" s="87" t="str">
        <f t="shared" si="104"/>
        <v/>
      </c>
      <c r="T341" s="74" t="str">
        <f t="shared" si="111"/>
        <v/>
      </c>
      <c r="U341" s="74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8" t="str">
        <f t="shared" si="105"/>
        <v/>
      </c>
      <c r="W341" s="88" t="str">
        <f>IF(OR($A341="GW 1",$A341="GW 2",$A341="GW 3",$A341="GW 4",$A341="GW 5",$A341="GW 6"),"N/A",IF(T341="","",IF(AND(T341&gt;='Prediction Systems settings'!$B$3,'Program and Results'!T341&lt;='Prediction Systems settings'!$C$3),"DRAW",IF(T341&gt;0,"HOME","AWAY"))))</f>
        <v/>
      </c>
      <c r="X341" s="89" t="str">
        <f t="shared" si="107"/>
        <v/>
      </c>
      <c r="Y341" s="74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4" t="str">
        <f t="shared" si="108"/>
        <v/>
      </c>
      <c r="AA341" s="85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6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6" t="str">
        <f t="shared" si="109"/>
        <v/>
      </c>
      <c r="AD341" s="86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6" t="str">
        <f t="shared" si="110"/>
        <v/>
      </c>
      <c r="AK341" t="s">
        <v>208</v>
      </c>
      <c r="AL341" t="s">
        <v>208</v>
      </c>
    </row>
    <row r="342" spans="1:38">
      <c r="A342" s="80"/>
      <c r="F342" s="73" t="str">
        <f t="shared" si="119"/>
        <v/>
      </c>
      <c r="G342" s="73" t="str">
        <f>IF(A342="GW 1",ELO_Initial,IFERROR(INDEX(Tables!$1:$1048576,MATCH('Program and Results'!$B342,Tables!$A:$A,0),MATCH('Program and Results'!$A342,Tables!$1:$1,0)-1),""))</f>
        <v/>
      </c>
      <c r="H342" s="74" t="str">
        <f t="shared" si="112"/>
        <v/>
      </c>
      <c r="I342" s="74" t="str">
        <f t="shared" si="113"/>
        <v/>
      </c>
      <c r="J342" s="75" t="str">
        <f t="shared" si="106"/>
        <v/>
      </c>
      <c r="K342" s="76" t="str">
        <f>IF(E342="","",IF(ABS(C342-D342)=0,0,IF(ABS(C342-D342)&gt;10,2.99,INDEX('ELO settings '!$B$25:$B$34,MATCH(ABS(C342-D342),'ELO settings '!$A$25:$A$34,0)))))</f>
        <v/>
      </c>
      <c r="L342" s="73" t="str">
        <f t="shared" si="118"/>
        <v/>
      </c>
      <c r="M342" s="73" t="str">
        <f>IF(A342="GW 1",ELO_Initial,IFERROR(INDEX(Tables!$1:$1048576,MATCH('Program and Results'!$E342,Tables!$A:$A,0),MATCH('Program and Results'!$A342,Tables!$1:$1,0)-1),""))</f>
        <v/>
      </c>
      <c r="N342" s="74" t="str">
        <f t="shared" si="114"/>
        <v/>
      </c>
      <c r="O342" s="74" t="str">
        <f t="shared" si="115"/>
        <v/>
      </c>
      <c r="P342" s="75" t="str">
        <f t="shared" si="120"/>
        <v/>
      </c>
      <c r="Q342" s="76" t="str">
        <f t="shared" si="116"/>
        <v/>
      </c>
      <c r="R342" s="77" t="str">
        <f t="shared" si="117"/>
        <v/>
      </c>
      <c r="S342" s="87" t="str">
        <f t="shared" si="104"/>
        <v/>
      </c>
      <c r="T342" s="74" t="str">
        <f t="shared" si="111"/>
        <v/>
      </c>
      <c r="U342" s="74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8" t="str">
        <f t="shared" si="105"/>
        <v/>
      </c>
      <c r="W342" s="88" t="str">
        <f>IF(OR($A342="GW 1",$A342="GW 2",$A342="GW 3",$A342="GW 4",$A342="GW 5",$A342="GW 6"),"N/A",IF(T342="","",IF(AND(T342&gt;='Prediction Systems settings'!$B$3,'Program and Results'!T342&lt;='Prediction Systems settings'!$C$3),"DRAW",IF(T342&gt;0,"HOME","AWAY"))))</f>
        <v/>
      </c>
      <c r="X342" s="89" t="str">
        <f t="shared" si="107"/>
        <v/>
      </c>
      <c r="Y342" s="74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4" t="str">
        <f t="shared" si="108"/>
        <v/>
      </c>
      <c r="AA342" s="85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6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6" t="str">
        <f t="shared" si="109"/>
        <v/>
      </c>
      <c r="AD342" s="86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6" t="str">
        <f t="shared" si="110"/>
        <v/>
      </c>
      <c r="AK342" t="s">
        <v>208</v>
      </c>
      <c r="AL342" t="s">
        <v>208</v>
      </c>
    </row>
    <row r="343" spans="1:38">
      <c r="A343" s="80"/>
      <c r="F343" s="73" t="str">
        <f t="shared" si="119"/>
        <v/>
      </c>
      <c r="G343" s="73" t="str">
        <f>IF(A343="GW 1",ELO_Initial,IFERROR(INDEX(Tables!$1:$1048576,MATCH('Program and Results'!$B343,Tables!$A:$A,0),MATCH('Program and Results'!$A343,Tables!$1:$1,0)-1),""))</f>
        <v/>
      </c>
      <c r="H343" s="74" t="str">
        <f t="shared" si="112"/>
        <v/>
      </c>
      <c r="I343" s="74" t="str">
        <f t="shared" si="113"/>
        <v/>
      </c>
      <c r="J343" s="75" t="str">
        <f t="shared" si="106"/>
        <v/>
      </c>
      <c r="K343" s="76" t="str">
        <f>IF(E343="","",IF(ABS(C343-D343)=0,0,IF(ABS(C343-D343)&gt;10,2.99,INDEX('ELO settings '!$B$25:$B$34,MATCH(ABS(C343-D343),'ELO settings '!$A$25:$A$34,0)))))</f>
        <v/>
      </c>
      <c r="L343" s="73" t="str">
        <f t="shared" si="118"/>
        <v/>
      </c>
      <c r="M343" s="73" t="str">
        <f>IF(A343="GW 1",ELO_Initial,IFERROR(INDEX(Tables!$1:$1048576,MATCH('Program and Results'!$E343,Tables!$A:$A,0),MATCH('Program and Results'!$A343,Tables!$1:$1,0)-1),""))</f>
        <v/>
      </c>
      <c r="N343" s="74" t="str">
        <f t="shared" si="114"/>
        <v/>
      </c>
      <c r="O343" s="74" t="str">
        <f t="shared" si="115"/>
        <v/>
      </c>
      <c r="P343" s="75" t="str">
        <f t="shared" si="120"/>
        <v/>
      </c>
      <c r="Q343" s="76" t="str">
        <f t="shared" si="116"/>
        <v/>
      </c>
      <c r="R343" s="77" t="str">
        <f t="shared" si="117"/>
        <v/>
      </c>
      <c r="S343" s="87" t="str">
        <f t="shared" si="104"/>
        <v/>
      </c>
      <c r="T343" s="74" t="str">
        <f t="shared" si="111"/>
        <v/>
      </c>
      <c r="U343" s="74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8" t="str">
        <f t="shared" si="105"/>
        <v/>
      </c>
      <c r="W343" s="88" t="str">
        <f>IF(OR($A343="GW 1",$A343="GW 2",$A343="GW 3",$A343="GW 4",$A343="GW 5",$A343="GW 6"),"N/A",IF(T343="","",IF(AND(T343&gt;='Prediction Systems settings'!$B$3,'Program and Results'!T343&lt;='Prediction Systems settings'!$C$3),"DRAW",IF(T343&gt;0,"HOME","AWAY"))))</f>
        <v/>
      </c>
      <c r="X343" s="89" t="str">
        <f t="shared" si="107"/>
        <v/>
      </c>
      <c r="Y343" s="74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4" t="str">
        <f t="shared" si="108"/>
        <v/>
      </c>
      <c r="AA343" s="85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6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6" t="str">
        <f t="shared" si="109"/>
        <v/>
      </c>
      <c r="AD343" s="86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6" t="str">
        <f t="shared" si="110"/>
        <v/>
      </c>
      <c r="AK343" t="s">
        <v>208</v>
      </c>
      <c r="AL343" t="s">
        <v>208</v>
      </c>
    </row>
    <row r="344" spans="1:38">
      <c r="A344" s="80"/>
      <c r="F344" s="73" t="str">
        <f t="shared" si="119"/>
        <v/>
      </c>
      <c r="G344" s="73" t="str">
        <f>IF(A344="GW 1",ELO_Initial,IFERROR(INDEX(Tables!$1:$1048576,MATCH('Program and Results'!$B344,Tables!$A:$A,0),MATCH('Program and Results'!$A344,Tables!$1:$1,0)-1),""))</f>
        <v/>
      </c>
      <c r="H344" s="74" t="str">
        <f t="shared" si="112"/>
        <v/>
      </c>
      <c r="I344" s="74" t="str">
        <f t="shared" si="113"/>
        <v/>
      </c>
      <c r="J344" s="75" t="str">
        <f t="shared" si="106"/>
        <v/>
      </c>
      <c r="K344" s="76" t="str">
        <f>IF(E344="","",IF(ABS(C344-D344)=0,0,IF(ABS(C344-D344)&gt;10,2.99,INDEX('ELO settings '!$B$25:$B$34,MATCH(ABS(C344-D344),'ELO settings '!$A$25:$A$34,0)))))</f>
        <v/>
      </c>
      <c r="L344" s="73" t="str">
        <f t="shared" si="118"/>
        <v/>
      </c>
      <c r="M344" s="73" t="str">
        <f>IF(A344="GW 1",ELO_Initial,IFERROR(INDEX(Tables!$1:$1048576,MATCH('Program and Results'!$E344,Tables!$A:$A,0),MATCH('Program and Results'!$A344,Tables!$1:$1,0)-1),""))</f>
        <v/>
      </c>
      <c r="N344" s="74" t="str">
        <f t="shared" si="114"/>
        <v/>
      </c>
      <c r="O344" s="74" t="str">
        <f t="shared" si="115"/>
        <v/>
      </c>
      <c r="P344" s="75" t="str">
        <f t="shared" si="120"/>
        <v/>
      </c>
      <c r="Q344" s="76" t="str">
        <f t="shared" si="116"/>
        <v/>
      </c>
      <c r="R344" s="77" t="str">
        <f t="shared" si="117"/>
        <v/>
      </c>
      <c r="S344" s="87" t="str">
        <f t="shared" si="104"/>
        <v/>
      </c>
      <c r="T344" s="74" t="str">
        <f t="shared" si="111"/>
        <v/>
      </c>
      <c r="U344" s="74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8" t="str">
        <f t="shared" si="105"/>
        <v/>
      </c>
      <c r="W344" s="88" t="str">
        <f>IF(OR($A344="GW 1",$A344="GW 2",$A344="GW 3",$A344="GW 4",$A344="GW 5",$A344="GW 6"),"N/A",IF(T344="","",IF(AND(T344&gt;='Prediction Systems settings'!$B$3,'Program and Results'!T344&lt;='Prediction Systems settings'!$C$3),"DRAW",IF(T344&gt;0,"HOME","AWAY"))))</f>
        <v/>
      </c>
      <c r="X344" s="89" t="str">
        <f t="shared" si="107"/>
        <v/>
      </c>
      <c r="Y344" s="74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4" t="str">
        <f t="shared" si="108"/>
        <v/>
      </c>
      <c r="AA344" s="85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6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6" t="str">
        <f t="shared" si="109"/>
        <v/>
      </c>
      <c r="AD344" s="86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6" t="str">
        <f t="shared" si="110"/>
        <v/>
      </c>
      <c r="AK344" t="s">
        <v>208</v>
      </c>
      <c r="AL344" t="s">
        <v>208</v>
      </c>
    </row>
    <row r="345" spans="1:38">
      <c r="A345" s="80"/>
      <c r="F345" s="73" t="str">
        <f t="shared" si="119"/>
        <v/>
      </c>
      <c r="G345" s="73" t="str">
        <f>IF(A345="GW 1",ELO_Initial,IFERROR(INDEX(Tables!$1:$1048576,MATCH('Program and Results'!$B345,Tables!$A:$A,0),MATCH('Program and Results'!$A345,Tables!$1:$1,0)-1),""))</f>
        <v/>
      </c>
      <c r="H345" s="74" t="str">
        <f t="shared" si="112"/>
        <v/>
      </c>
      <c r="I345" s="74" t="str">
        <f t="shared" si="113"/>
        <v/>
      </c>
      <c r="J345" s="75" t="str">
        <f t="shared" si="106"/>
        <v/>
      </c>
      <c r="K345" s="76" t="str">
        <f>IF(E345="","",IF(ABS(C345-D345)=0,0,IF(ABS(C345-D345)&gt;10,2.99,INDEX('ELO settings '!$B$25:$B$34,MATCH(ABS(C345-D345),'ELO settings '!$A$25:$A$34,0)))))</f>
        <v/>
      </c>
      <c r="L345" s="73" t="str">
        <f t="shared" si="118"/>
        <v/>
      </c>
      <c r="M345" s="73" t="str">
        <f>IF(A345="GW 1",ELO_Initial,IFERROR(INDEX(Tables!$1:$1048576,MATCH('Program and Results'!$E345,Tables!$A:$A,0),MATCH('Program and Results'!$A345,Tables!$1:$1,0)-1),""))</f>
        <v/>
      </c>
      <c r="N345" s="74" t="str">
        <f t="shared" si="114"/>
        <v/>
      </c>
      <c r="O345" s="74" t="str">
        <f t="shared" si="115"/>
        <v/>
      </c>
      <c r="P345" s="75" t="str">
        <f t="shared" si="120"/>
        <v/>
      </c>
      <c r="Q345" s="76" t="str">
        <f t="shared" si="116"/>
        <v/>
      </c>
      <c r="R345" s="77" t="str">
        <f t="shared" si="117"/>
        <v/>
      </c>
      <c r="S345" s="87" t="str">
        <f t="shared" si="104"/>
        <v/>
      </c>
      <c r="T345" s="74" t="str">
        <f t="shared" si="111"/>
        <v/>
      </c>
      <c r="U345" s="74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8" t="str">
        <f t="shared" si="105"/>
        <v/>
      </c>
      <c r="W345" s="88" t="str">
        <f>IF(OR($A345="GW 1",$A345="GW 2",$A345="GW 3",$A345="GW 4",$A345="GW 5",$A345="GW 6"),"N/A",IF(T345="","",IF(AND(T345&gt;='Prediction Systems settings'!$B$3,'Program and Results'!T345&lt;='Prediction Systems settings'!$C$3),"DRAW",IF(T345&gt;0,"HOME","AWAY"))))</f>
        <v/>
      </c>
      <c r="X345" s="89" t="str">
        <f t="shared" si="107"/>
        <v/>
      </c>
      <c r="Y345" s="74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4" t="str">
        <f t="shared" si="108"/>
        <v/>
      </c>
      <c r="AA345" s="85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6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6" t="str">
        <f t="shared" si="109"/>
        <v/>
      </c>
      <c r="AD345" s="86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6" t="str">
        <f t="shared" si="110"/>
        <v/>
      </c>
      <c r="AK345" t="s">
        <v>208</v>
      </c>
      <c r="AL345" t="s">
        <v>208</v>
      </c>
    </row>
    <row r="346" spans="1:38">
      <c r="A346" s="80"/>
      <c r="F346" s="73" t="str">
        <f t="shared" si="119"/>
        <v/>
      </c>
      <c r="G346" s="73" t="str">
        <f>IF(A346="GW 1",ELO_Initial,IFERROR(INDEX(Tables!$1:$1048576,MATCH('Program and Results'!$B346,Tables!$A:$A,0),MATCH('Program and Results'!$A346,Tables!$1:$1,0)-1),""))</f>
        <v/>
      </c>
      <c r="H346" s="74" t="str">
        <f t="shared" si="112"/>
        <v/>
      </c>
      <c r="I346" s="74" t="str">
        <f t="shared" si="113"/>
        <v/>
      </c>
      <c r="J346" s="75" t="str">
        <f t="shared" si="106"/>
        <v/>
      </c>
      <c r="K346" s="76" t="str">
        <f>IF(E346="","",IF(ABS(C346-D346)=0,0,IF(ABS(C346-D346)&gt;10,2.99,INDEX('ELO settings '!$B$25:$B$34,MATCH(ABS(C346-D346),'ELO settings '!$A$25:$A$34,0)))))</f>
        <v/>
      </c>
      <c r="L346" s="73" t="str">
        <f t="shared" si="118"/>
        <v/>
      </c>
      <c r="M346" s="73" t="str">
        <f>IF(A346="GW 1",ELO_Initial,IFERROR(INDEX(Tables!$1:$1048576,MATCH('Program and Results'!$E346,Tables!$A:$A,0),MATCH('Program and Results'!$A346,Tables!$1:$1,0)-1),""))</f>
        <v/>
      </c>
      <c r="N346" s="74" t="str">
        <f t="shared" si="114"/>
        <v/>
      </c>
      <c r="O346" s="74" t="str">
        <f t="shared" si="115"/>
        <v/>
      </c>
      <c r="P346" s="75" t="str">
        <f t="shared" si="120"/>
        <v/>
      </c>
      <c r="Q346" s="76" t="str">
        <f t="shared" si="116"/>
        <v/>
      </c>
      <c r="R346" s="77" t="str">
        <f t="shared" si="117"/>
        <v/>
      </c>
      <c r="S346" s="87" t="str">
        <f t="shared" si="104"/>
        <v/>
      </c>
      <c r="T346" s="74" t="str">
        <f t="shared" si="111"/>
        <v/>
      </c>
      <c r="U346" s="74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8" t="str">
        <f t="shared" si="105"/>
        <v/>
      </c>
      <c r="W346" s="88" t="str">
        <f>IF(OR($A346="GW 1",$A346="GW 2",$A346="GW 3",$A346="GW 4",$A346="GW 5",$A346="GW 6"),"N/A",IF(T346="","",IF(AND(T346&gt;='Prediction Systems settings'!$B$3,'Program and Results'!T346&lt;='Prediction Systems settings'!$C$3),"DRAW",IF(T346&gt;0,"HOME","AWAY"))))</f>
        <v/>
      </c>
      <c r="X346" s="89" t="str">
        <f t="shared" si="107"/>
        <v/>
      </c>
      <c r="Y346" s="74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4" t="str">
        <f t="shared" si="108"/>
        <v/>
      </c>
      <c r="AA346" s="85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6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6" t="str">
        <f t="shared" si="109"/>
        <v/>
      </c>
      <c r="AD346" s="86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6" t="str">
        <f t="shared" si="110"/>
        <v/>
      </c>
      <c r="AK346" t="s">
        <v>208</v>
      </c>
      <c r="AL346" t="s">
        <v>208</v>
      </c>
    </row>
    <row r="347" spans="1:38">
      <c r="A347" s="80"/>
      <c r="F347" s="73" t="str">
        <f t="shared" si="119"/>
        <v/>
      </c>
      <c r="G347" s="73" t="str">
        <f>IF(A347="GW 1",ELO_Initial,IFERROR(INDEX(Tables!$1:$1048576,MATCH('Program and Results'!$B347,Tables!$A:$A,0),MATCH('Program and Results'!$A347,Tables!$1:$1,0)-1),""))</f>
        <v/>
      </c>
      <c r="H347" s="74" t="str">
        <f t="shared" si="112"/>
        <v/>
      </c>
      <c r="I347" s="74" t="str">
        <f t="shared" si="113"/>
        <v/>
      </c>
      <c r="J347" s="75" t="str">
        <f t="shared" si="106"/>
        <v/>
      </c>
      <c r="K347" s="76" t="str">
        <f>IF(E347="","",IF(ABS(C347-D347)=0,0,IF(ABS(C347-D347)&gt;10,2.99,INDEX('ELO settings '!$B$25:$B$34,MATCH(ABS(C347-D347),'ELO settings '!$A$25:$A$34,0)))))</f>
        <v/>
      </c>
      <c r="L347" s="73" t="str">
        <f t="shared" si="118"/>
        <v/>
      </c>
      <c r="M347" s="73" t="str">
        <f>IF(A347="GW 1",ELO_Initial,IFERROR(INDEX(Tables!$1:$1048576,MATCH('Program and Results'!$E347,Tables!$A:$A,0),MATCH('Program and Results'!$A347,Tables!$1:$1,0)-1),""))</f>
        <v/>
      </c>
      <c r="N347" s="74" t="str">
        <f t="shared" si="114"/>
        <v/>
      </c>
      <c r="O347" s="74" t="str">
        <f t="shared" si="115"/>
        <v/>
      </c>
      <c r="P347" s="75" t="str">
        <f t="shared" si="120"/>
        <v/>
      </c>
      <c r="Q347" s="76" t="str">
        <f t="shared" si="116"/>
        <v/>
      </c>
      <c r="R347" s="77" t="str">
        <f t="shared" si="117"/>
        <v/>
      </c>
      <c r="S347" s="87" t="str">
        <f t="shared" si="104"/>
        <v/>
      </c>
      <c r="T347" s="74" t="str">
        <f t="shared" si="111"/>
        <v/>
      </c>
      <c r="U347" s="74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8" t="str">
        <f t="shared" si="105"/>
        <v/>
      </c>
      <c r="W347" s="88" t="str">
        <f>IF(OR($A347="GW 1",$A347="GW 2",$A347="GW 3",$A347="GW 4",$A347="GW 5",$A347="GW 6"),"N/A",IF(T347="","",IF(AND(T347&gt;='Prediction Systems settings'!$B$3,'Program and Results'!T347&lt;='Prediction Systems settings'!$C$3),"DRAW",IF(T347&gt;0,"HOME","AWAY"))))</f>
        <v/>
      </c>
      <c r="X347" s="89" t="str">
        <f t="shared" si="107"/>
        <v/>
      </c>
      <c r="Y347" s="74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4" t="str">
        <f t="shared" si="108"/>
        <v/>
      </c>
      <c r="AA347" s="85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6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6" t="str">
        <f t="shared" si="109"/>
        <v/>
      </c>
      <c r="AD347" s="86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6" t="str">
        <f t="shared" si="110"/>
        <v/>
      </c>
      <c r="AK347" t="s">
        <v>208</v>
      </c>
      <c r="AL347" t="s">
        <v>208</v>
      </c>
    </row>
    <row r="348" spans="1:38">
      <c r="A348" s="80"/>
      <c r="F348" s="73" t="str">
        <f t="shared" si="119"/>
        <v/>
      </c>
      <c r="G348" s="73" t="str">
        <f>IF(A348="GW 1",ELO_Initial,IFERROR(INDEX(Tables!$1:$1048576,MATCH('Program and Results'!$B348,Tables!$A:$A,0),MATCH('Program and Results'!$A348,Tables!$1:$1,0)-1),""))</f>
        <v/>
      </c>
      <c r="H348" s="74" t="str">
        <f t="shared" si="112"/>
        <v/>
      </c>
      <c r="I348" s="74" t="str">
        <f t="shared" si="113"/>
        <v/>
      </c>
      <c r="J348" s="75" t="str">
        <f t="shared" si="106"/>
        <v/>
      </c>
      <c r="K348" s="76" t="str">
        <f>IF(E348="","",IF(ABS(C348-D348)=0,0,IF(ABS(C348-D348)&gt;10,2.99,INDEX('ELO settings '!$B$25:$B$34,MATCH(ABS(C348-D348),'ELO settings '!$A$25:$A$34,0)))))</f>
        <v/>
      </c>
      <c r="L348" s="73" t="str">
        <f t="shared" si="118"/>
        <v/>
      </c>
      <c r="M348" s="73" t="str">
        <f>IF(A348="GW 1",ELO_Initial,IFERROR(INDEX(Tables!$1:$1048576,MATCH('Program and Results'!$E348,Tables!$A:$A,0),MATCH('Program and Results'!$A348,Tables!$1:$1,0)-1),""))</f>
        <v/>
      </c>
      <c r="N348" s="74" t="str">
        <f t="shared" si="114"/>
        <v/>
      </c>
      <c r="O348" s="74" t="str">
        <f t="shared" si="115"/>
        <v/>
      </c>
      <c r="P348" s="75" t="str">
        <f t="shared" si="120"/>
        <v/>
      </c>
      <c r="Q348" s="76" t="str">
        <f t="shared" si="116"/>
        <v/>
      </c>
      <c r="R348" s="77" t="str">
        <f t="shared" si="117"/>
        <v/>
      </c>
      <c r="S348" s="87" t="str">
        <f t="shared" si="104"/>
        <v/>
      </c>
      <c r="T348" s="74" t="str">
        <f t="shared" si="111"/>
        <v/>
      </c>
      <c r="U348" s="74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8" t="str">
        <f t="shared" si="105"/>
        <v/>
      </c>
      <c r="W348" s="88" t="str">
        <f>IF(OR($A348="GW 1",$A348="GW 2",$A348="GW 3",$A348="GW 4",$A348="GW 5",$A348="GW 6"),"N/A",IF(T348="","",IF(AND(T348&gt;='Prediction Systems settings'!$B$3,'Program and Results'!T348&lt;='Prediction Systems settings'!$C$3),"DRAW",IF(T348&gt;0,"HOME","AWAY"))))</f>
        <v/>
      </c>
      <c r="X348" s="89" t="str">
        <f t="shared" si="107"/>
        <v/>
      </c>
      <c r="Y348" s="74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4" t="str">
        <f t="shared" si="108"/>
        <v/>
      </c>
      <c r="AA348" s="85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6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6" t="str">
        <f t="shared" si="109"/>
        <v/>
      </c>
      <c r="AD348" s="86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6" t="str">
        <f t="shared" si="110"/>
        <v/>
      </c>
      <c r="AK348" t="s">
        <v>208</v>
      </c>
      <c r="AL348" t="s">
        <v>208</v>
      </c>
    </row>
    <row r="349" spans="1:38">
      <c r="A349" s="80"/>
      <c r="F349" s="73" t="str">
        <f t="shared" si="119"/>
        <v/>
      </c>
      <c r="G349" s="73" t="str">
        <f>IF(A349="GW 1",ELO_Initial,IFERROR(INDEX(Tables!$1:$1048576,MATCH('Program and Results'!$B349,Tables!$A:$A,0),MATCH('Program and Results'!$A349,Tables!$1:$1,0)-1),""))</f>
        <v/>
      </c>
      <c r="H349" s="74" t="str">
        <f t="shared" si="112"/>
        <v/>
      </c>
      <c r="I349" s="74" t="str">
        <f t="shared" si="113"/>
        <v/>
      </c>
      <c r="J349" s="75" t="str">
        <f t="shared" si="106"/>
        <v/>
      </c>
      <c r="K349" s="76" t="str">
        <f>IF(E349="","",IF(ABS(C349-D349)=0,0,IF(ABS(C349-D349)&gt;10,2.99,INDEX('ELO settings '!$B$25:$B$34,MATCH(ABS(C349-D349),'ELO settings '!$A$25:$A$34,0)))))</f>
        <v/>
      </c>
      <c r="L349" s="73" t="str">
        <f t="shared" si="118"/>
        <v/>
      </c>
      <c r="M349" s="73" t="str">
        <f>IF(A349="GW 1",ELO_Initial,IFERROR(INDEX(Tables!$1:$1048576,MATCH('Program and Results'!$E349,Tables!$A:$A,0),MATCH('Program and Results'!$A349,Tables!$1:$1,0)-1),""))</f>
        <v/>
      </c>
      <c r="N349" s="74" t="str">
        <f t="shared" si="114"/>
        <v/>
      </c>
      <c r="O349" s="74" t="str">
        <f t="shared" si="115"/>
        <v/>
      </c>
      <c r="P349" s="75" t="str">
        <f t="shared" si="120"/>
        <v/>
      </c>
      <c r="Q349" s="76" t="str">
        <f t="shared" si="116"/>
        <v/>
      </c>
      <c r="R349" s="77" t="str">
        <f t="shared" si="117"/>
        <v/>
      </c>
      <c r="S349" s="87" t="str">
        <f t="shared" si="104"/>
        <v/>
      </c>
      <c r="T349" s="74" t="str">
        <f t="shared" si="111"/>
        <v/>
      </c>
      <c r="U349" s="74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8" t="str">
        <f t="shared" si="105"/>
        <v/>
      </c>
      <c r="W349" s="88" t="str">
        <f>IF(OR($A349="GW 1",$A349="GW 2",$A349="GW 3",$A349="GW 4",$A349="GW 5",$A349="GW 6"),"N/A",IF(T349="","",IF(AND(T349&gt;='Prediction Systems settings'!$B$3,'Program and Results'!T349&lt;='Prediction Systems settings'!$C$3),"DRAW",IF(T349&gt;0,"HOME","AWAY"))))</f>
        <v/>
      </c>
      <c r="X349" s="89" t="str">
        <f t="shared" si="107"/>
        <v/>
      </c>
      <c r="Y349" s="74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4" t="str">
        <f t="shared" si="108"/>
        <v/>
      </c>
      <c r="AA349" s="85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6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6" t="str">
        <f t="shared" si="109"/>
        <v/>
      </c>
      <c r="AD349" s="86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6" t="str">
        <f t="shared" si="110"/>
        <v/>
      </c>
      <c r="AK349" t="s">
        <v>208</v>
      </c>
      <c r="AL349" t="s">
        <v>208</v>
      </c>
    </row>
    <row r="350" spans="1:38">
      <c r="A350" s="80"/>
      <c r="F350" s="73" t="str">
        <f t="shared" si="119"/>
        <v/>
      </c>
      <c r="G350" s="73" t="str">
        <f>IF(A350="GW 1",ELO_Initial,IFERROR(INDEX(Tables!$1:$1048576,MATCH('Program and Results'!$B350,Tables!$A:$A,0),MATCH('Program and Results'!$A350,Tables!$1:$1,0)-1),""))</f>
        <v/>
      </c>
      <c r="H350" s="74" t="str">
        <f t="shared" si="112"/>
        <v/>
      </c>
      <c r="I350" s="74" t="str">
        <f t="shared" si="113"/>
        <v/>
      </c>
      <c r="J350" s="75" t="str">
        <f t="shared" si="106"/>
        <v/>
      </c>
      <c r="K350" s="76" t="str">
        <f>IF(E350="","",IF(ABS(C350-D350)=0,0,IF(ABS(C350-D350)&gt;10,2.99,INDEX('ELO settings '!$B$25:$B$34,MATCH(ABS(C350-D350),'ELO settings '!$A$25:$A$34,0)))))</f>
        <v/>
      </c>
      <c r="L350" s="73" t="str">
        <f t="shared" si="118"/>
        <v/>
      </c>
      <c r="M350" s="73" t="str">
        <f>IF(A350="GW 1",ELO_Initial,IFERROR(INDEX(Tables!$1:$1048576,MATCH('Program and Results'!$E350,Tables!$A:$A,0),MATCH('Program and Results'!$A350,Tables!$1:$1,0)-1),""))</f>
        <v/>
      </c>
      <c r="N350" s="74" t="str">
        <f t="shared" si="114"/>
        <v/>
      </c>
      <c r="O350" s="74" t="str">
        <f t="shared" si="115"/>
        <v/>
      </c>
      <c r="P350" s="75" t="str">
        <f t="shared" si="120"/>
        <v/>
      </c>
      <c r="Q350" s="76" t="str">
        <f t="shared" si="116"/>
        <v/>
      </c>
      <c r="R350" s="77" t="str">
        <f t="shared" si="117"/>
        <v/>
      </c>
      <c r="S350" s="87" t="str">
        <f t="shared" si="104"/>
        <v/>
      </c>
      <c r="T350" s="74" t="str">
        <f t="shared" si="111"/>
        <v/>
      </c>
      <c r="U350" s="74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8" t="str">
        <f t="shared" si="105"/>
        <v/>
      </c>
      <c r="W350" s="88" t="str">
        <f>IF(OR($A350="GW 1",$A350="GW 2",$A350="GW 3",$A350="GW 4",$A350="GW 5",$A350="GW 6"),"N/A",IF(T350="","",IF(AND(T350&gt;='Prediction Systems settings'!$B$3,'Program and Results'!T350&lt;='Prediction Systems settings'!$C$3),"DRAW",IF(T350&gt;0,"HOME","AWAY"))))</f>
        <v/>
      </c>
      <c r="X350" s="89" t="str">
        <f t="shared" si="107"/>
        <v/>
      </c>
      <c r="Y350" s="74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4" t="str">
        <f t="shared" si="108"/>
        <v/>
      </c>
      <c r="AA350" s="85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6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6" t="str">
        <f t="shared" si="109"/>
        <v/>
      </c>
      <c r="AD350" s="86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6" t="str">
        <f t="shared" si="110"/>
        <v/>
      </c>
      <c r="AK350" t="s">
        <v>208</v>
      </c>
      <c r="AL350" t="s">
        <v>208</v>
      </c>
    </row>
    <row r="351" spans="1:38">
      <c r="A351" s="80"/>
      <c r="F351" s="73" t="str">
        <f t="shared" si="119"/>
        <v/>
      </c>
      <c r="G351" s="73" t="str">
        <f>IF(A351="GW 1",ELO_Initial,IFERROR(INDEX(Tables!$1:$1048576,MATCH('Program and Results'!$B351,Tables!$A:$A,0),MATCH('Program and Results'!$A351,Tables!$1:$1,0)-1),""))</f>
        <v/>
      </c>
      <c r="H351" s="74" t="str">
        <f t="shared" si="112"/>
        <v/>
      </c>
      <c r="I351" s="74" t="str">
        <f t="shared" si="113"/>
        <v/>
      </c>
      <c r="J351" s="75" t="str">
        <f t="shared" si="106"/>
        <v/>
      </c>
      <c r="K351" s="76" t="str">
        <f>IF(E351="","",IF(ABS(C351-D351)=0,0,IF(ABS(C351-D351)&gt;10,2.99,INDEX('ELO settings '!$B$25:$B$34,MATCH(ABS(C351-D351),'ELO settings '!$A$25:$A$34,0)))))</f>
        <v/>
      </c>
      <c r="L351" s="73" t="str">
        <f t="shared" si="118"/>
        <v/>
      </c>
      <c r="M351" s="73" t="str">
        <f>IF(A351="GW 1",ELO_Initial,IFERROR(INDEX(Tables!$1:$1048576,MATCH('Program and Results'!$E351,Tables!$A:$A,0),MATCH('Program and Results'!$A351,Tables!$1:$1,0)-1),""))</f>
        <v/>
      </c>
      <c r="N351" s="74" t="str">
        <f t="shared" si="114"/>
        <v/>
      </c>
      <c r="O351" s="74" t="str">
        <f t="shared" si="115"/>
        <v/>
      </c>
      <c r="P351" s="75" t="str">
        <f t="shared" si="120"/>
        <v/>
      </c>
      <c r="Q351" s="76" t="str">
        <f t="shared" si="116"/>
        <v/>
      </c>
      <c r="R351" s="77" t="str">
        <f t="shared" si="117"/>
        <v/>
      </c>
      <c r="S351" s="87" t="str">
        <f t="shared" si="104"/>
        <v/>
      </c>
      <c r="T351" s="74" t="str">
        <f t="shared" si="111"/>
        <v/>
      </c>
      <c r="U351" s="74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8" t="str">
        <f t="shared" si="105"/>
        <v/>
      </c>
      <c r="W351" s="88" t="str">
        <f>IF(OR($A351="GW 1",$A351="GW 2",$A351="GW 3",$A351="GW 4",$A351="GW 5",$A351="GW 6"),"N/A",IF(T351="","",IF(AND(T351&gt;='Prediction Systems settings'!$B$3,'Program and Results'!T351&lt;='Prediction Systems settings'!$C$3),"DRAW",IF(T351&gt;0,"HOME","AWAY"))))</f>
        <v/>
      </c>
      <c r="X351" s="89" t="str">
        <f t="shared" si="107"/>
        <v/>
      </c>
      <c r="Y351" s="74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4" t="str">
        <f t="shared" si="108"/>
        <v/>
      </c>
      <c r="AA351" s="85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6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6" t="str">
        <f t="shared" si="109"/>
        <v/>
      </c>
      <c r="AD351" s="86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6" t="str">
        <f t="shared" si="110"/>
        <v/>
      </c>
      <c r="AK351" t="s">
        <v>208</v>
      </c>
      <c r="AL351" t="s">
        <v>208</v>
      </c>
    </row>
    <row r="352" spans="1:38">
      <c r="A352" s="80"/>
      <c r="F352" s="73" t="str">
        <f t="shared" si="119"/>
        <v/>
      </c>
      <c r="G352" s="73" t="str">
        <f>IF(A352="GW 1",ELO_Initial,IFERROR(INDEX(Tables!$1:$1048576,MATCH('Program and Results'!$B352,Tables!$A:$A,0),MATCH('Program and Results'!$A352,Tables!$1:$1,0)-1),""))</f>
        <v/>
      </c>
      <c r="H352" s="74" t="str">
        <f t="shared" si="112"/>
        <v/>
      </c>
      <c r="I352" s="74" t="str">
        <f t="shared" si="113"/>
        <v/>
      </c>
      <c r="J352" s="75" t="str">
        <f t="shared" si="106"/>
        <v/>
      </c>
      <c r="K352" s="76" t="str">
        <f>IF(E352="","",IF(ABS(C352-D352)=0,0,IF(ABS(C352-D352)&gt;10,2.99,INDEX('ELO settings '!$B$25:$B$34,MATCH(ABS(C352-D352),'ELO settings '!$A$25:$A$34,0)))))</f>
        <v/>
      </c>
      <c r="L352" s="73" t="str">
        <f t="shared" si="118"/>
        <v/>
      </c>
      <c r="M352" s="73" t="str">
        <f>IF(A352="GW 1",ELO_Initial,IFERROR(INDEX(Tables!$1:$1048576,MATCH('Program and Results'!$E352,Tables!$A:$A,0),MATCH('Program and Results'!$A352,Tables!$1:$1,0)-1),""))</f>
        <v/>
      </c>
      <c r="N352" s="74" t="str">
        <f t="shared" si="114"/>
        <v/>
      </c>
      <c r="O352" s="74" t="str">
        <f t="shared" si="115"/>
        <v/>
      </c>
      <c r="P352" s="75" t="str">
        <f t="shared" si="120"/>
        <v/>
      </c>
      <c r="Q352" s="76" t="str">
        <f t="shared" si="116"/>
        <v/>
      </c>
      <c r="R352" s="77" t="str">
        <f t="shared" si="117"/>
        <v/>
      </c>
      <c r="S352" s="87" t="str">
        <f t="shared" si="104"/>
        <v/>
      </c>
      <c r="T352" s="74" t="str">
        <f t="shared" si="111"/>
        <v/>
      </c>
      <c r="U352" s="74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8" t="str">
        <f t="shared" si="105"/>
        <v/>
      </c>
      <c r="W352" s="88" t="str">
        <f>IF(OR($A352="GW 1",$A352="GW 2",$A352="GW 3",$A352="GW 4",$A352="GW 5",$A352="GW 6"),"N/A",IF(T352="","",IF(AND(T352&gt;='Prediction Systems settings'!$B$3,'Program and Results'!T352&lt;='Prediction Systems settings'!$C$3),"DRAW",IF(T352&gt;0,"HOME","AWAY"))))</f>
        <v/>
      </c>
      <c r="X352" s="89" t="str">
        <f t="shared" si="107"/>
        <v/>
      </c>
      <c r="Y352" s="74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4" t="str">
        <f t="shared" si="108"/>
        <v/>
      </c>
      <c r="AA352" s="85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6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6" t="str">
        <f t="shared" si="109"/>
        <v/>
      </c>
      <c r="AD352" s="86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6" t="str">
        <f t="shared" si="110"/>
        <v/>
      </c>
      <c r="AK352" t="s">
        <v>208</v>
      </c>
      <c r="AL352" t="s">
        <v>208</v>
      </c>
    </row>
    <row r="353" spans="1:38">
      <c r="A353" s="80"/>
      <c r="F353" s="73" t="str">
        <f t="shared" si="119"/>
        <v/>
      </c>
      <c r="G353" s="73" t="str">
        <f>IF(A353="GW 1",ELO_Initial,IFERROR(INDEX(Tables!$1:$1048576,MATCH('Program and Results'!$B353,Tables!$A:$A,0),MATCH('Program and Results'!$A353,Tables!$1:$1,0)-1),""))</f>
        <v/>
      </c>
      <c r="H353" s="74" t="str">
        <f t="shared" si="112"/>
        <v/>
      </c>
      <c r="I353" s="74" t="str">
        <f t="shared" si="113"/>
        <v/>
      </c>
      <c r="J353" s="75" t="str">
        <f t="shared" si="106"/>
        <v/>
      </c>
      <c r="K353" s="76" t="str">
        <f>IF(E353="","",IF(ABS(C353-D353)=0,0,IF(ABS(C353-D353)&gt;10,2.99,INDEX('ELO settings '!$B$25:$B$34,MATCH(ABS(C353-D353),'ELO settings '!$A$25:$A$34,0)))))</f>
        <v/>
      </c>
      <c r="L353" s="73" t="str">
        <f t="shared" si="118"/>
        <v/>
      </c>
      <c r="M353" s="73" t="str">
        <f>IF(A353="GW 1",ELO_Initial,IFERROR(INDEX(Tables!$1:$1048576,MATCH('Program and Results'!$E353,Tables!$A:$A,0),MATCH('Program and Results'!$A353,Tables!$1:$1,0)-1),""))</f>
        <v/>
      </c>
      <c r="N353" s="74" t="str">
        <f t="shared" si="114"/>
        <v/>
      </c>
      <c r="O353" s="74" t="str">
        <f t="shared" si="115"/>
        <v/>
      </c>
      <c r="P353" s="75" t="str">
        <f t="shared" si="120"/>
        <v/>
      </c>
      <c r="Q353" s="76" t="str">
        <f t="shared" si="116"/>
        <v/>
      </c>
      <c r="R353" s="77" t="str">
        <f t="shared" si="117"/>
        <v/>
      </c>
      <c r="S353" s="87" t="str">
        <f t="shared" si="104"/>
        <v/>
      </c>
      <c r="T353" s="74" t="str">
        <f t="shared" si="111"/>
        <v/>
      </c>
      <c r="U353" s="74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8" t="str">
        <f t="shared" si="105"/>
        <v/>
      </c>
      <c r="W353" s="88" t="str">
        <f>IF(OR($A353="GW 1",$A353="GW 2",$A353="GW 3",$A353="GW 4",$A353="GW 5",$A353="GW 6"),"N/A",IF(T353="","",IF(AND(T353&gt;='Prediction Systems settings'!$B$3,'Program and Results'!T353&lt;='Prediction Systems settings'!$C$3),"DRAW",IF(T353&gt;0,"HOME","AWAY"))))</f>
        <v/>
      </c>
      <c r="X353" s="89" t="str">
        <f t="shared" si="107"/>
        <v/>
      </c>
      <c r="Y353" s="74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4" t="str">
        <f t="shared" si="108"/>
        <v/>
      </c>
      <c r="AA353" s="85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6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6" t="str">
        <f t="shared" si="109"/>
        <v/>
      </c>
      <c r="AD353" s="86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6" t="str">
        <f t="shared" si="110"/>
        <v/>
      </c>
      <c r="AK353" t="s">
        <v>208</v>
      </c>
      <c r="AL353" t="s">
        <v>208</v>
      </c>
    </row>
    <row r="354" spans="1:38">
      <c r="A354" s="80"/>
      <c r="F354" s="73" t="str">
        <f t="shared" si="119"/>
        <v/>
      </c>
      <c r="G354" s="73" t="str">
        <f>IF(A354="GW 1",ELO_Initial,IFERROR(INDEX(Tables!$1:$1048576,MATCH('Program and Results'!$B354,Tables!$A:$A,0),MATCH('Program and Results'!$A354,Tables!$1:$1,0)-1),""))</f>
        <v/>
      </c>
      <c r="H354" s="74" t="str">
        <f t="shared" si="112"/>
        <v/>
      </c>
      <c r="I354" s="74" t="str">
        <f t="shared" si="113"/>
        <v/>
      </c>
      <c r="J354" s="75" t="str">
        <f t="shared" si="106"/>
        <v/>
      </c>
      <c r="K354" s="76" t="str">
        <f>IF(E354="","",IF(ABS(C354-D354)=0,0,IF(ABS(C354-D354)&gt;10,2.99,INDEX('ELO settings '!$B$25:$B$34,MATCH(ABS(C354-D354),'ELO settings '!$A$25:$A$34,0)))))</f>
        <v/>
      </c>
      <c r="L354" s="73" t="str">
        <f t="shared" si="118"/>
        <v/>
      </c>
      <c r="M354" s="73" t="str">
        <f>IF(A354="GW 1",ELO_Initial,IFERROR(INDEX(Tables!$1:$1048576,MATCH('Program and Results'!$E354,Tables!$A:$A,0),MATCH('Program and Results'!$A354,Tables!$1:$1,0)-1),""))</f>
        <v/>
      </c>
      <c r="N354" s="74" t="str">
        <f t="shared" si="114"/>
        <v/>
      </c>
      <c r="O354" s="74" t="str">
        <f t="shared" si="115"/>
        <v/>
      </c>
      <c r="P354" s="75" t="str">
        <f t="shared" si="120"/>
        <v/>
      </c>
      <c r="Q354" s="76" t="str">
        <f t="shared" si="116"/>
        <v/>
      </c>
      <c r="R354" s="77" t="str">
        <f t="shared" si="117"/>
        <v/>
      </c>
      <c r="S354" s="87" t="str">
        <f t="shared" si="104"/>
        <v/>
      </c>
      <c r="T354" s="74" t="str">
        <f t="shared" si="111"/>
        <v/>
      </c>
      <c r="U354" s="74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8" t="str">
        <f t="shared" si="105"/>
        <v/>
      </c>
      <c r="W354" s="88" t="str">
        <f>IF(OR($A354="GW 1",$A354="GW 2",$A354="GW 3",$A354="GW 4",$A354="GW 5",$A354="GW 6"),"N/A",IF(T354="","",IF(AND(T354&gt;='Prediction Systems settings'!$B$3,'Program and Results'!T354&lt;='Prediction Systems settings'!$C$3),"DRAW",IF(T354&gt;0,"HOME","AWAY"))))</f>
        <v/>
      </c>
      <c r="X354" s="89" t="str">
        <f t="shared" si="107"/>
        <v/>
      </c>
      <c r="Y354" s="74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4" t="str">
        <f t="shared" si="108"/>
        <v/>
      </c>
      <c r="AA354" s="85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6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6" t="str">
        <f t="shared" si="109"/>
        <v/>
      </c>
      <c r="AD354" s="86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6" t="str">
        <f t="shared" si="110"/>
        <v/>
      </c>
      <c r="AK354" t="s">
        <v>208</v>
      </c>
      <c r="AL354" t="s">
        <v>208</v>
      </c>
    </row>
    <row r="355" spans="1:38">
      <c r="A355" s="80"/>
      <c r="F355" s="73" t="str">
        <f t="shared" si="119"/>
        <v/>
      </c>
      <c r="G355" s="73" t="str">
        <f>IF(A355="GW 1",ELO_Initial,IFERROR(INDEX(Tables!$1:$1048576,MATCH('Program and Results'!$B355,Tables!$A:$A,0),MATCH('Program and Results'!$A355,Tables!$1:$1,0)-1),""))</f>
        <v/>
      </c>
      <c r="H355" s="74" t="str">
        <f t="shared" si="112"/>
        <v/>
      </c>
      <c r="I355" s="74" t="str">
        <f t="shared" si="113"/>
        <v/>
      </c>
      <c r="J355" s="75" t="str">
        <f t="shared" si="106"/>
        <v/>
      </c>
      <c r="K355" s="76" t="str">
        <f>IF(E355="","",IF(ABS(C355-D355)=0,0,IF(ABS(C355-D355)&gt;10,2.99,INDEX('ELO settings '!$B$25:$B$34,MATCH(ABS(C355-D355),'ELO settings '!$A$25:$A$34,0)))))</f>
        <v/>
      </c>
      <c r="L355" s="73" t="str">
        <f t="shared" si="118"/>
        <v/>
      </c>
      <c r="M355" s="73" t="str">
        <f>IF(A355="GW 1",ELO_Initial,IFERROR(INDEX(Tables!$1:$1048576,MATCH('Program and Results'!$E355,Tables!$A:$A,0),MATCH('Program and Results'!$A355,Tables!$1:$1,0)-1),""))</f>
        <v/>
      </c>
      <c r="N355" s="74" t="str">
        <f t="shared" si="114"/>
        <v/>
      </c>
      <c r="O355" s="74" t="str">
        <f t="shared" si="115"/>
        <v/>
      </c>
      <c r="P355" s="75" t="str">
        <f t="shared" si="120"/>
        <v/>
      </c>
      <c r="Q355" s="76" t="str">
        <f t="shared" si="116"/>
        <v/>
      </c>
      <c r="R355" s="77" t="str">
        <f t="shared" si="117"/>
        <v/>
      </c>
      <c r="S355" s="87" t="str">
        <f t="shared" si="104"/>
        <v/>
      </c>
      <c r="T355" s="74" t="str">
        <f t="shared" si="111"/>
        <v/>
      </c>
      <c r="U355" s="74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8" t="str">
        <f t="shared" si="105"/>
        <v/>
      </c>
      <c r="W355" s="88" t="str">
        <f>IF(OR($A355="GW 1",$A355="GW 2",$A355="GW 3",$A355="GW 4",$A355="GW 5",$A355="GW 6"),"N/A",IF(T355="","",IF(AND(T355&gt;='Prediction Systems settings'!$B$3,'Program and Results'!T355&lt;='Prediction Systems settings'!$C$3),"DRAW",IF(T355&gt;0,"HOME","AWAY"))))</f>
        <v/>
      </c>
      <c r="X355" s="89" t="str">
        <f t="shared" si="107"/>
        <v/>
      </c>
      <c r="Y355" s="74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4" t="str">
        <f t="shared" si="108"/>
        <v/>
      </c>
      <c r="AA355" s="85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6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6" t="str">
        <f t="shared" si="109"/>
        <v/>
      </c>
      <c r="AD355" s="86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6" t="str">
        <f t="shared" si="110"/>
        <v/>
      </c>
      <c r="AK355" t="s">
        <v>208</v>
      </c>
      <c r="AL355" t="s">
        <v>208</v>
      </c>
    </row>
    <row r="356" spans="1:38">
      <c r="A356" s="80"/>
      <c r="F356" s="73" t="str">
        <f t="shared" si="119"/>
        <v/>
      </c>
      <c r="G356" s="73" t="str">
        <f>IF(A356="GW 1",ELO_Initial,IFERROR(INDEX(Tables!$1:$1048576,MATCH('Program and Results'!$B356,Tables!$A:$A,0),MATCH('Program and Results'!$A356,Tables!$1:$1,0)-1),""))</f>
        <v/>
      </c>
      <c r="H356" s="74" t="str">
        <f t="shared" si="112"/>
        <v/>
      </c>
      <c r="I356" s="74" t="str">
        <f t="shared" si="113"/>
        <v/>
      </c>
      <c r="J356" s="75" t="str">
        <f t="shared" si="106"/>
        <v/>
      </c>
      <c r="K356" s="76" t="str">
        <f>IF(E356="","",IF(ABS(C356-D356)=0,0,IF(ABS(C356-D356)&gt;10,2.99,INDEX('ELO settings '!$B$25:$B$34,MATCH(ABS(C356-D356),'ELO settings '!$A$25:$A$34,0)))))</f>
        <v/>
      </c>
      <c r="L356" s="73" t="str">
        <f t="shared" si="118"/>
        <v/>
      </c>
      <c r="M356" s="73" t="str">
        <f>IF(A356="GW 1",ELO_Initial,IFERROR(INDEX(Tables!$1:$1048576,MATCH('Program and Results'!$E356,Tables!$A:$A,0),MATCH('Program and Results'!$A356,Tables!$1:$1,0)-1),""))</f>
        <v/>
      </c>
      <c r="N356" s="74" t="str">
        <f t="shared" si="114"/>
        <v/>
      </c>
      <c r="O356" s="74" t="str">
        <f t="shared" si="115"/>
        <v/>
      </c>
      <c r="P356" s="75" t="str">
        <f t="shared" si="120"/>
        <v/>
      </c>
      <c r="Q356" s="76" t="str">
        <f t="shared" si="116"/>
        <v/>
      </c>
      <c r="R356" s="77" t="str">
        <f t="shared" si="117"/>
        <v/>
      </c>
      <c r="S356" s="87" t="str">
        <f t="shared" si="104"/>
        <v/>
      </c>
      <c r="T356" s="74" t="str">
        <f t="shared" si="111"/>
        <v/>
      </c>
      <c r="U356" s="74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8" t="str">
        <f t="shared" si="105"/>
        <v/>
      </c>
      <c r="W356" s="88" t="str">
        <f>IF(OR($A356="GW 1",$A356="GW 2",$A356="GW 3",$A356="GW 4",$A356="GW 5",$A356="GW 6"),"N/A",IF(T356="","",IF(AND(T356&gt;='Prediction Systems settings'!$B$3,'Program and Results'!T356&lt;='Prediction Systems settings'!$C$3),"DRAW",IF(T356&gt;0,"HOME","AWAY"))))</f>
        <v/>
      </c>
      <c r="X356" s="89" t="str">
        <f t="shared" si="107"/>
        <v/>
      </c>
      <c r="Y356" s="74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4" t="str">
        <f t="shared" si="108"/>
        <v/>
      </c>
      <c r="AA356" s="85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6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6" t="str">
        <f t="shared" si="109"/>
        <v/>
      </c>
      <c r="AD356" s="86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6" t="str">
        <f t="shared" si="110"/>
        <v/>
      </c>
      <c r="AK356" t="s">
        <v>208</v>
      </c>
      <c r="AL356" t="s">
        <v>208</v>
      </c>
    </row>
    <row r="357" spans="1:38">
      <c r="A357" s="80"/>
      <c r="F357" s="73" t="str">
        <f t="shared" si="119"/>
        <v/>
      </c>
      <c r="G357" s="73" t="str">
        <f>IF(A357="GW 1",ELO_Initial,IFERROR(INDEX(Tables!$1:$1048576,MATCH('Program and Results'!$B357,Tables!$A:$A,0),MATCH('Program and Results'!$A357,Tables!$1:$1,0)-1),""))</f>
        <v/>
      </c>
      <c r="H357" s="74" t="str">
        <f t="shared" si="112"/>
        <v/>
      </c>
      <c r="I357" s="74" t="str">
        <f t="shared" si="113"/>
        <v/>
      </c>
      <c r="J357" s="75" t="str">
        <f t="shared" si="106"/>
        <v/>
      </c>
      <c r="K357" s="76" t="str">
        <f>IF(E357="","",IF(ABS(C357-D357)=0,0,IF(ABS(C357-D357)&gt;10,2.99,INDEX('ELO settings '!$B$25:$B$34,MATCH(ABS(C357-D357),'ELO settings '!$A$25:$A$34,0)))))</f>
        <v/>
      </c>
      <c r="L357" s="73" t="str">
        <f t="shared" si="118"/>
        <v/>
      </c>
      <c r="M357" s="73" t="str">
        <f>IF(A357="GW 1",ELO_Initial,IFERROR(INDEX(Tables!$1:$1048576,MATCH('Program and Results'!$E357,Tables!$A:$A,0),MATCH('Program and Results'!$A357,Tables!$1:$1,0)-1),""))</f>
        <v/>
      </c>
      <c r="N357" s="74" t="str">
        <f t="shared" si="114"/>
        <v/>
      </c>
      <c r="O357" s="74" t="str">
        <f t="shared" si="115"/>
        <v/>
      </c>
      <c r="P357" s="75" t="str">
        <f t="shared" si="120"/>
        <v/>
      </c>
      <c r="Q357" s="76" t="str">
        <f t="shared" si="116"/>
        <v/>
      </c>
      <c r="R357" s="77" t="str">
        <f t="shared" si="117"/>
        <v/>
      </c>
      <c r="S357" s="87" t="str">
        <f t="shared" si="104"/>
        <v/>
      </c>
      <c r="T357" s="74" t="str">
        <f t="shared" si="111"/>
        <v/>
      </c>
      <c r="U357" s="74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8" t="str">
        <f t="shared" si="105"/>
        <v/>
      </c>
      <c r="W357" s="88" t="str">
        <f>IF(OR($A357="GW 1",$A357="GW 2",$A357="GW 3",$A357="GW 4",$A357="GW 5",$A357="GW 6"),"N/A",IF(T357="","",IF(AND(T357&gt;='Prediction Systems settings'!$B$3,'Program and Results'!T357&lt;='Prediction Systems settings'!$C$3),"DRAW",IF(T357&gt;0,"HOME","AWAY"))))</f>
        <v/>
      </c>
      <c r="X357" s="89" t="str">
        <f t="shared" si="107"/>
        <v/>
      </c>
      <c r="Y357" s="74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4" t="str">
        <f t="shared" si="108"/>
        <v/>
      </c>
      <c r="AA357" s="85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6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6" t="str">
        <f t="shared" si="109"/>
        <v/>
      </c>
      <c r="AD357" s="86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6" t="str">
        <f t="shared" si="110"/>
        <v/>
      </c>
      <c r="AK357" t="s">
        <v>208</v>
      </c>
      <c r="AL357" t="s">
        <v>208</v>
      </c>
    </row>
    <row r="358" spans="1:38">
      <c r="A358" s="80"/>
      <c r="F358" s="73" t="str">
        <f t="shared" si="119"/>
        <v/>
      </c>
      <c r="G358" s="73" t="str">
        <f>IF(A358="GW 1",ELO_Initial,IFERROR(INDEX(Tables!$1:$1048576,MATCH('Program and Results'!$B358,Tables!$A:$A,0),MATCH('Program and Results'!$A358,Tables!$1:$1,0)-1),""))</f>
        <v/>
      </c>
      <c r="H358" s="74" t="str">
        <f t="shared" si="112"/>
        <v/>
      </c>
      <c r="I358" s="74" t="str">
        <f t="shared" si="113"/>
        <v/>
      </c>
      <c r="J358" s="75" t="str">
        <f t="shared" si="106"/>
        <v/>
      </c>
      <c r="K358" s="76" t="str">
        <f>IF(E358="","",IF(ABS(C358-D358)=0,0,IF(ABS(C358-D358)&gt;10,2.99,INDEX('ELO settings '!$B$25:$B$34,MATCH(ABS(C358-D358),'ELO settings '!$A$25:$A$34,0)))))</f>
        <v/>
      </c>
      <c r="L358" s="73" t="str">
        <f t="shared" si="118"/>
        <v/>
      </c>
      <c r="M358" s="73" t="str">
        <f>IF(A358="GW 1",ELO_Initial,IFERROR(INDEX(Tables!$1:$1048576,MATCH('Program and Results'!$E358,Tables!$A:$A,0),MATCH('Program and Results'!$A358,Tables!$1:$1,0)-1),""))</f>
        <v/>
      </c>
      <c r="N358" s="74" t="str">
        <f t="shared" si="114"/>
        <v/>
      </c>
      <c r="O358" s="74" t="str">
        <f t="shared" si="115"/>
        <v/>
      </c>
      <c r="P358" s="75" t="str">
        <f t="shared" si="120"/>
        <v/>
      </c>
      <c r="Q358" s="76" t="str">
        <f t="shared" si="116"/>
        <v/>
      </c>
      <c r="R358" s="77" t="str">
        <f t="shared" si="117"/>
        <v/>
      </c>
      <c r="S358" s="87" t="str">
        <f t="shared" si="104"/>
        <v/>
      </c>
      <c r="T358" s="74" t="str">
        <f t="shared" si="111"/>
        <v/>
      </c>
      <c r="U358" s="74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8" t="str">
        <f t="shared" si="105"/>
        <v/>
      </c>
      <c r="W358" s="88" t="str">
        <f>IF(OR($A358="GW 1",$A358="GW 2",$A358="GW 3",$A358="GW 4",$A358="GW 5",$A358="GW 6"),"N/A",IF(T358="","",IF(AND(T358&gt;='Prediction Systems settings'!$B$3,'Program and Results'!T358&lt;='Prediction Systems settings'!$C$3),"DRAW",IF(T358&gt;0,"HOME","AWAY"))))</f>
        <v/>
      </c>
      <c r="X358" s="89" t="str">
        <f t="shared" si="107"/>
        <v/>
      </c>
      <c r="Y358" s="74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4" t="str">
        <f t="shared" si="108"/>
        <v/>
      </c>
      <c r="AA358" s="85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6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6" t="str">
        <f t="shared" si="109"/>
        <v/>
      </c>
      <c r="AD358" s="86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6" t="str">
        <f t="shared" si="110"/>
        <v/>
      </c>
      <c r="AK358" t="s">
        <v>208</v>
      </c>
      <c r="AL358" t="s">
        <v>208</v>
      </c>
    </row>
    <row r="359" spans="1:38">
      <c r="A359" s="80"/>
      <c r="F359" s="73" t="str">
        <f t="shared" si="119"/>
        <v/>
      </c>
      <c r="G359" s="73" t="str">
        <f>IF(A359="GW 1",ELO_Initial,IFERROR(INDEX(Tables!$1:$1048576,MATCH('Program and Results'!$B359,Tables!$A:$A,0),MATCH('Program and Results'!$A359,Tables!$1:$1,0)-1),""))</f>
        <v/>
      </c>
      <c r="H359" s="74" t="str">
        <f t="shared" si="112"/>
        <v/>
      </c>
      <c r="I359" s="74" t="str">
        <f t="shared" si="113"/>
        <v/>
      </c>
      <c r="J359" s="75" t="str">
        <f t="shared" si="106"/>
        <v/>
      </c>
      <c r="K359" s="76" t="str">
        <f>IF(E359="","",IF(ABS(C359-D359)=0,0,IF(ABS(C359-D359)&gt;10,2.99,INDEX('ELO settings '!$B$25:$B$34,MATCH(ABS(C359-D359),'ELO settings '!$A$25:$A$34,0)))))</f>
        <v/>
      </c>
      <c r="L359" s="73" t="str">
        <f t="shared" si="118"/>
        <v/>
      </c>
      <c r="M359" s="73" t="str">
        <f>IF(A359="GW 1",ELO_Initial,IFERROR(INDEX(Tables!$1:$1048576,MATCH('Program and Results'!$E359,Tables!$A:$A,0),MATCH('Program and Results'!$A359,Tables!$1:$1,0)-1),""))</f>
        <v/>
      </c>
      <c r="N359" s="74" t="str">
        <f t="shared" si="114"/>
        <v/>
      </c>
      <c r="O359" s="74" t="str">
        <f t="shared" si="115"/>
        <v/>
      </c>
      <c r="P359" s="75" t="str">
        <f t="shared" si="120"/>
        <v/>
      </c>
      <c r="Q359" s="76" t="str">
        <f t="shared" si="116"/>
        <v/>
      </c>
      <c r="R359" s="77" t="str">
        <f t="shared" si="117"/>
        <v/>
      </c>
      <c r="S359" s="87" t="str">
        <f t="shared" si="104"/>
        <v/>
      </c>
      <c r="T359" s="74" t="str">
        <f t="shared" si="111"/>
        <v/>
      </c>
      <c r="U359" s="74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8" t="str">
        <f t="shared" si="105"/>
        <v/>
      </c>
      <c r="W359" s="88" t="str">
        <f>IF(OR($A359="GW 1",$A359="GW 2",$A359="GW 3",$A359="GW 4",$A359="GW 5",$A359="GW 6"),"N/A",IF(T359="","",IF(AND(T359&gt;='Prediction Systems settings'!$B$3,'Program and Results'!T359&lt;='Prediction Systems settings'!$C$3),"DRAW",IF(T359&gt;0,"HOME","AWAY"))))</f>
        <v/>
      </c>
      <c r="X359" s="89" t="str">
        <f t="shared" si="107"/>
        <v/>
      </c>
      <c r="Y359" s="74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4" t="str">
        <f t="shared" si="108"/>
        <v/>
      </c>
      <c r="AA359" s="85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6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6" t="str">
        <f t="shared" si="109"/>
        <v/>
      </c>
      <c r="AD359" s="86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6" t="str">
        <f t="shared" si="110"/>
        <v/>
      </c>
      <c r="AK359" t="s">
        <v>208</v>
      </c>
      <c r="AL359" t="s">
        <v>208</v>
      </c>
    </row>
    <row r="360" spans="1:38">
      <c r="A360" s="80"/>
      <c r="F360" s="73" t="str">
        <f t="shared" si="119"/>
        <v/>
      </c>
      <c r="G360" s="73" t="str">
        <f>IF(A360="GW 1",ELO_Initial,IFERROR(INDEX(Tables!$1:$1048576,MATCH('Program and Results'!$B360,Tables!$A:$A,0),MATCH('Program and Results'!$A360,Tables!$1:$1,0)-1),""))</f>
        <v/>
      </c>
      <c r="H360" s="74" t="str">
        <f t="shared" si="112"/>
        <v/>
      </c>
      <c r="I360" s="74" t="str">
        <f t="shared" si="113"/>
        <v/>
      </c>
      <c r="J360" s="75" t="str">
        <f t="shared" si="106"/>
        <v/>
      </c>
      <c r="K360" s="76" t="str">
        <f>IF(E360="","",IF(ABS(C360-D360)=0,0,IF(ABS(C360-D360)&gt;10,2.99,INDEX('ELO settings '!$B$25:$B$34,MATCH(ABS(C360-D360),'ELO settings '!$A$25:$A$34,0)))))</f>
        <v/>
      </c>
      <c r="L360" s="73" t="str">
        <f t="shared" si="118"/>
        <v/>
      </c>
      <c r="M360" s="73" t="str">
        <f>IF(A360="GW 1",ELO_Initial,IFERROR(INDEX(Tables!$1:$1048576,MATCH('Program and Results'!$E360,Tables!$A:$A,0),MATCH('Program and Results'!$A360,Tables!$1:$1,0)-1),""))</f>
        <v/>
      </c>
      <c r="N360" s="74" t="str">
        <f t="shared" si="114"/>
        <v/>
      </c>
      <c r="O360" s="74" t="str">
        <f t="shared" si="115"/>
        <v/>
      </c>
      <c r="P360" s="75" t="str">
        <f t="shared" si="120"/>
        <v/>
      </c>
      <c r="Q360" s="76" t="str">
        <f t="shared" si="116"/>
        <v/>
      </c>
      <c r="R360" s="77" t="str">
        <f t="shared" si="117"/>
        <v/>
      </c>
      <c r="S360" s="87" t="str">
        <f t="shared" si="104"/>
        <v/>
      </c>
      <c r="T360" s="74" t="str">
        <f t="shared" si="111"/>
        <v/>
      </c>
      <c r="U360" s="74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8" t="str">
        <f t="shared" si="105"/>
        <v/>
      </c>
      <c r="W360" s="88" t="str">
        <f>IF(OR($A360="GW 1",$A360="GW 2",$A360="GW 3",$A360="GW 4",$A360="GW 5",$A360="GW 6"),"N/A",IF(T360="","",IF(AND(T360&gt;='Prediction Systems settings'!$B$3,'Program and Results'!T360&lt;='Prediction Systems settings'!$C$3),"DRAW",IF(T360&gt;0,"HOME","AWAY"))))</f>
        <v/>
      </c>
      <c r="X360" s="89" t="str">
        <f t="shared" si="107"/>
        <v/>
      </c>
      <c r="Y360" s="74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4" t="str">
        <f t="shared" si="108"/>
        <v/>
      </c>
      <c r="AA360" s="85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6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6" t="str">
        <f t="shared" si="109"/>
        <v/>
      </c>
      <c r="AD360" s="86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6" t="str">
        <f t="shared" si="110"/>
        <v/>
      </c>
      <c r="AK360" t="s">
        <v>208</v>
      </c>
      <c r="AL360" t="s">
        <v>208</v>
      </c>
    </row>
    <row r="361" spans="1:38">
      <c r="A361" s="80"/>
      <c r="F361" s="73" t="str">
        <f t="shared" si="119"/>
        <v/>
      </c>
      <c r="G361" s="73" t="str">
        <f>IF(A361="GW 1",ELO_Initial,IFERROR(INDEX(Tables!$1:$1048576,MATCH('Program and Results'!$B361,Tables!$A:$A,0),MATCH('Program and Results'!$A361,Tables!$1:$1,0)-1),""))</f>
        <v/>
      </c>
      <c r="H361" s="74" t="str">
        <f t="shared" si="112"/>
        <v/>
      </c>
      <c r="I361" s="74" t="str">
        <f t="shared" si="113"/>
        <v/>
      </c>
      <c r="J361" s="75" t="str">
        <f t="shared" si="106"/>
        <v/>
      </c>
      <c r="K361" s="76" t="str">
        <f>IF(E361="","",IF(ABS(C361-D361)=0,0,IF(ABS(C361-D361)&gt;10,2.99,INDEX('ELO settings '!$B$25:$B$34,MATCH(ABS(C361-D361),'ELO settings '!$A$25:$A$34,0)))))</f>
        <v/>
      </c>
      <c r="L361" s="73" t="str">
        <f t="shared" si="118"/>
        <v/>
      </c>
      <c r="M361" s="73" t="str">
        <f>IF(A361="GW 1",ELO_Initial,IFERROR(INDEX(Tables!$1:$1048576,MATCH('Program and Results'!$E361,Tables!$A:$A,0),MATCH('Program and Results'!$A361,Tables!$1:$1,0)-1),""))</f>
        <v/>
      </c>
      <c r="N361" s="74" t="str">
        <f t="shared" si="114"/>
        <v/>
      </c>
      <c r="O361" s="74" t="str">
        <f t="shared" si="115"/>
        <v/>
      </c>
      <c r="P361" s="75" t="str">
        <f t="shared" si="120"/>
        <v/>
      </c>
      <c r="Q361" s="76" t="str">
        <f t="shared" si="116"/>
        <v/>
      </c>
      <c r="R361" s="77" t="str">
        <f t="shared" si="117"/>
        <v/>
      </c>
      <c r="S361" s="87" t="str">
        <f t="shared" si="104"/>
        <v/>
      </c>
      <c r="T361" s="74" t="str">
        <f t="shared" si="111"/>
        <v/>
      </c>
      <c r="U361" s="74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8" t="str">
        <f t="shared" si="105"/>
        <v/>
      </c>
      <c r="W361" s="88" t="str">
        <f>IF(OR($A361="GW 1",$A361="GW 2",$A361="GW 3",$A361="GW 4",$A361="GW 5",$A361="GW 6"),"N/A",IF(T361="","",IF(AND(T361&gt;='Prediction Systems settings'!$B$3,'Program and Results'!T361&lt;='Prediction Systems settings'!$C$3),"DRAW",IF(T361&gt;0,"HOME","AWAY"))))</f>
        <v/>
      </c>
      <c r="X361" s="89" t="str">
        <f t="shared" si="107"/>
        <v/>
      </c>
      <c r="Y361" s="74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4" t="str">
        <f t="shared" si="108"/>
        <v/>
      </c>
      <c r="AA361" s="85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6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6" t="str">
        <f t="shared" si="109"/>
        <v/>
      </c>
      <c r="AD361" s="86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6" t="str">
        <f t="shared" si="110"/>
        <v/>
      </c>
      <c r="AK361" t="s">
        <v>208</v>
      </c>
      <c r="AL361" t="s">
        <v>208</v>
      </c>
    </row>
    <row r="362" spans="1:38">
      <c r="A362" s="80"/>
      <c r="F362" s="73" t="str">
        <f t="shared" si="119"/>
        <v/>
      </c>
      <c r="G362" s="73" t="str">
        <f>IF(A362="GW 1",ELO_Initial,IFERROR(INDEX(Tables!$1:$1048576,MATCH('Program and Results'!$B362,Tables!$A:$A,0),MATCH('Program and Results'!$A362,Tables!$1:$1,0)-1),""))</f>
        <v/>
      </c>
      <c r="H362" s="74" t="str">
        <f t="shared" si="112"/>
        <v/>
      </c>
      <c r="I362" s="74" t="str">
        <f t="shared" si="113"/>
        <v/>
      </c>
      <c r="J362" s="75" t="str">
        <f t="shared" si="106"/>
        <v/>
      </c>
      <c r="K362" s="76" t="str">
        <f>IF(E362="","",IF(ABS(C362-D362)=0,0,IF(ABS(C362-D362)&gt;10,2.99,INDEX('ELO settings '!$B$25:$B$34,MATCH(ABS(C362-D362),'ELO settings '!$A$25:$A$34,0)))))</f>
        <v/>
      </c>
      <c r="L362" s="73" t="str">
        <f t="shared" si="118"/>
        <v/>
      </c>
      <c r="M362" s="73" t="str">
        <f>IF(A362="GW 1",ELO_Initial,IFERROR(INDEX(Tables!$1:$1048576,MATCH('Program and Results'!$E362,Tables!$A:$A,0),MATCH('Program and Results'!$A362,Tables!$1:$1,0)-1),""))</f>
        <v/>
      </c>
      <c r="N362" s="74" t="str">
        <f t="shared" si="114"/>
        <v/>
      </c>
      <c r="O362" s="74" t="str">
        <f t="shared" si="115"/>
        <v/>
      </c>
      <c r="P362" s="75" t="str">
        <f t="shared" si="120"/>
        <v/>
      </c>
      <c r="Q362" s="76" t="str">
        <f t="shared" si="116"/>
        <v/>
      </c>
      <c r="R362" s="77" t="str">
        <f t="shared" si="117"/>
        <v/>
      </c>
      <c r="S362" s="87" t="str">
        <f t="shared" si="104"/>
        <v/>
      </c>
      <c r="T362" s="74" t="str">
        <f t="shared" si="111"/>
        <v/>
      </c>
      <c r="U362" s="74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8" t="str">
        <f t="shared" si="105"/>
        <v/>
      </c>
      <c r="W362" s="88" t="str">
        <f>IF(OR($A362="GW 1",$A362="GW 2",$A362="GW 3",$A362="GW 4",$A362="GW 5",$A362="GW 6"),"N/A",IF(T362="","",IF(AND(T362&gt;='Prediction Systems settings'!$B$3,'Program and Results'!T362&lt;='Prediction Systems settings'!$C$3),"DRAW",IF(T362&gt;0,"HOME","AWAY"))))</f>
        <v/>
      </c>
      <c r="X362" s="89" t="str">
        <f t="shared" si="107"/>
        <v/>
      </c>
      <c r="Y362" s="74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4" t="str">
        <f t="shared" si="108"/>
        <v/>
      </c>
      <c r="AA362" s="85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6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6" t="str">
        <f t="shared" si="109"/>
        <v/>
      </c>
      <c r="AD362" s="86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6" t="str">
        <f t="shared" si="110"/>
        <v/>
      </c>
      <c r="AK362" t="s">
        <v>208</v>
      </c>
      <c r="AL362" t="s">
        <v>208</v>
      </c>
    </row>
    <row r="363" spans="1:38">
      <c r="A363" s="80"/>
      <c r="F363" s="73" t="str">
        <f t="shared" si="119"/>
        <v/>
      </c>
      <c r="G363" s="73" t="str">
        <f>IF(A363="GW 1",ELO_Initial,IFERROR(INDEX(Tables!$1:$1048576,MATCH('Program and Results'!$B363,Tables!$A:$A,0),MATCH('Program and Results'!$A363,Tables!$1:$1,0)-1),""))</f>
        <v/>
      </c>
      <c r="H363" s="74" t="str">
        <f t="shared" si="112"/>
        <v/>
      </c>
      <c r="I363" s="74" t="str">
        <f t="shared" si="113"/>
        <v/>
      </c>
      <c r="J363" s="75" t="str">
        <f t="shared" si="106"/>
        <v/>
      </c>
      <c r="K363" s="76" t="str">
        <f>IF(E363="","",IF(ABS(C363-D363)=0,0,IF(ABS(C363-D363)&gt;10,2.99,INDEX('ELO settings '!$B$25:$B$34,MATCH(ABS(C363-D363),'ELO settings '!$A$25:$A$34,0)))))</f>
        <v/>
      </c>
      <c r="L363" s="73" t="str">
        <f t="shared" si="118"/>
        <v/>
      </c>
      <c r="M363" s="73" t="str">
        <f>IF(A363="GW 1",ELO_Initial,IFERROR(INDEX(Tables!$1:$1048576,MATCH('Program and Results'!$E363,Tables!$A:$A,0),MATCH('Program and Results'!$A363,Tables!$1:$1,0)-1),""))</f>
        <v/>
      </c>
      <c r="N363" s="74" t="str">
        <f t="shared" si="114"/>
        <v/>
      </c>
      <c r="O363" s="74" t="str">
        <f t="shared" si="115"/>
        <v/>
      </c>
      <c r="P363" s="75" t="str">
        <f t="shared" si="120"/>
        <v/>
      </c>
      <c r="Q363" s="76" t="str">
        <f t="shared" si="116"/>
        <v/>
      </c>
      <c r="R363" s="77" t="str">
        <f t="shared" si="117"/>
        <v/>
      </c>
      <c r="S363" s="87" t="str">
        <f t="shared" si="104"/>
        <v/>
      </c>
      <c r="T363" s="74" t="str">
        <f t="shared" si="111"/>
        <v/>
      </c>
      <c r="U363" s="74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8" t="str">
        <f t="shared" si="105"/>
        <v/>
      </c>
      <c r="W363" s="88" t="str">
        <f>IF(OR($A363="GW 1",$A363="GW 2",$A363="GW 3",$A363="GW 4",$A363="GW 5",$A363="GW 6"),"N/A",IF(T363="","",IF(AND(T363&gt;='Prediction Systems settings'!$B$3,'Program and Results'!T363&lt;='Prediction Systems settings'!$C$3),"DRAW",IF(T363&gt;0,"HOME","AWAY"))))</f>
        <v/>
      </c>
      <c r="X363" s="89" t="str">
        <f t="shared" si="107"/>
        <v/>
      </c>
      <c r="Y363" s="74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4" t="str">
        <f t="shared" si="108"/>
        <v/>
      </c>
      <c r="AA363" s="85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6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6" t="str">
        <f t="shared" si="109"/>
        <v/>
      </c>
      <c r="AD363" s="86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6" t="str">
        <f t="shared" si="110"/>
        <v/>
      </c>
      <c r="AK363" t="s">
        <v>208</v>
      </c>
      <c r="AL363" t="s">
        <v>208</v>
      </c>
    </row>
    <row r="364" spans="1:38">
      <c r="A364" s="80"/>
      <c r="F364" s="73" t="str">
        <f t="shared" si="119"/>
        <v/>
      </c>
      <c r="G364" s="73" t="str">
        <f>IF(A364="GW 1",ELO_Initial,IFERROR(INDEX(Tables!$1:$1048576,MATCH('Program and Results'!$B364,Tables!$A:$A,0),MATCH('Program and Results'!$A364,Tables!$1:$1,0)-1),""))</f>
        <v/>
      </c>
      <c r="H364" s="74" t="str">
        <f t="shared" si="112"/>
        <v/>
      </c>
      <c r="I364" s="74" t="str">
        <f t="shared" si="113"/>
        <v/>
      </c>
      <c r="J364" s="75" t="str">
        <f t="shared" si="106"/>
        <v/>
      </c>
      <c r="K364" s="76" t="str">
        <f>IF(E364="","",IF(ABS(C364-D364)=0,0,IF(ABS(C364-D364)&gt;10,2.99,INDEX('ELO settings '!$B$25:$B$34,MATCH(ABS(C364-D364),'ELO settings '!$A$25:$A$34,0)))))</f>
        <v/>
      </c>
      <c r="L364" s="73" t="str">
        <f t="shared" si="118"/>
        <v/>
      </c>
      <c r="M364" s="73" t="str">
        <f>IF(A364="GW 1",ELO_Initial,IFERROR(INDEX(Tables!$1:$1048576,MATCH('Program and Results'!$E364,Tables!$A:$A,0),MATCH('Program and Results'!$A364,Tables!$1:$1,0)-1),""))</f>
        <v/>
      </c>
      <c r="N364" s="74" t="str">
        <f t="shared" si="114"/>
        <v/>
      </c>
      <c r="O364" s="74" t="str">
        <f t="shared" si="115"/>
        <v/>
      </c>
      <c r="P364" s="75" t="str">
        <f t="shared" si="120"/>
        <v/>
      </c>
      <c r="Q364" s="76" t="str">
        <f t="shared" si="116"/>
        <v/>
      </c>
      <c r="R364" s="77" t="str">
        <f t="shared" si="117"/>
        <v/>
      </c>
      <c r="S364" s="87" t="str">
        <f t="shared" si="104"/>
        <v/>
      </c>
      <c r="T364" s="74" t="str">
        <f t="shared" si="111"/>
        <v/>
      </c>
      <c r="U364" s="74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8" t="str">
        <f t="shared" si="105"/>
        <v/>
      </c>
      <c r="W364" s="88" t="str">
        <f>IF(OR($A364="GW 1",$A364="GW 2",$A364="GW 3",$A364="GW 4",$A364="GW 5",$A364="GW 6"),"N/A",IF(T364="","",IF(AND(T364&gt;='Prediction Systems settings'!$B$3,'Program and Results'!T364&lt;='Prediction Systems settings'!$C$3),"DRAW",IF(T364&gt;0,"HOME","AWAY"))))</f>
        <v/>
      </c>
      <c r="X364" s="89" t="str">
        <f t="shared" si="107"/>
        <v/>
      </c>
      <c r="Y364" s="74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4" t="str">
        <f t="shared" si="108"/>
        <v/>
      </c>
      <c r="AA364" s="85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6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6" t="str">
        <f t="shared" si="109"/>
        <v/>
      </c>
      <c r="AD364" s="86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6" t="str">
        <f t="shared" si="110"/>
        <v/>
      </c>
      <c r="AK364" t="s">
        <v>208</v>
      </c>
      <c r="AL364" t="s">
        <v>208</v>
      </c>
    </row>
    <row r="365" spans="1:38">
      <c r="A365" s="80"/>
      <c r="F365" s="73" t="str">
        <f t="shared" si="119"/>
        <v/>
      </c>
      <c r="G365" s="73" t="str">
        <f>IF(A365="GW 1",ELO_Initial,IFERROR(INDEX(Tables!$1:$1048576,MATCH('Program and Results'!$B365,Tables!$A:$A,0),MATCH('Program and Results'!$A365,Tables!$1:$1,0)-1),""))</f>
        <v/>
      </c>
      <c r="H365" s="74" t="str">
        <f t="shared" si="112"/>
        <v/>
      </c>
      <c r="I365" s="74" t="str">
        <f t="shared" si="113"/>
        <v/>
      </c>
      <c r="J365" s="75" t="str">
        <f t="shared" si="106"/>
        <v/>
      </c>
      <c r="K365" s="76" t="str">
        <f>IF(E365="","",IF(ABS(C365-D365)=0,0,IF(ABS(C365-D365)&gt;10,2.99,INDEX('ELO settings '!$B$25:$B$34,MATCH(ABS(C365-D365),'ELO settings '!$A$25:$A$34,0)))))</f>
        <v/>
      </c>
      <c r="L365" s="73" t="str">
        <f t="shared" si="118"/>
        <v/>
      </c>
      <c r="M365" s="73" t="str">
        <f>IF(A365="GW 1",ELO_Initial,IFERROR(INDEX(Tables!$1:$1048576,MATCH('Program and Results'!$E365,Tables!$A:$A,0),MATCH('Program and Results'!$A365,Tables!$1:$1,0)-1),""))</f>
        <v/>
      </c>
      <c r="N365" s="74" t="str">
        <f t="shared" si="114"/>
        <v/>
      </c>
      <c r="O365" s="74" t="str">
        <f t="shared" si="115"/>
        <v/>
      </c>
      <c r="P365" s="75" t="str">
        <f t="shared" si="120"/>
        <v/>
      </c>
      <c r="Q365" s="76" t="str">
        <f t="shared" si="116"/>
        <v/>
      </c>
      <c r="R365" s="77" t="str">
        <f t="shared" si="117"/>
        <v/>
      </c>
      <c r="S365" s="87" t="str">
        <f t="shared" ref="S365:S428" si="121">IF(D365="","",IF(I365=1,"HOME",IF(I365=0.5,"DRAW","AWAY")))</f>
        <v/>
      </c>
      <c r="T365" s="74" t="str">
        <f t="shared" si="111"/>
        <v/>
      </c>
      <c r="U365" s="74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8" t="str">
        <f t="shared" ref="V365:V428" si="122">IF(D365="","",J365-P365)</f>
        <v/>
      </c>
      <c r="W365" s="88" t="str">
        <f>IF(OR($A365="GW 1",$A365="GW 2",$A365="GW 3",$A365="GW 4",$A365="GW 5",$A365="GW 6"),"N/A",IF(T365="","",IF(AND(T365&gt;='Prediction Systems settings'!$B$3,'Program and Results'!T365&lt;='Prediction Systems settings'!$C$3),"DRAW",IF(T365&gt;0,"HOME","AWAY"))))</f>
        <v/>
      </c>
      <c r="X365" s="89" t="str">
        <f t="shared" si="107"/>
        <v/>
      </c>
      <c r="Y365" s="74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4" t="str">
        <f t="shared" si="108"/>
        <v/>
      </c>
      <c r="AA365" s="85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6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6" t="str">
        <f t="shared" si="109"/>
        <v/>
      </c>
      <c r="AD365" s="86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6" t="str">
        <f t="shared" si="110"/>
        <v/>
      </c>
      <c r="AK365" t="s">
        <v>208</v>
      </c>
      <c r="AL365" t="s">
        <v>208</v>
      </c>
    </row>
    <row r="366" spans="1:38">
      <c r="A366" s="80"/>
      <c r="F366" s="73" t="str">
        <f t="shared" si="119"/>
        <v/>
      </c>
      <c r="G366" s="73" t="str">
        <f>IF(A366="GW 1",ELO_Initial,IFERROR(INDEX(Tables!$1:$1048576,MATCH('Program and Results'!$B366,Tables!$A:$A,0),MATCH('Program and Results'!$A366,Tables!$1:$1,0)-1),""))</f>
        <v/>
      </c>
      <c r="H366" s="74" t="str">
        <f t="shared" si="112"/>
        <v/>
      </c>
      <c r="I366" s="74" t="str">
        <f t="shared" si="113"/>
        <v/>
      </c>
      <c r="J366" s="75" t="str">
        <f t="shared" si="106"/>
        <v/>
      </c>
      <c r="K366" s="76" t="str">
        <f>IF(E366="","",IF(ABS(C366-D366)=0,0,IF(ABS(C366-D366)&gt;10,2.99,INDEX('ELO settings '!$B$25:$B$34,MATCH(ABS(C366-D366),'ELO settings '!$A$25:$A$34,0)))))</f>
        <v/>
      </c>
      <c r="L366" s="73" t="str">
        <f t="shared" si="118"/>
        <v/>
      </c>
      <c r="M366" s="73" t="str">
        <f>IF(A366="GW 1",ELO_Initial,IFERROR(INDEX(Tables!$1:$1048576,MATCH('Program and Results'!$E366,Tables!$A:$A,0),MATCH('Program and Results'!$A366,Tables!$1:$1,0)-1),""))</f>
        <v/>
      </c>
      <c r="N366" s="74" t="str">
        <f t="shared" si="114"/>
        <v/>
      </c>
      <c r="O366" s="74" t="str">
        <f t="shared" si="115"/>
        <v/>
      </c>
      <c r="P366" s="75" t="str">
        <f t="shared" si="120"/>
        <v/>
      </c>
      <c r="Q366" s="76" t="str">
        <f t="shared" si="116"/>
        <v/>
      </c>
      <c r="R366" s="77" t="str">
        <f t="shared" si="117"/>
        <v/>
      </c>
      <c r="S366" s="87" t="str">
        <f t="shared" si="121"/>
        <v/>
      </c>
      <c r="T366" s="74" t="str">
        <f t="shared" si="111"/>
        <v/>
      </c>
      <c r="U366" s="74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8" t="str">
        <f t="shared" si="122"/>
        <v/>
      </c>
      <c r="W366" s="88" t="str">
        <f>IF(OR($A366="GW 1",$A366="GW 2",$A366="GW 3",$A366="GW 4",$A366="GW 5",$A366="GW 6"),"N/A",IF(T366="","",IF(AND(T366&gt;='Prediction Systems settings'!$B$3,'Program and Results'!T366&lt;='Prediction Systems settings'!$C$3),"DRAW",IF(T366&gt;0,"HOME","AWAY"))))</f>
        <v/>
      </c>
      <c r="X366" s="89" t="str">
        <f t="shared" si="107"/>
        <v/>
      </c>
      <c r="Y366" s="74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4" t="str">
        <f t="shared" si="108"/>
        <v/>
      </c>
      <c r="AA366" s="85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6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6" t="str">
        <f t="shared" si="109"/>
        <v/>
      </c>
      <c r="AD366" s="86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6" t="str">
        <f t="shared" si="110"/>
        <v/>
      </c>
      <c r="AK366" t="s">
        <v>208</v>
      </c>
      <c r="AL366" t="s">
        <v>208</v>
      </c>
    </row>
    <row r="367" spans="1:38">
      <c r="A367" s="80"/>
      <c r="F367" s="73" t="str">
        <f t="shared" si="119"/>
        <v/>
      </c>
      <c r="G367" s="73" t="str">
        <f>IF(A367="GW 1",ELO_Initial,IFERROR(INDEX(Tables!$1:$1048576,MATCH('Program and Results'!$B367,Tables!$A:$A,0),MATCH('Program and Results'!$A367,Tables!$1:$1,0)-1),""))</f>
        <v/>
      </c>
      <c r="H367" s="74" t="str">
        <f t="shared" si="112"/>
        <v/>
      </c>
      <c r="I367" s="74" t="str">
        <f t="shared" si="113"/>
        <v/>
      </c>
      <c r="J367" s="75" t="str">
        <f t="shared" si="106"/>
        <v/>
      </c>
      <c r="K367" s="76" t="str">
        <f>IF(E367="","",IF(ABS(C367-D367)=0,0,IF(ABS(C367-D367)&gt;10,2.99,INDEX('ELO settings '!$B$25:$B$34,MATCH(ABS(C367-D367),'ELO settings '!$A$25:$A$34,0)))))</f>
        <v/>
      </c>
      <c r="L367" s="73" t="str">
        <f t="shared" si="118"/>
        <v/>
      </c>
      <c r="M367" s="73" t="str">
        <f>IF(A367="GW 1",ELO_Initial,IFERROR(INDEX(Tables!$1:$1048576,MATCH('Program and Results'!$E367,Tables!$A:$A,0),MATCH('Program and Results'!$A367,Tables!$1:$1,0)-1),""))</f>
        <v/>
      </c>
      <c r="N367" s="74" t="str">
        <f t="shared" si="114"/>
        <v/>
      </c>
      <c r="O367" s="74" t="str">
        <f t="shared" si="115"/>
        <v/>
      </c>
      <c r="P367" s="75" t="str">
        <f t="shared" si="120"/>
        <v/>
      </c>
      <c r="Q367" s="76" t="str">
        <f t="shared" si="116"/>
        <v/>
      </c>
      <c r="R367" s="77" t="str">
        <f t="shared" si="117"/>
        <v/>
      </c>
      <c r="S367" s="87" t="str">
        <f t="shared" si="121"/>
        <v/>
      </c>
      <c r="T367" s="74" t="str">
        <f t="shared" si="111"/>
        <v/>
      </c>
      <c r="U367" s="74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8" t="str">
        <f t="shared" si="122"/>
        <v/>
      </c>
      <c r="W367" s="88" t="str">
        <f>IF(OR($A367="GW 1",$A367="GW 2",$A367="GW 3",$A367="GW 4",$A367="GW 5",$A367="GW 6"),"N/A",IF(T367="","",IF(AND(T367&gt;='Prediction Systems settings'!$B$3,'Program and Results'!T367&lt;='Prediction Systems settings'!$C$3),"DRAW",IF(T367&gt;0,"HOME","AWAY"))))</f>
        <v/>
      </c>
      <c r="X367" s="89" t="str">
        <f t="shared" si="107"/>
        <v/>
      </c>
      <c r="Y367" s="74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4" t="str">
        <f t="shared" si="108"/>
        <v/>
      </c>
      <c r="AA367" s="85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6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6" t="str">
        <f t="shared" si="109"/>
        <v/>
      </c>
      <c r="AD367" s="86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6" t="str">
        <f t="shared" si="110"/>
        <v/>
      </c>
      <c r="AK367" t="s">
        <v>208</v>
      </c>
      <c r="AL367" t="s">
        <v>208</v>
      </c>
    </row>
    <row r="368" spans="1:38">
      <c r="A368" s="80"/>
      <c r="F368" s="73" t="str">
        <f t="shared" si="119"/>
        <v/>
      </c>
      <c r="G368" s="73" t="str">
        <f>IF(A368="GW 1",ELO_Initial,IFERROR(INDEX(Tables!$1:$1048576,MATCH('Program and Results'!$B368,Tables!$A:$A,0),MATCH('Program and Results'!$A368,Tables!$1:$1,0)-1),""))</f>
        <v/>
      </c>
      <c r="H368" s="74" t="str">
        <f t="shared" si="112"/>
        <v/>
      </c>
      <c r="I368" s="74" t="str">
        <f t="shared" si="113"/>
        <v/>
      </c>
      <c r="J368" s="75" t="str">
        <f t="shared" si="106"/>
        <v/>
      </c>
      <c r="K368" s="76" t="str">
        <f>IF(E368="","",IF(ABS(C368-D368)=0,0,IF(ABS(C368-D368)&gt;10,2.99,INDEX('ELO settings '!$B$25:$B$34,MATCH(ABS(C368-D368),'ELO settings '!$A$25:$A$34,0)))))</f>
        <v/>
      </c>
      <c r="L368" s="73" t="str">
        <f t="shared" si="118"/>
        <v/>
      </c>
      <c r="M368" s="73" t="str">
        <f>IF(A368="GW 1",ELO_Initial,IFERROR(INDEX(Tables!$1:$1048576,MATCH('Program and Results'!$E368,Tables!$A:$A,0),MATCH('Program and Results'!$A368,Tables!$1:$1,0)-1),""))</f>
        <v/>
      </c>
      <c r="N368" s="74" t="str">
        <f t="shared" si="114"/>
        <v/>
      </c>
      <c r="O368" s="74" t="str">
        <f t="shared" si="115"/>
        <v/>
      </c>
      <c r="P368" s="75" t="str">
        <f t="shared" si="120"/>
        <v/>
      </c>
      <c r="Q368" s="76" t="str">
        <f t="shared" si="116"/>
        <v/>
      </c>
      <c r="R368" s="77" t="str">
        <f t="shared" si="117"/>
        <v/>
      </c>
      <c r="S368" s="87" t="str">
        <f t="shared" si="121"/>
        <v/>
      </c>
      <c r="T368" s="74" t="str">
        <f t="shared" si="111"/>
        <v/>
      </c>
      <c r="U368" s="74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8" t="str">
        <f t="shared" si="122"/>
        <v/>
      </c>
      <c r="W368" s="88" t="str">
        <f>IF(OR($A368="GW 1",$A368="GW 2",$A368="GW 3",$A368="GW 4",$A368="GW 5",$A368="GW 6"),"N/A",IF(T368="","",IF(AND(T368&gt;='Prediction Systems settings'!$B$3,'Program and Results'!T368&lt;='Prediction Systems settings'!$C$3),"DRAW",IF(T368&gt;0,"HOME","AWAY"))))</f>
        <v/>
      </c>
      <c r="X368" s="89" t="str">
        <f t="shared" si="107"/>
        <v/>
      </c>
      <c r="Y368" s="74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4" t="str">
        <f t="shared" si="108"/>
        <v/>
      </c>
      <c r="AA368" s="85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6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6" t="str">
        <f t="shared" si="109"/>
        <v/>
      </c>
      <c r="AD368" s="86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6" t="str">
        <f t="shared" si="110"/>
        <v/>
      </c>
      <c r="AK368" t="s">
        <v>208</v>
      </c>
      <c r="AL368" t="s">
        <v>208</v>
      </c>
    </row>
    <row r="369" spans="1:38">
      <c r="A369" s="80"/>
      <c r="F369" s="73" t="str">
        <f t="shared" si="119"/>
        <v/>
      </c>
      <c r="G369" s="73" t="str">
        <f>IF(A369="GW 1",ELO_Initial,IFERROR(INDEX(Tables!$1:$1048576,MATCH('Program and Results'!$B369,Tables!$A:$A,0),MATCH('Program and Results'!$A369,Tables!$1:$1,0)-1),""))</f>
        <v/>
      </c>
      <c r="H369" s="74" t="str">
        <f t="shared" si="112"/>
        <v/>
      </c>
      <c r="I369" s="74" t="str">
        <f t="shared" si="113"/>
        <v/>
      </c>
      <c r="J369" s="75" t="str">
        <f t="shared" si="106"/>
        <v/>
      </c>
      <c r="K369" s="76" t="str">
        <f>IF(E369="","",IF(ABS(C369-D369)=0,0,IF(ABS(C369-D369)&gt;10,2.99,INDEX('ELO settings '!$B$25:$B$34,MATCH(ABS(C369-D369),'ELO settings '!$A$25:$A$34,0)))))</f>
        <v/>
      </c>
      <c r="L369" s="73" t="str">
        <f t="shared" si="118"/>
        <v/>
      </c>
      <c r="M369" s="73" t="str">
        <f>IF(A369="GW 1",ELO_Initial,IFERROR(INDEX(Tables!$1:$1048576,MATCH('Program and Results'!$E369,Tables!$A:$A,0),MATCH('Program and Results'!$A369,Tables!$1:$1,0)-1),""))</f>
        <v/>
      </c>
      <c r="N369" s="74" t="str">
        <f t="shared" si="114"/>
        <v/>
      </c>
      <c r="O369" s="74" t="str">
        <f t="shared" si="115"/>
        <v/>
      </c>
      <c r="P369" s="75" t="str">
        <f t="shared" si="120"/>
        <v/>
      </c>
      <c r="Q369" s="76" t="str">
        <f t="shared" si="116"/>
        <v/>
      </c>
      <c r="R369" s="77" t="str">
        <f t="shared" si="117"/>
        <v/>
      </c>
      <c r="S369" s="87" t="str">
        <f t="shared" si="121"/>
        <v/>
      </c>
      <c r="T369" s="74" t="str">
        <f t="shared" si="111"/>
        <v/>
      </c>
      <c r="U369" s="74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8" t="str">
        <f t="shared" si="122"/>
        <v/>
      </c>
      <c r="W369" s="88" t="str">
        <f>IF(OR($A369="GW 1",$A369="GW 2",$A369="GW 3",$A369="GW 4",$A369="GW 5",$A369="GW 6"),"N/A",IF(T369="","",IF(AND(T369&gt;='Prediction Systems settings'!$B$3,'Program and Results'!T369&lt;='Prediction Systems settings'!$C$3),"DRAW",IF(T369&gt;0,"HOME","AWAY"))))</f>
        <v/>
      </c>
      <c r="X369" s="89" t="str">
        <f t="shared" si="107"/>
        <v/>
      </c>
      <c r="Y369" s="74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4" t="str">
        <f t="shared" si="108"/>
        <v/>
      </c>
      <c r="AA369" s="85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6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6" t="str">
        <f t="shared" si="109"/>
        <v/>
      </c>
      <c r="AD369" s="86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6" t="str">
        <f t="shared" si="110"/>
        <v/>
      </c>
      <c r="AK369" t="s">
        <v>208</v>
      </c>
      <c r="AL369" t="s">
        <v>208</v>
      </c>
    </row>
    <row r="370" spans="1:38">
      <c r="A370" s="80"/>
      <c r="F370" s="73" t="str">
        <f t="shared" si="119"/>
        <v/>
      </c>
      <c r="G370" s="73" t="str">
        <f>IF(A370="GW 1",ELO_Initial,IFERROR(INDEX(Tables!$1:$1048576,MATCH('Program and Results'!$B370,Tables!$A:$A,0),MATCH('Program and Results'!$A370,Tables!$1:$1,0)-1),""))</f>
        <v/>
      </c>
      <c r="H370" s="74" t="str">
        <f t="shared" si="112"/>
        <v/>
      </c>
      <c r="I370" s="74" t="str">
        <f t="shared" si="113"/>
        <v/>
      </c>
      <c r="J370" s="75" t="str">
        <f t="shared" si="106"/>
        <v/>
      </c>
      <c r="K370" s="76" t="str">
        <f>IF(E370="","",IF(ABS(C370-D370)=0,0,IF(ABS(C370-D370)&gt;10,2.99,INDEX('ELO settings '!$B$25:$B$34,MATCH(ABS(C370-D370),'ELO settings '!$A$25:$A$34,0)))))</f>
        <v/>
      </c>
      <c r="L370" s="73" t="str">
        <f t="shared" si="118"/>
        <v/>
      </c>
      <c r="M370" s="73" t="str">
        <f>IF(A370="GW 1",ELO_Initial,IFERROR(INDEX(Tables!$1:$1048576,MATCH('Program and Results'!$E370,Tables!$A:$A,0),MATCH('Program and Results'!$A370,Tables!$1:$1,0)-1),""))</f>
        <v/>
      </c>
      <c r="N370" s="74" t="str">
        <f t="shared" si="114"/>
        <v/>
      </c>
      <c r="O370" s="74" t="str">
        <f t="shared" si="115"/>
        <v/>
      </c>
      <c r="P370" s="75" t="str">
        <f t="shared" si="120"/>
        <v/>
      </c>
      <c r="Q370" s="76" t="str">
        <f t="shared" si="116"/>
        <v/>
      </c>
      <c r="R370" s="77" t="str">
        <f t="shared" si="117"/>
        <v/>
      </c>
      <c r="S370" s="87" t="str">
        <f t="shared" si="121"/>
        <v/>
      </c>
      <c r="T370" s="74" t="str">
        <f t="shared" si="111"/>
        <v/>
      </c>
      <c r="U370" s="74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8" t="str">
        <f t="shared" si="122"/>
        <v/>
      </c>
      <c r="W370" s="88" t="str">
        <f>IF(OR($A370="GW 1",$A370="GW 2",$A370="GW 3",$A370="GW 4",$A370="GW 5",$A370="GW 6"),"N/A",IF(T370="","",IF(AND(T370&gt;='Prediction Systems settings'!$B$3,'Program and Results'!T370&lt;='Prediction Systems settings'!$C$3),"DRAW",IF(T370&gt;0,"HOME","AWAY"))))</f>
        <v/>
      </c>
      <c r="X370" s="89" t="str">
        <f t="shared" si="107"/>
        <v/>
      </c>
      <c r="Y370" s="74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4" t="str">
        <f t="shared" si="108"/>
        <v/>
      </c>
      <c r="AA370" s="85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6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6" t="str">
        <f t="shared" si="109"/>
        <v/>
      </c>
      <c r="AD370" s="86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6" t="str">
        <f t="shared" si="110"/>
        <v/>
      </c>
      <c r="AK370" t="s">
        <v>208</v>
      </c>
      <c r="AL370" t="s">
        <v>208</v>
      </c>
    </row>
    <row r="371" spans="1:38">
      <c r="A371" s="80"/>
      <c r="F371" s="73" t="str">
        <f t="shared" si="119"/>
        <v/>
      </c>
      <c r="G371" s="73" t="str">
        <f>IF(A371="GW 1",ELO_Initial,IFERROR(INDEX(Tables!$1:$1048576,MATCH('Program and Results'!$B371,Tables!$A:$A,0),MATCH('Program and Results'!$A371,Tables!$1:$1,0)-1),""))</f>
        <v/>
      </c>
      <c r="H371" s="74" t="str">
        <f t="shared" si="112"/>
        <v/>
      </c>
      <c r="I371" s="74" t="str">
        <f t="shared" si="113"/>
        <v/>
      </c>
      <c r="J371" s="75" t="str">
        <f t="shared" si="106"/>
        <v/>
      </c>
      <c r="K371" s="76" t="str">
        <f>IF(E371="","",IF(ABS(C371-D371)=0,0,IF(ABS(C371-D371)&gt;10,2.99,INDEX('ELO settings '!$B$25:$B$34,MATCH(ABS(C371-D371),'ELO settings '!$A$25:$A$34,0)))))</f>
        <v/>
      </c>
      <c r="L371" s="73" t="str">
        <f t="shared" si="118"/>
        <v/>
      </c>
      <c r="M371" s="73" t="str">
        <f>IF(A371="GW 1",ELO_Initial,IFERROR(INDEX(Tables!$1:$1048576,MATCH('Program and Results'!$E371,Tables!$A:$A,0),MATCH('Program and Results'!$A371,Tables!$1:$1,0)-1),""))</f>
        <v/>
      </c>
      <c r="N371" s="74" t="str">
        <f t="shared" si="114"/>
        <v/>
      </c>
      <c r="O371" s="74" t="str">
        <f t="shared" si="115"/>
        <v/>
      </c>
      <c r="P371" s="75" t="str">
        <f t="shared" si="120"/>
        <v/>
      </c>
      <c r="Q371" s="76" t="str">
        <f t="shared" si="116"/>
        <v/>
      </c>
      <c r="R371" s="77" t="str">
        <f t="shared" si="117"/>
        <v/>
      </c>
      <c r="S371" s="87" t="str">
        <f t="shared" si="121"/>
        <v/>
      </c>
      <c r="T371" s="74" t="str">
        <f t="shared" si="111"/>
        <v/>
      </c>
      <c r="U371" s="74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8" t="str">
        <f t="shared" si="122"/>
        <v/>
      </c>
      <c r="W371" s="88" t="str">
        <f>IF(OR($A371="GW 1",$A371="GW 2",$A371="GW 3",$A371="GW 4",$A371="GW 5",$A371="GW 6"),"N/A",IF(T371="","",IF(AND(T371&gt;='Prediction Systems settings'!$B$3,'Program and Results'!T371&lt;='Prediction Systems settings'!$C$3),"DRAW",IF(T371&gt;0,"HOME","AWAY"))))</f>
        <v/>
      </c>
      <c r="X371" s="89" t="str">
        <f t="shared" si="107"/>
        <v/>
      </c>
      <c r="Y371" s="74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4" t="str">
        <f t="shared" si="108"/>
        <v/>
      </c>
      <c r="AA371" s="85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6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6" t="str">
        <f t="shared" si="109"/>
        <v/>
      </c>
      <c r="AD371" s="86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6" t="str">
        <f t="shared" si="110"/>
        <v/>
      </c>
      <c r="AK371" t="s">
        <v>208</v>
      </c>
      <c r="AL371" t="s">
        <v>208</v>
      </c>
    </row>
    <row r="372" spans="1:38">
      <c r="A372" s="80"/>
      <c r="F372" s="73" t="str">
        <f t="shared" si="119"/>
        <v/>
      </c>
      <c r="G372" s="73" t="str">
        <f>IF(A372="GW 1",ELO_Initial,IFERROR(INDEX(Tables!$1:$1048576,MATCH('Program and Results'!$B372,Tables!$A:$A,0),MATCH('Program and Results'!$A372,Tables!$1:$1,0)-1),""))</f>
        <v/>
      </c>
      <c r="H372" s="74" t="str">
        <f t="shared" si="112"/>
        <v/>
      </c>
      <c r="I372" s="74" t="str">
        <f t="shared" si="113"/>
        <v/>
      </c>
      <c r="J372" s="75" t="str">
        <f t="shared" si="106"/>
        <v/>
      </c>
      <c r="K372" s="76" t="str">
        <f>IF(E372="","",IF(ABS(C372-D372)=0,0,IF(ABS(C372-D372)&gt;10,2.99,INDEX('ELO settings '!$B$25:$B$34,MATCH(ABS(C372-D372),'ELO settings '!$A$25:$A$34,0)))))</f>
        <v/>
      </c>
      <c r="L372" s="73" t="str">
        <f t="shared" si="118"/>
        <v/>
      </c>
      <c r="M372" s="73" t="str">
        <f>IF(A372="GW 1",ELO_Initial,IFERROR(INDEX(Tables!$1:$1048576,MATCH('Program and Results'!$E372,Tables!$A:$A,0),MATCH('Program and Results'!$A372,Tables!$1:$1,0)-1),""))</f>
        <v/>
      </c>
      <c r="N372" s="74" t="str">
        <f t="shared" si="114"/>
        <v/>
      </c>
      <c r="O372" s="74" t="str">
        <f t="shared" si="115"/>
        <v/>
      </c>
      <c r="P372" s="75" t="str">
        <f t="shared" si="120"/>
        <v/>
      </c>
      <c r="Q372" s="76" t="str">
        <f t="shared" si="116"/>
        <v/>
      </c>
      <c r="R372" s="77" t="str">
        <f t="shared" si="117"/>
        <v/>
      </c>
      <c r="S372" s="87" t="str">
        <f t="shared" si="121"/>
        <v/>
      </c>
      <c r="T372" s="74" t="str">
        <f t="shared" si="111"/>
        <v/>
      </c>
      <c r="U372" s="74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8" t="str">
        <f t="shared" si="122"/>
        <v/>
      </c>
      <c r="W372" s="88" t="str">
        <f>IF(OR($A372="GW 1",$A372="GW 2",$A372="GW 3",$A372="GW 4",$A372="GW 5",$A372="GW 6"),"N/A",IF(T372="","",IF(AND(T372&gt;='Prediction Systems settings'!$B$3,'Program and Results'!T372&lt;='Prediction Systems settings'!$C$3),"DRAW",IF(T372&gt;0,"HOME","AWAY"))))</f>
        <v/>
      </c>
      <c r="X372" s="89" t="str">
        <f t="shared" si="107"/>
        <v/>
      </c>
      <c r="Y372" s="74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4" t="str">
        <f t="shared" si="108"/>
        <v/>
      </c>
      <c r="AA372" s="85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6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6" t="str">
        <f t="shared" si="109"/>
        <v/>
      </c>
      <c r="AD372" s="86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6" t="str">
        <f t="shared" si="110"/>
        <v/>
      </c>
      <c r="AK372" t="s">
        <v>208</v>
      </c>
      <c r="AL372" t="s">
        <v>208</v>
      </c>
    </row>
    <row r="373" spans="1:38">
      <c r="A373" s="80"/>
      <c r="F373" s="73" t="str">
        <f t="shared" si="119"/>
        <v/>
      </c>
      <c r="G373" s="73" t="str">
        <f>IF(A373="GW 1",ELO_Initial,IFERROR(INDEX(Tables!$1:$1048576,MATCH('Program and Results'!$B373,Tables!$A:$A,0),MATCH('Program and Results'!$A373,Tables!$1:$1,0)-1),""))</f>
        <v/>
      </c>
      <c r="H373" s="74" t="str">
        <f t="shared" si="112"/>
        <v/>
      </c>
      <c r="I373" s="74" t="str">
        <f t="shared" si="113"/>
        <v/>
      </c>
      <c r="J373" s="75" t="str">
        <f t="shared" si="106"/>
        <v/>
      </c>
      <c r="K373" s="76" t="str">
        <f>IF(E373="","",IF(ABS(C373-D373)=0,0,IF(ABS(C373-D373)&gt;10,2.99,INDEX('ELO settings '!$B$25:$B$34,MATCH(ABS(C373-D373),'ELO settings '!$A$25:$A$34,0)))))</f>
        <v/>
      </c>
      <c r="L373" s="73" t="str">
        <f t="shared" si="118"/>
        <v/>
      </c>
      <c r="M373" s="73" t="str">
        <f>IF(A373="GW 1",ELO_Initial,IFERROR(INDEX(Tables!$1:$1048576,MATCH('Program and Results'!$E373,Tables!$A:$A,0),MATCH('Program and Results'!$A373,Tables!$1:$1,0)-1),""))</f>
        <v/>
      </c>
      <c r="N373" s="74" t="str">
        <f t="shared" si="114"/>
        <v/>
      </c>
      <c r="O373" s="74" t="str">
        <f t="shared" si="115"/>
        <v/>
      </c>
      <c r="P373" s="75" t="str">
        <f t="shared" si="120"/>
        <v/>
      </c>
      <c r="Q373" s="76" t="str">
        <f t="shared" si="116"/>
        <v/>
      </c>
      <c r="R373" s="77" t="str">
        <f t="shared" si="117"/>
        <v/>
      </c>
      <c r="S373" s="87" t="str">
        <f t="shared" si="121"/>
        <v/>
      </c>
      <c r="T373" s="74" t="str">
        <f t="shared" si="111"/>
        <v/>
      </c>
      <c r="U373" s="74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8" t="str">
        <f t="shared" si="122"/>
        <v/>
      </c>
      <c r="W373" s="88" t="str">
        <f>IF(OR($A373="GW 1",$A373="GW 2",$A373="GW 3",$A373="GW 4",$A373="GW 5",$A373="GW 6"),"N/A",IF(T373="","",IF(AND(T373&gt;='Prediction Systems settings'!$B$3,'Program and Results'!T373&lt;='Prediction Systems settings'!$C$3),"DRAW",IF(T373&gt;0,"HOME","AWAY"))))</f>
        <v/>
      </c>
      <c r="X373" s="89" t="str">
        <f t="shared" si="107"/>
        <v/>
      </c>
      <c r="Y373" s="74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4" t="str">
        <f t="shared" si="108"/>
        <v/>
      </c>
      <c r="AA373" s="85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6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6" t="str">
        <f t="shared" si="109"/>
        <v/>
      </c>
      <c r="AD373" s="86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6" t="str">
        <f t="shared" si="110"/>
        <v/>
      </c>
      <c r="AK373" t="s">
        <v>208</v>
      </c>
      <c r="AL373" t="s">
        <v>208</v>
      </c>
    </row>
    <row r="374" spans="1:38">
      <c r="A374" s="80"/>
      <c r="F374" s="73" t="str">
        <f t="shared" si="119"/>
        <v/>
      </c>
      <c r="G374" s="73" t="str">
        <f>IF(A374="GW 1",ELO_Initial,IFERROR(INDEX(Tables!$1:$1048576,MATCH('Program and Results'!$B374,Tables!$A:$A,0),MATCH('Program and Results'!$A374,Tables!$1:$1,0)-1),""))</f>
        <v/>
      </c>
      <c r="H374" s="74" t="str">
        <f t="shared" si="112"/>
        <v/>
      </c>
      <c r="I374" s="74" t="str">
        <f t="shared" si="113"/>
        <v/>
      </c>
      <c r="J374" s="75" t="str">
        <f t="shared" si="106"/>
        <v/>
      </c>
      <c r="K374" s="76" t="str">
        <f>IF(E374="","",IF(ABS(C374-D374)=0,0,IF(ABS(C374-D374)&gt;10,2.99,INDEX('ELO settings '!$B$25:$B$34,MATCH(ABS(C374-D374),'ELO settings '!$A$25:$A$34,0)))))</f>
        <v/>
      </c>
      <c r="L374" s="73" t="str">
        <f t="shared" si="118"/>
        <v/>
      </c>
      <c r="M374" s="73" t="str">
        <f>IF(A374="GW 1",ELO_Initial,IFERROR(INDEX(Tables!$1:$1048576,MATCH('Program and Results'!$E374,Tables!$A:$A,0),MATCH('Program and Results'!$A374,Tables!$1:$1,0)-1),""))</f>
        <v/>
      </c>
      <c r="N374" s="74" t="str">
        <f t="shared" si="114"/>
        <v/>
      </c>
      <c r="O374" s="74" t="str">
        <f t="shared" si="115"/>
        <v/>
      </c>
      <c r="P374" s="75" t="str">
        <f t="shared" si="120"/>
        <v/>
      </c>
      <c r="Q374" s="76" t="str">
        <f t="shared" si="116"/>
        <v/>
      </c>
      <c r="R374" s="77" t="str">
        <f t="shared" si="117"/>
        <v/>
      </c>
      <c r="S374" s="87" t="str">
        <f t="shared" si="121"/>
        <v/>
      </c>
      <c r="T374" s="74" t="str">
        <f t="shared" si="111"/>
        <v/>
      </c>
      <c r="U374" s="74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8" t="str">
        <f t="shared" si="122"/>
        <v/>
      </c>
      <c r="W374" s="88" t="str">
        <f>IF(OR($A374="GW 1",$A374="GW 2",$A374="GW 3",$A374="GW 4",$A374="GW 5",$A374="GW 6"),"N/A",IF(T374="","",IF(AND(T374&gt;='Prediction Systems settings'!$B$3,'Program and Results'!T374&lt;='Prediction Systems settings'!$C$3),"DRAW",IF(T374&gt;0,"HOME","AWAY"))))</f>
        <v/>
      </c>
      <c r="X374" s="89" t="str">
        <f t="shared" si="107"/>
        <v/>
      </c>
      <c r="Y374" s="74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4" t="str">
        <f t="shared" si="108"/>
        <v/>
      </c>
      <c r="AA374" s="85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6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6" t="str">
        <f t="shared" si="109"/>
        <v/>
      </c>
      <c r="AD374" s="86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6" t="str">
        <f t="shared" si="110"/>
        <v/>
      </c>
      <c r="AK374" t="s">
        <v>208</v>
      </c>
      <c r="AL374" t="s">
        <v>208</v>
      </c>
    </row>
    <row r="375" spans="1:38">
      <c r="A375" s="80"/>
      <c r="F375" s="73" t="str">
        <f t="shared" si="119"/>
        <v/>
      </c>
      <c r="G375" s="73" t="str">
        <f>IF(A375="GW 1",ELO_Initial,IFERROR(INDEX(Tables!$1:$1048576,MATCH('Program and Results'!$B375,Tables!$A:$A,0),MATCH('Program and Results'!$A375,Tables!$1:$1,0)-1),""))</f>
        <v/>
      </c>
      <c r="H375" s="74" t="str">
        <f t="shared" si="112"/>
        <v/>
      </c>
      <c r="I375" s="74" t="str">
        <f t="shared" si="113"/>
        <v/>
      </c>
      <c r="J375" s="75" t="str">
        <f t="shared" si="106"/>
        <v/>
      </c>
      <c r="K375" s="76" t="str">
        <f>IF(E375="","",IF(ABS(C375-D375)=0,0,IF(ABS(C375-D375)&gt;10,2.99,INDEX('ELO settings '!$B$25:$B$34,MATCH(ABS(C375-D375),'ELO settings '!$A$25:$A$34,0)))))</f>
        <v/>
      </c>
      <c r="L375" s="73" t="str">
        <f t="shared" si="118"/>
        <v/>
      </c>
      <c r="M375" s="73" t="str">
        <f>IF(A375="GW 1",ELO_Initial,IFERROR(INDEX(Tables!$1:$1048576,MATCH('Program and Results'!$E375,Tables!$A:$A,0),MATCH('Program and Results'!$A375,Tables!$1:$1,0)-1),""))</f>
        <v/>
      </c>
      <c r="N375" s="74" t="str">
        <f t="shared" si="114"/>
        <v/>
      </c>
      <c r="O375" s="74" t="str">
        <f t="shared" si="115"/>
        <v/>
      </c>
      <c r="P375" s="75" t="str">
        <f t="shared" si="120"/>
        <v/>
      </c>
      <c r="Q375" s="76" t="str">
        <f t="shared" si="116"/>
        <v/>
      </c>
      <c r="R375" s="77" t="str">
        <f t="shared" si="117"/>
        <v/>
      </c>
      <c r="S375" s="87" t="str">
        <f t="shared" si="121"/>
        <v/>
      </c>
      <c r="T375" s="74" t="str">
        <f t="shared" si="111"/>
        <v/>
      </c>
      <c r="U375" s="74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8" t="str">
        <f t="shared" si="122"/>
        <v/>
      </c>
      <c r="W375" s="88" t="str">
        <f>IF(OR($A375="GW 1",$A375="GW 2",$A375="GW 3",$A375="GW 4",$A375="GW 5",$A375="GW 6"),"N/A",IF(T375="","",IF(AND(T375&gt;='Prediction Systems settings'!$B$3,'Program and Results'!T375&lt;='Prediction Systems settings'!$C$3),"DRAW",IF(T375&gt;0,"HOME","AWAY"))))</f>
        <v/>
      </c>
      <c r="X375" s="89" t="str">
        <f t="shared" si="107"/>
        <v/>
      </c>
      <c r="Y375" s="74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4" t="str">
        <f t="shared" si="108"/>
        <v/>
      </c>
      <c r="AA375" s="85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6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6" t="str">
        <f t="shared" si="109"/>
        <v/>
      </c>
      <c r="AD375" s="86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6" t="str">
        <f t="shared" si="110"/>
        <v/>
      </c>
      <c r="AK375" t="s">
        <v>208</v>
      </c>
      <c r="AL375" t="s">
        <v>208</v>
      </c>
    </row>
    <row r="376" spans="1:38">
      <c r="A376" s="80"/>
      <c r="F376" s="73" t="str">
        <f t="shared" si="119"/>
        <v/>
      </c>
      <c r="G376" s="73" t="str">
        <f>IF(A376="GW 1",ELO_Initial,IFERROR(INDEX(Tables!$1:$1048576,MATCH('Program and Results'!$B376,Tables!$A:$A,0),MATCH('Program and Results'!$A376,Tables!$1:$1,0)-1),""))</f>
        <v/>
      </c>
      <c r="H376" s="74" t="str">
        <f t="shared" si="112"/>
        <v/>
      </c>
      <c r="I376" s="74" t="str">
        <f t="shared" si="113"/>
        <v/>
      </c>
      <c r="J376" s="75" t="str">
        <f t="shared" si="106"/>
        <v/>
      </c>
      <c r="K376" s="76" t="str">
        <f>IF(E376="","",IF(ABS(C376-D376)=0,0,IF(ABS(C376-D376)&gt;10,2.99,INDEX('ELO settings '!$B$25:$B$34,MATCH(ABS(C376-D376),'ELO settings '!$A$25:$A$34,0)))))</f>
        <v/>
      </c>
      <c r="L376" s="73" t="str">
        <f t="shared" si="118"/>
        <v/>
      </c>
      <c r="M376" s="73" t="str">
        <f>IF(A376="GW 1",ELO_Initial,IFERROR(INDEX(Tables!$1:$1048576,MATCH('Program and Results'!$E376,Tables!$A:$A,0),MATCH('Program and Results'!$A376,Tables!$1:$1,0)-1),""))</f>
        <v/>
      </c>
      <c r="N376" s="74" t="str">
        <f t="shared" si="114"/>
        <v/>
      </c>
      <c r="O376" s="74" t="str">
        <f t="shared" si="115"/>
        <v/>
      </c>
      <c r="P376" s="75" t="str">
        <f t="shared" si="120"/>
        <v/>
      </c>
      <c r="Q376" s="76" t="str">
        <f t="shared" si="116"/>
        <v/>
      </c>
      <c r="R376" s="77" t="str">
        <f t="shared" si="117"/>
        <v/>
      </c>
      <c r="S376" s="87" t="str">
        <f t="shared" si="121"/>
        <v/>
      </c>
      <c r="T376" s="74" t="str">
        <f t="shared" si="111"/>
        <v/>
      </c>
      <c r="U376" s="74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8" t="str">
        <f t="shared" si="122"/>
        <v/>
      </c>
      <c r="W376" s="88" t="str">
        <f>IF(OR($A376="GW 1",$A376="GW 2",$A376="GW 3",$A376="GW 4",$A376="GW 5",$A376="GW 6"),"N/A",IF(T376="","",IF(AND(T376&gt;='Prediction Systems settings'!$B$3,'Program and Results'!T376&lt;='Prediction Systems settings'!$C$3),"DRAW",IF(T376&gt;0,"HOME","AWAY"))))</f>
        <v/>
      </c>
      <c r="X376" s="89" t="str">
        <f t="shared" si="107"/>
        <v/>
      </c>
      <c r="Y376" s="74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4" t="str">
        <f t="shared" si="108"/>
        <v/>
      </c>
      <c r="AA376" s="85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6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6" t="str">
        <f t="shared" si="109"/>
        <v/>
      </c>
      <c r="AD376" s="86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6" t="str">
        <f t="shared" si="110"/>
        <v/>
      </c>
      <c r="AK376" t="s">
        <v>208</v>
      </c>
      <c r="AL376" t="s">
        <v>208</v>
      </c>
    </row>
    <row r="377" spans="1:38">
      <c r="A377" s="80"/>
      <c r="F377" s="73" t="str">
        <f t="shared" si="119"/>
        <v/>
      </c>
      <c r="G377" s="73" t="str">
        <f>IF(A377="GW 1",ELO_Initial,IFERROR(INDEX(Tables!$1:$1048576,MATCH('Program and Results'!$B377,Tables!$A:$A,0),MATCH('Program and Results'!$A377,Tables!$1:$1,0)-1),""))</f>
        <v/>
      </c>
      <c r="H377" s="74" t="str">
        <f t="shared" si="112"/>
        <v/>
      </c>
      <c r="I377" s="74" t="str">
        <f t="shared" si="113"/>
        <v/>
      </c>
      <c r="J377" s="75" t="str">
        <f t="shared" si="106"/>
        <v/>
      </c>
      <c r="K377" s="76" t="str">
        <f>IF(E377="","",IF(ABS(C377-D377)=0,0,IF(ABS(C377-D377)&gt;10,2.99,INDEX('ELO settings '!$B$25:$B$34,MATCH(ABS(C377-D377),'ELO settings '!$A$25:$A$34,0)))))</f>
        <v/>
      </c>
      <c r="L377" s="73" t="str">
        <f t="shared" si="118"/>
        <v/>
      </c>
      <c r="M377" s="73" t="str">
        <f>IF(A377="GW 1",ELO_Initial,IFERROR(INDEX(Tables!$1:$1048576,MATCH('Program and Results'!$E377,Tables!$A:$A,0),MATCH('Program and Results'!$A377,Tables!$1:$1,0)-1),""))</f>
        <v/>
      </c>
      <c r="N377" s="74" t="str">
        <f t="shared" si="114"/>
        <v/>
      </c>
      <c r="O377" s="74" t="str">
        <f t="shared" si="115"/>
        <v/>
      </c>
      <c r="P377" s="75" t="str">
        <f t="shared" si="120"/>
        <v/>
      </c>
      <c r="Q377" s="76" t="str">
        <f t="shared" si="116"/>
        <v/>
      </c>
      <c r="R377" s="77" t="str">
        <f t="shared" si="117"/>
        <v/>
      </c>
      <c r="S377" s="87" t="str">
        <f t="shared" si="121"/>
        <v/>
      </c>
      <c r="T377" s="74" t="str">
        <f t="shared" si="111"/>
        <v/>
      </c>
      <c r="U377" s="74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8" t="str">
        <f t="shared" si="122"/>
        <v/>
      </c>
      <c r="W377" s="88" t="str">
        <f>IF(OR($A377="GW 1",$A377="GW 2",$A377="GW 3",$A377="GW 4",$A377="GW 5",$A377="GW 6"),"N/A",IF(T377="","",IF(AND(T377&gt;='Prediction Systems settings'!$B$3,'Program and Results'!T377&lt;='Prediction Systems settings'!$C$3),"DRAW",IF(T377&gt;0,"HOME","AWAY"))))</f>
        <v/>
      </c>
      <c r="X377" s="89" t="str">
        <f t="shared" si="107"/>
        <v/>
      </c>
      <c r="Y377" s="74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4" t="str">
        <f t="shared" si="108"/>
        <v/>
      </c>
      <c r="AA377" s="85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6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6" t="str">
        <f t="shared" si="109"/>
        <v/>
      </c>
      <c r="AD377" s="86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6" t="str">
        <f t="shared" si="110"/>
        <v/>
      </c>
      <c r="AK377" t="s">
        <v>208</v>
      </c>
      <c r="AL377" t="s">
        <v>208</v>
      </c>
    </row>
    <row r="378" spans="1:38">
      <c r="A378" s="80"/>
      <c r="F378" s="73" t="str">
        <f t="shared" si="119"/>
        <v/>
      </c>
      <c r="G378" s="73" t="str">
        <f>IF(A378="GW 1",ELO_Initial,IFERROR(INDEX(Tables!$1:$1048576,MATCH('Program and Results'!$B378,Tables!$A:$A,0),MATCH('Program and Results'!$A378,Tables!$1:$1,0)-1),""))</f>
        <v/>
      </c>
      <c r="H378" s="74" t="str">
        <f t="shared" si="112"/>
        <v/>
      </c>
      <c r="I378" s="74" t="str">
        <f t="shared" si="113"/>
        <v/>
      </c>
      <c r="J378" s="75" t="str">
        <f t="shared" si="106"/>
        <v/>
      </c>
      <c r="K378" s="76" t="str">
        <f>IF(E378="","",IF(ABS(C378-D378)=0,0,IF(ABS(C378-D378)&gt;10,2.99,INDEX('ELO settings '!$B$25:$B$34,MATCH(ABS(C378-D378),'ELO settings '!$A$25:$A$34,0)))))</f>
        <v/>
      </c>
      <c r="L378" s="73" t="str">
        <f t="shared" si="118"/>
        <v/>
      </c>
      <c r="M378" s="73" t="str">
        <f>IF(A378="GW 1",ELO_Initial,IFERROR(INDEX(Tables!$1:$1048576,MATCH('Program and Results'!$E378,Tables!$A:$A,0),MATCH('Program and Results'!$A378,Tables!$1:$1,0)-1),""))</f>
        <v/>
      </c>
      <c r="N378" s="74" t="str">
        <f t="shared" si="114"/>
        <v/>
      </c>
      <c r="O378" s="74" t="str">
        <f t="shared" si="115"/>
        <v/>
      </c>
      <c r="P378" s="75" t="str">
        <f t="shared" si="120"/>
        <v/>
      </c>
      <c r="Q378" s="76" t="str">
        <f t="shared" si="116"/>
        <v/>
      </c>
      <c r="R378" s="77" t="str">
        <f t="shared" si="117"/>
        <v/>
      </c>
      <c r="S378" s="87" t="str">
        <f t="shared" si="121"/>
        <v/>
      </c>
      <c r="T378" s="74" t="str">
        <f t="shared" si="111"/>
        <v/>
      </c>
      <c r="U378" s="74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8" t="str">
        <f t="shared" si="122"/>
        <v/>
      </c>
      <c r="W378" s="88" t="str">
        <f>IF(OR($A378="GW 1",$A378="GW 2",$A378="GW 3",$A378="GW 4",$A378="GW 5",$A378="GW 6"),"N/A",IF(T378="","",IF(AND(T378&gt;='Prediction Systems settings'!$B$3,'Program and Results'!T378&lt;='Prediction Systems settings'!$C$3),"DRAW",IF(T378&gt;0,"HOME","AWAY"))))</f>
        <v/>
      </c>
      <c r="X378" s="89" t="str">
        <f t="shared" si="107"/>
        <v/>
      </c>
      <c r="Y378" s="74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4" t="str">
        <f t="shared" si="108"/>
        <v/>
      </c>
      <c r="AA378" s="85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6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6" t="str">
        <f t="shared" si="109"/>
        <v/>
      </c>
      <c r="AD378" s="86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6" t="str">
        <f t="shared" si="110"/>
        <v/>
      </c>
      <c r="AK378" t="s">
        <v>208</v>
      </c>
      <c r="AL378" t="s">
        <v>208</v>
      </c>
    </row>
    <row r="379" spans="1:38">
      <c r="A379" s="80"/>
      <c r="F379" s="73" t="str">
        <f t="shared" si="119"/>
        <v/>
      </c>
      <c r="G379" s="73" t="str">
        <f>IF(A379="GW 1",ELO_Initial,IFERROR(INDEX(Tables!$1:$1048576,MATCH('Program and Results'!$B379,Tables!$A:$A,0),MATCH('Program and Results'!$A379,Tables!$1:$1,0)-1),""))</f>
        <v/>
      </c>
      <c r="H379" s="74" t="str">
        <f t="shared" si="112"/>
        <v/>
      </c>
      <c r="I379" s="74" t="str">
        <f t="shared" si="113"/>
        <v/>
      </c>
      <c r="J379" s="75" t="str">
        <f t="shared" si="106"/>
        <v/>
      </c>
      <c r="K379" s="76" t="str">
        <f>IF(E379="","",IF(ABS(C379-D379)=0,0,IF(ABS(C379-D379)&gt;10,2.99,INDEX('ELO settings '!$B$25:$B$34,MATCH(ABS(C379-D379),'ELO settings '!$A$25:$A$34,0)))))</f>
        <v/>
      </c>
      <c r="L379" s="73" t="str">
        <f t="shared" si="118"/>
        <v/>
      </c>
      <c r="M379" s="73" t="str">
        <f>IF(A379="GW 1",ELO_Initial,IFERROR(INDEX(Tables!$1:$1048576,MATCH('Program and Results'!$E379,Tables!$A:$A,0),MATCH('Program and Results'!$A379,Tables!$1:$1,0)-1),""))</f>
        <v/>
      </c>
      <c r="N379" s="74" t="str">
        <f t="shared" si="114"/>
        <v/>
      </c>
      <c r="O379" s="74" t="str">
        <f t="shared" si="115"/>
        <v/>
      </c>
      <c r="P379" s="75" t="str">
        <f t="shared" si="120"/>
        <v/>
      </c>
      <c r="Q379" s="76" t="str">
        <f t="shared" si="116"/>
        <v/>
      </c>
      <c r="R379" s="77" t="str">
        <f t="shared" si="117"/>
        <v/>
      </c>
      <c r="S379" s="87" t="str">
        <f t="shared" si="121"/>
        <v/>
      </c>
      <c r="T379" s="74" t="str">
        <f t="shared" si="111"/>
        <v/>
      </c>
      <c r="U379" s="74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8" t="str">
        <f t="shared" si="122"/>
        <v/>
      </c>
      <c r="W379" s="88" t="str">
        <f>IF(OR($A379="GW 1",$A379="GW 2",$A379="GW 3",$A379="GW 4",$A379="GW 5",$A379="GW 6"),"N/A",IF(T379="","",IF(AND(T379&gt;='Prediction Systems settings'!$B$3,'Program and Results'!T379&lt;='Prediction Systems settings'!$C$3),"DRAW",IF(T379&gt;0,"HOME","AWAY"))))</f>
        <v/>
      </c>
      <c r="X379" s="89" t="str">
        <f t="shared" si="107"/>
        <v/>
      </c>
      <c r="Y379" s="74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4" t="str">
        <f t="shared" si="108"/>
        <v/>
      </c>
      <c r="AA379" s="85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6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6" t="str">
        <f t="shared" si="109"/>
        <v/>
      </c>
      <c r="AD379" s="86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6" t="str">
        <f t="shared" si="110"/>
        <v/>
      </c>
      <c r="AK379" t="s">
        <v>208</v>
      </c>
      <c r="AL379" t="s">
        <v>208</v>
      </c>
    </row>
    <row r="380" spans="1:38">
      <c r="A380" s="80"/>
      <c r="F380" s="73" t="str">
        <f t="shared" si="119"/>
        <v/>
      </c>
      <c r="G380" s="73" t="str">
        <f>IF(A380="GW 1",ELO_Initial,IFERROR(INDEX(Tables!$1:$1048576,MATCH('Program and Results'!$B380,Tables!$A:$A,0),MATCH('Program and Results'!$A380,Tables!$1:$1,0)-1),""))</f>
        <v/>
      </c>
      <c r="H380" s="74" t="str">
        <f t="shared" si="112"/>
        <v/>
      </c>
      <c r="I380" s="74" t="str">
        <f t="shared" si="113"/>
        <v/>
      </c>
      <c r="J380" s="75" t="str">
        <f t="shared" si="106"/>
        <v/>
      </c>
      <c r="K380" s="76" t="str">
        <f>IF(E380="","",IF(ABS(C380-D380)=0,0,IF(ABS(C380-D380)&gt;10,2.99,INDEX('ELO settings '!$B$25:$B$34,MATCH(ABS(C380-D380),'ELO settings '!$A$25:$A$34,0)))))</f>
        <v/>
      </c>
      <c r="L380" s="73" t="str">
        <f t="shared" si="118"/>
        <v/>
      </c>
      <c r="M380" s="73" t="str">
        <f>IF(A380="GW 1",ELO_Initial,IFERROR(INDEX(Tables!$1:$1048576,MATCH('Program and Results'!$E380,Tables!$A:$A,0),MATCH('Program and Results'!$A380,Tables!$1:$1,0)-1),""))</f>
        <v/>
      </c>
      <c r="N380" s="74" t="str">
        <f t="shared" si="114"/>
        <v/>
      </c>
      <c r="O380" s="74" t="str">
        <f t="shared" si="115"/>
        <v/>
      </c>
      <c r="P380" s="75" t="str">
        <f t="shared" si="120"/>
        <v/>
      </c>
      <c r="Q380" s="76" t="str">
        <f t="shared" si="116"/>
        <v/>
      </c>
      <c r="R380" s="77" t="str">
        <f t="shared" si="117"/>
        <v/>
      </c>
      <c r="S380" s="87" t="str">
        <f t="shared" si="121"/>
        <v/>
      </c>
      <c r="T380" s="74" t="str">
        <f t="shared" si="111"/>
        <v/>
      </c>
      <c r="U380" s="74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8" t="str">
        <f t="shared" si="122"/>
        <v/>
      </c>
      <c r="W380" s="88" t="str">
        <f>IF(OR($A380="GW 1",$A380="GW 2",$A380="GW 3",$A380="GW 4",$A380="GW 5",$A380="GW 6"),"N/A",IF(T380="","",IF(AND(T380&gt;='Prediction Systems settings'!$B$3,'Program and Results'!T380&lt;='Prediction Systems settings'!$C$3),"DRAW",IF(T380&gt;0,"HOME","AWAY"))))</f>
        <v/>
      </c>
      <c r="X380" s="89" t="str">
        <f t="shared" si="107"/>
        <v/>
      </c>
      <c r="Y380" s="74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4" t="str">
        <f t="shared" si="108"/>
        <v/>
      </c>
      <c r="AA380" s="85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6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6" t="str">
        <f t="shared" si="109"/>
        <v/>
      </c>
      <c r="AD380" s="86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6" t="str">
        <f t="shared" si="110"/>
        <v/>
      </c>
      <c r="AK380" t="s">
        <v>208</v>
      </c>
      <c r="AL380" t="s">
        <v>208</v>
      </c>
    </row>
    <row r="381" spans="1:38">
      <c r="A381" s="80"/>
      <c r="F381" s="73" t="str">
        <f t="shared" si="119"/>
        <v/>
      </c>
      <c r="G381" s="73" t="str">
        <f>IF(A381="GW 1",ELO_Initial,IFERROR(INDEX(Tables!$1:$1048576,MATCH('Program and Results'!$B381,Tables!$A:$A,0),MATCH('Program and Results'!$A381,Tables!$1:$1,0)-1),""))</f>
        <v/>
      </c>
      <c r="H381" s="74" t="str">
        <f t="shared" si="112"/>
        <v/>
      </c>
      <c r="I381" s="74" t="str">
        <f t="shared" si="113"/>
        <v/>
      </c>
      <c r="J381" s="75" t="str">
        <f t="shared" si="106"/>
        <v/>
      </c>
      <c r="K381" s="76" t="str">
        <f>IF(E381="","",IF(ABS(C381-D381)=0,0,IF(ABS(C381-D381)&gt;10,2.99,INDEX('ELO settings '!$B$25:$B$34,MATCH(ABS(C381-D381),'ELO settings '!$A$25:$A$34,0)))))</f>
        <v/>
      </c>
      <c r="L381" s="73" t="str">
        <f t="shared" si="118"/>
        <v/>
      </c>
      <c r="M381" s="73" t="str">
        <f>IF(A381="GW 1",ELO_Initial,IFERROR(INDEX(Tables!$1:$1048576,MATCH('Program and Results'!$E381,Tables!$A:$A,0),MATCH('Program and Results'!$A381,Tables!$1:$1,0)-1),""))</f>
        <v/>
      </c>
      <c r="N381" s="74" t="str">
        <f t="shared" si="114"/>
        <v/>
      </c>
      <c r="O381" s="74" t="str">
        <f t="shared" si="115"/>
        <v/>
      </c>
      <c r="P381" s="75" t="str">
        <f t="shared" si="120"/>
        <v/>
      </c>
      <c r="Q381" s="76" t="str">
        <f t="shared" si="116"/>
        <v/>
      </c>
      <c r="R381" s="77" t="str">
        <f t="shared" si="117"/>
        <v/>
      </c>
      <c r="S381" s="87" t="str">
        <f t="shared" si="121"/>
        <v/>
      </c>
      <c r="T381" s="74" t="str">
        <f t="shared" si="111"/>
        <v/>
      </c>
      <c r="U381" s="74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8" t="str">
        <f t="shared" si="122"/>
        <v/>
      </c>
      <c r="W381" s="88" t="str">
        <f>IF(OR($A381="GW 1",$A381="GW 2",$A381="GW 3",$A381="GW 4",$A381="GW 5",$A381="GW 6"),"N/A",IF(T381="","",IF(AND(T381&gt;='Prediction Systems settings'!$B$3,'Program and Results'!T381&lt;='Prediction Systems settings'!$C$3),"DRAW",IF(T381&gt;0,"HOME","AWAY"))))</f>
        <v/>
      </c>
      <c r="X381" s="89" t="str">
        <f t="shared" si="107"/>
        <v/>
      </c>
      <c r="Y381" s="74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4" t="str">
        <f t="shared" si="108"/>
        <v/>
      </c>
      <c r="AA381" s="85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6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6" t="str">
        <f t="shared" si="109"/>
        <v/>
      </c>
      <c r="AD381" s="86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6" t="str">
        <f t="shared" si="110"/>
        <v/>
      </c>
      <c r="AK381" t="s">
        <v>208</v>
      </c>
      <c r="AL381" t="s">
        <v>208</v>
      </c>
    </row>
    <row r="382" spans="1:38">
      <c r="A382" s="80"/>
      <c r="F382" s="73" t="str">
        <f t="shared" si="119"/>
        <v/>
      </c>
      <c r="G382" s="73" t="str">
        <f>IF(A382="GW 1",ELO_Initial,IFERROR(INDEX(Tables!$1:$1048576,MATCH('Program and Results'!$B382,Tables!$A:$A,0),MATCH('Program and Results'!$A382,Tables!$1:$1,0)-1),""))</f>
        <v/>
      </c>
      <c r="H382" s="74" t="str">
        <f t="shared" si="112"/>
        <v/>
      </c>
      <c r="I382" s="74" t="str">
        <f t="shared" si="113"/>
        <v/>
      </c>
      <c r="J382" s="75" t="str">
        <f t="shared" si="106"/>
        <v/>
      </c>
      <c r="K382" s="76" t="str">
        <f>IF(E382="","",IF(ABS(C382-D382)=0,0,IF(ABS(C382-D382)&gt;10,2.99,INDEX('ELO settings '!$B$25:$B$34,MATCH(ABS(C382-D382),'ELO settings '!$A$25:$A$34,0)))))</f>
        <v/>
      </c>
      <c r="L382" s="73" t="str">
        <f t="shared" si="118"/>
        <v/>
      </c>
      <c r="M382" s="73" t="str">
        <f>IF(A382="GW 1",ELO_Initial,IFERROR(INDEX(Tables!$1:$1048576,MATCH('Program and Results'!$E382,Tables!$A:$A,0),MATCH('Program and Results'!$A382,Tables!$1:$1,0)-1),""))</f>
        <v/>
      </c>
      <c r="N382" s="74" t="str">
        <f t="shared" si="114"/>
        <v/>
      </c>
      <c r="O382" s="74" t="str">
        <f t="shared" si="115"/>
        <v/>
      </c>
      <c r="P382" s="75" t="str">
        <f t="shared" si="120"/>
        <v/>
      </c>
      <c r="Q382" s="76" t="str">
        <f t="shared" si="116"/>
        <v/>
      </c>
      <c r="R382" s="77" t="str">
        <f t="shared" si="117"/>
        <v/>
      </c>
      <c r="S382" s="87" t="str">
        <f t="shared" si="121"/>
        <v/>
      </c>
      <c r="T382" s="74" t="str">
        <f t="shared" si="111"/>
        <v/>
      </c>
      <c r="U382" s="74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8" t="str">
        <f t="shared" si="122"/>
        <v/>
      </c>
      <c r="W382" s="88" t="str">
        <f>IF(OR($A382="GW 1",$A382="GW 2",$A382="GW 3",$A382="GW 4",$A382="GW 5",$A382="GW 6"),"N/A",IF(T382="","",IF(AND(T382&gt;='Prediction Systems settings'!$B$3,'Program and Results'!T382&lt;='Prediction Systems settings'!$C$3),"DRAW",IF(T382&gt;0,"HOME","AWAY"))))</f>
        <v/>
      </c>
      <c r="X382" s="89" t="str">
        <f t="shared" si="107"/>
        <v/>
      </c>
      <c r="Y382" s="74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4" t="str">
        <f t="shared" si="108"/>
        <v/>
      </c>
      <c r="AA382" s="85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6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6" t="str">
        <f t="shared" si="109"/>
        <v/>
      </c>
      <c r="AD382" s="86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6" t="str">
        <f t="shared" si="110"/>
        <v/>
      </c>
      <c r="AK382" t="s">
        <v>208</v>
      </c>
      <c r="AL382" t="s">
        <v>208</v>
      </c>
    </row>
    <row r="383" spans="1:38">
      <c r="A383" s="80"/>
      <c r="F383" s="73" t="str">
        <f t="shared" si="119"/>
        <v/>
      </c>
      <c r="G383" s="73" t="str">
        <f>IF(A383="GW 1",ELO_Initial,IFERROR(INDEX(Tables!$1:$1048576,MATCH('Program and Results'!$B383,Tables!$A:$A,0),MATCH('Program and Results'!$A383,Tables!$1:$1,0)-1),""))</f>
        <v/>
      </c>
      <c r="H383" s="74" t="str">
        <f t="shared" si="112"/>
        <v/>
      </c>
      <c r="I383" s="74" t="str">
        <f t="shared" si="113"/>
        <v/>
      </c>
      <c r="J383" s="75" t="str">
        <f t="shared" si="106"/>
        <v/>
      </c>
      <c r="K383" s="76" t="str">
        <f>IF(E383="","",IF(ABS(C383-D383)=0,0,IF(ABS(C383-D383)&gt;10,2.99,INDEX('ELO settings '!$B$25:$B$34,MATCH(ABS(C383-D383),'ELO settings '!$A$25:$A$34,0)))))</f>
        <v/>
      </c>
      <c r="L383" s="73" t="str">
        <f t="shared" si="118"/>
        <v/>
      </c>
      <c r="M383" s="73" t="str">
        <f>IF(A383="GW 1",ELO_Initial,IFERROR(INDEX(Tables!$1:$1048576,MATCH('Program and Results'!$E383,Tables!$A:$A,0),MATCH('Program and Results'!$A383,Tables!$1:$1,0)-1),""))</f>
        <v/>
      </c>
      <c r="N383" s="74" t="str">
        <f t="shared" si="114"/>
        <v/>
      </c>
      <c r="O383" s="74" t="str">
        <f t="shared" si="115"/>
        <v/>
      </c>
      <c r="P383" s="75" t="str">
        <f t="shared" si="120"/>
        <v/>
      </c>
      <c r="Q383" s="76" t="str">
        <f t="shared" si="116"/>
        <v/>
      </c>
      <c r="R383" s="77" t="str">
        <f t="shared" si="117"/>
        <v/>
      </c>
      <c r="S383" s="87" t="str">
        <f t="shared" si="121"/>
        <v/>
      </c>
      <c r="T383" s="74" t="str">
        <f t="shared" si="111"/>
        <v/>
      </c>
      <c r="U383" s="74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8" t="str">
        <f t="shared" si="122"/>
        <v/>
      </c>
      <c r="W383" s="88" t="str">
        <f>IF(OR($A383="GW 1",$A383="GW 2",$A383="GW 3",$A383="GW 4",$A383="GW 5",$A383="GW 6"),"N/A",IF(T383="","",IF(AND(T383&gt;='Prediction Systems settings'!$B$3,'Program and Results'!T383&lt;='Prediction Systems settings'!$C$3),"DRAW",IF(T383&gt;0,"HOME","AWAY"))))</f>
        <v/>
      </c>
      <c r="X383" s="89" t="str">
        <f t="shared" si="107"/>
        <v/>
      </c>
      <c r="Y383" s="74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4" t="str">
        <f t="shared" si="108"/>
        <v/>
      </c>
      <c r="AA383" s="85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6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6" t="str">
        <f t="shared" si="109"/>
        <v/>
      </c>
      <c r="AD383" s="86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6" t="str">
        <f t="shared" si="110"/>
        <v/>
      </c>
      <c r="AK383" t="s">
        <v>208</v>
      </c>
      <c r="AL383" t="s">
        <v>208</v>
      </c>
    </row>
    <row r="384" spans="1:38">
      <c r="A384" s="80"/>
      <c r="F384" s="73" t="str">
        <f t="shared" si="119"/>
        <v/>
      </c>
      <c r="G384" s="73" t="str">
        <f>IF(A384="GW 1",ELO_Initial,IFERROR(INDEX(Tables!$1:$1048576,MATCH('Program and Results'!$B384,Tables!$A:$A,0),MATCH('Program and Results'!$A384,Tables!$1:$1,0)-1),""))</f>
        <v/>
      </c>
      <c r="H384" s="74" t="str">
        <f t="shared" si="112"/>
        <v/>
      </c>
      <c r="I384" s="74" t="str">
        <f t="shared" si="113"/>
        <v/>
      </c>
      <c r="J384" s="75" t="str">
        <f t="shared" si="106"/>
        <v/>
      </c>
      <c r="K384" s="76" t="str">
        <f>IF(E384="","",IF(ABS(C384-D384)=0,0,IF(ABS(C384-D384)&gt;10,2.99,INDEX('ELO settings '!$B$25:$B$34,MATCH(ABS(C384-D384),'ELO settings '!$A$25:$A$34,0)))))</f>
        <v/>
      </c>
      <c r="L384" s="73" t="str">
        <f t="shared" si="118"/>
        <v/>
      </c>
      <c r="M384" s="73" t="str">
        <f>IF(A384="GW 1",ELO_Initial,IFERROR(INDEX(Tables!$1:$1048576,MATCH('Program and Results'!$E384,Tables!$A:$A,0),MATCH('Program and Results'!$A384,Tables!$1:$1,0)-1),""))</f>
        <v/>
      </c>
      <c r="N384" s="74" t="str">
        <f t="shared" si="114"/>
        <v/>
      </c>
      <c r="O384" s="74" t="str">
        <f t="shared" si="115"/>
        <v/>
      </c>
      <c r="P384" s="75" t="str">
        <f t="shared" si="120"/>
        <v/>
      </c>
      <c r="Q384" s="76" t="str">
        <f t="shared" si="116"/>
        <v/>
      </c>
      <c r="R384" s="77" t="str">
        <f t="shared" si="117"/>
        <v/>
      </c>
      <c r="S384" s="87" t="str">
        <f t="shared" si="121"/>
        <v/>
      </c>
      <c r="T384" s="74" t="str">
        <f t="shared" si="111"/>
        <v/>
      </c>
      <c r="U384" s="74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8" t="str">
        <f t="shared" si="122"/>
        <v/>
      </c>
      <c r="W384" s="88" t="str">
        <f>IF(OR($A384="GW 1",$A384="GW 2",$A384="GW 3",$A384="GW 4",$A384="GW 5",$A384="GW 6"),"N/A",IF(T384="","",IF(AND(T384&gt;='Prediction Systems settings'!$B$3,'Program and Results'!T384&lt;='Prediction Systems settings'!$C$3),"DRAW",IF(T384&gt;0,"HOME","AWAY"))))</f>
        <v/>
      </c>
      <c r="X384" s="89" t="str">
        <f t="shared" si="107"/>
        <v/>
      </c>
      <c r="Y384" s="74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4" t="str">
        <f t="shared" si="108"/>
        <v/>
      </c>
      <c r="AA384" s="85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6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6" t="str">
        <f t="shared" si="109"/>
        <v/>
      </c>
      <c r="AD384" s="86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6" t="str">
        <f t="shared" si="110"/>
        <v/>
      </c>
      <c r="AK384" t="s">
        <v>208</v>
      </c>
      <c r="AL384" t="s">
        <v>208</v>
      </c>
    </row>
    <row r="385" spans="1:38">
      <c r="A385" s="80"/>
      <c r="F385" s="73" t="str">
        <f t="shared" si="119"/>
        <v/>
      </c>
      <c r="G385" s="73" t="str">
        <f>IF(A385="GW 1",ELO_Initial,IFERROR(INDEX(Tables!$1:$1048576,MATCH('Program and Results'!$B385,Tables!$A:$A,0),MATCH('Program and Results'!$A385,Tables!$1:$1,0)-1),""))</f>
        <v/>
      </c>
      <c r="H385" s="74" t="str">
        <f t="shared" si="112"/>
        <v/>
      </c>
      <c r="I385" s="74" t="str">
        <f t="shared" si="113"/>
        <v/>
      </c>
      <c r="J385" s="75" t="str">
        <f t="shared" si="106"/>
        <v/>
      </c>
      <c r="K385" s="76" t="str">
        <f>IF(E385="","",IF(ABS(C385-D385)=0,0,IF(ABS(C385-D385)&gt;10,2.99,INDEX('ELO settings '!$B$25:$B$34,MATCH(ABS(C385-D385),'ELO settings '!$A$25:$A$34,0)))))</f>
        <v/>
      </c>
      <c r="L385" s="73" t="str">
        <f t="shared" si="118"/>
        <v/>
      </c>
      <c r="M385" s="73" t="str">
        <f>IF(A385="GW 1",ELO_Initial,IFERROR(INDEX(Tables!$1:$1048576,MATCH('Program and Results'!$E385,Tables!$A:$A,0),MATCH('Program and Results'!$A385,Tables!$1:$1,0)-1),""))</f>
        <v/>
      </c>
      <c r="N385" s="74" t="str">
        <f t="shared" si="114"/>
        <v/>
      </c>
      <c r="O385" s="74" t="str">
        <f t="shared" si="115"/>
        <v/>
      </c>
      <c r="P385" s="75" t="str">
        <f t="shared" si="120"/>
        <v/>
      </c>
      <c r="Q385" s="76" t="str">
        <f t="shared" si="116"/>
        <v/>
      </c>
      <c r="R385" s="77" t="str">
        <f t="shared" si="117"/>
        <v/>
      </c>
      <c r="S385" s="87" t="str">
        <f t="shared" si="121"/>
        <v/>
      </c>
      <c r="T385" s="74" t="str">
        <f t="shared" si="111"/>
        <v/>
      </c>
      <c r="U385" s="74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8" t="str">
        <f t="shared" si="122"/>
        <v/>
      </c>
      <c r="W385" s="88" t="str">
        <f>IF(OR($A385="GW 1",$A385="GW 2",$A385="GW 3",$A385="GW 4",$A385="GW 5",$A385="GW 6"),"N/A",IF(T385="","",IF(AND(T385&gt;='Prediction Systems settings'!$B$3,'Program and Results'!T385&lt;='Prediction Systems settings'!$C$3),"DRAW",IF(T385&gt;0,"HOME","AWAY"))))</f>
        <v/>
      </c>
      <c r="X385" s="89" t="str">
        <f t="shared" si="107"/>
        <v/>
      </c>
      <c r="Y385" s="74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4" t="str">
        <f t="shared" si="108"/>
        <v/>
      </c>
      <c r="AA385" s="85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6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6" t="str">
        <f t="shared" si="109"/>
        <v/>
      </c>
      <c r="AD385" s="86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6" t="str">
        <f t="shared" si="110"/>
        <v/>
      </c>
      <c r="AK385" t="s">
        <v>208</v>
      </c>
      <c r="AL385" t="s">
        <v>208</v>
      </c>
    </row>
    <row r="386" spans="1:38">
      <c r="A386" s="80"/>
      <c r="F386" s="73" t="str">
        <f t="shared" si="119"/>
        <v/>
      </c>
      <c r="G386" s="73" t="str">
        <f>IF(A386="GW 1",ELO_Initial,IFERROR(INDEX(Tables!$1:$1048576,MATCH('Program and Results'!$B386,Tables!$A:$A,0),MATCH('Program and Results'!$A386,Tables!$1:$1,0)-1),""))</f>
        <v/>
      </c>
      <c r="H386" s="74" t="str">
        <f t="shared" si="112"/>
        <v/>
      </c>
      <c r="I386" s="74" t="str">
        <f t="shared" si="113"/>
        <v/>
      </c>
      <c r="J386" s="75" t="str">
        <f t="shared" si="106"/>
        <v/>
      </c>
      <c r="K386" s="76" t="str">
        <f>IF(E386="","",IF(ABS(C386-D386)=0,0,IF(ABS(C386-D386)&gt;10,2.99,INDEX('ELO settings '!$B$25:$B$34,MATCH(ABS(C386-D386),'ELO settings '!$A$25:$A$34,0)))))</f>
        <v/>
      </c>
      <c r="L386" s="73" t="str">
        <f t="shared" si="118"/>
        <v/>
      </c>
      <c r="M386" s="73" t="str">
        <f>IF(A386="GW 1",ELO_Initial,IFERROR(INDEX(Tables!$1:$1048576,MATCH('Program and Results'!$E386,Tables!$A:$A,0),MATCH('Program and Results'!$A386,Tables!$1:$1,0)-1),""))</f>
        <v/>
      </c>
      <c r="N386" s="74" t="str">
        <f t="shared" si="114"/>
        <v/>
      </c>
      <c r="O386" s="74" t="str">
        <f t="shared" si="115"/>
        <v/>
      </c>
      <c r="P386" s="75" t="str">
        <f t="shared" si="120"/>
        <v/>
      </c>
      <c r="Q386" s="76" t="str">
        <f t="shared" si="116"/>
        <v/>
      </c>
      <c r="R386" s="77" t="str">
        <f t="shared" si="117"/>
        <v/>
      </c>
      <c r="S386" s="87" t="str">
        <f t="shared" si="121"/>
        <v/>
      </c>
      <c r="T386" s="74" t="str">
        <f t="shared" si="111"/>
        <v/>
      </c>
      <c r="U386" s="74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8" t="str">
        <f t="shared" si="122"/>
        <v/>
      </c>
      <c r="W386" s="88" t="str">
        <f>IF(OR($A386="GW 1",$A386="GW 2",$A386="GW 3",$A386="GW 4",$A386="GW 5",$A386="GW 6"),"N/A",IF(T386="","",IF(AND(T386&gt;='Prediction Systems settings'!$B$3,'Program and Results'!T386&lt;='Prediction Systems settings'!$C$3),"DRAW",IF(T386&gt;0,"HOME","AWAY"))))</f>
        <v/>
      </c>
      <c r="X386" s="89" t="str">
        <f t="shared" si="107"/>
        <v/>
      </c>
      <c r="Y386" s="74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4" t="str">
        <f t="shared" si="108"/>
        <v/>
      </c>
      <c r="AA386" s="85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6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6" t="str">
        <f t="shared" si="109"/>
        <v/>
      </c>
      <c r="AD386" s="86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6" t="str">
        <f t="shared" si="110"/>
        <v/>
      </c>
      <c r="AK386" t="s">
        <v>208</v>
      </c>
      <c r="AL386" t="s">
        <v>208</v>
      </c>
    </row>
    <row r="387" spans="1:38">
      <c r="A387" s="80"/>
      <c r="F387" s="73" t="str">
        <f t="shared" si="119"/>
        <v/>
      </c>
      <c r="G387" s="73" t="str">
        <f>IF(A387="GW 1",ELO_Initial,IFERROR(INDEX(Tables!$1:$1048576,MATCH('Program and Results'!$B387,Tables!$A:$A,0),MATCH('Program and Results'!$A387,Tables!$1:$1,0)-1),""))</f>
        <v/>
      </c>
      <c r="H387" s="74" t="str">
        <f t="shared" si="112"/>
        <v/>
      </c>
      <c r="I387" s="74" t="str">
        <f t="shared" si="113"/>
        <v/>
      </c>
      <c r="J387" s="75" t="str">
        <f t="shared" ref="J387:J450" si="123">IFERROR(IF(G387="","",1/(1+10^((M387-G387-AK387)/ELO_s))),"")</f>
        <v/>
      </c>
      <c r="K387" s="76" t="str">
        <f>IF(E387="","",IF(ABS(C387-D387)=0,0,IF(ABS(C387-D387)&gt;10,2.99,INDEX('ELO settings '!$B$25:$B$34,MATCH(ABS(C387-D387),'ELO settings '!$A$25:$A$34,0)))))</f>
        <v/>
      </c>
      <c r="L387" s="73" t="str">
        <f t="shared" si="118"/>
        <v/>
      </c>
      <c r="M387" s="73" t="str">
        <f>IF(A387="GW 1",ELO_Initial,IFERROR(INDEX(Tables!$1:$1048576,MATCH('Program and Results'!$E387,Tables!$A:$A,0),MATCH('Program and Results'!$A387,Tables!$1:$1,0)-1),""))</f>
        <v/>
      </c>
      <c r="N387" s="74" t="str">
        <f t="shared" si="114"/>
        <v/>
      </c>
      <c r="O387" s="74" t="str">
        <f t="shared" si="115"/>
        <v/>
      </c>
      <c r="P387" s="75" t="str">
        <f t="shared" si="120"/>
        <v/>
      </c>
      <c r="Q387" s="76" t="str">
        <f t="shared" si="116"/>
        <v/>
      </c>
      <c r="R387" s="77" t="str">
        <f t="shared" si="117"/>
        <v/>
      </c>
      <c r="S387" s="87" t="str">
        <f t="shared" si="121"/>
        <v/>
      </c>
      <c r="T387" s="74" t="str">
        <f t="shared" si="111"/>
        <v/>
      </c>
      <c r="U387" s="74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8" t="str">
        <f t="shared" si="122"/>
        <v/>
      </c>
      <c r="W387" s="88" t="str">
        <f>IF(OR($A387="GW 1",$A387="GW 2",$A387="GW 3",$A387="GW 4",$A387="GW 5",$A387="GW 6"),"N/A",IF(T387="","",IF(AND(T387&gt;='Prediction Systems settings'!$B$3,'Program and Results'!T387&lt;='Prediction Systems settings'!$C$3),"DRAW",IF(T387&gt;0,"HOME","AWAY"))))</f>
        <v/>
      </c>
      <c r="X387" s="89" t="str">
        <f t="shared" ref="X387:X450" si="124">IF(OR($A387="GW 1",$A387="GW 2",$A387="GW 3",$A387="GW 4",$A387="GW 5",$A387="GW 6"),"N/A",IF(D387="","",IF(W387=S387,"Succeeded","Failed")))</f>
        <v/>
      </c>
      <c r="Y387" s="74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4" t="str">
        <f t="shared" ref="Z387:Z450" si="125">IF(OR($A387="GW 1",$A387="GW 2",$A387="GW 3",$A387="GW 4",$A387="GW 5",$A387="GW 6"),"N/A",IF(D387="","",IF(Y387=S387,"Succeeded","Failed")))</f>
        <v/>
      </c>
      <c r="AA387" s="85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6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6" t="str">
        <f t="shared" ref="AC387:AC450" si="126">IF(OR($A387="GW 1",$A387="GW 2",$A387="GW 3",$A387="GW 4",$A387="GW 5",$A387="GW 6"),"N/A",IFERROR(IF(G387="","",AA387-AB387),""))</f>
        <v/>
      </c>
      <c r="AD387" s="86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6" t="str">
        <f t="shared" ref="AE387:AE450" si="127">IF(OR($A387="GW 1",$A387="GW 2",$A387="GW 3",$A387="GW 4",$A387="GW 5",$A387="GW 6"),"N/A",IF(C387="","",IF(AD387=S387,"Succeeded","Failed")))</f>
        <v/>
      </c>
      <c r="AK387" t="s">
        <v>208</v>
      </c>
      <c r="AL387" t="s">
        <v>208</v>
      </c>
    </row>
    <row r="388" spans="1:38">
      <c r="A388" s="80"/>
      <c r="F388" s="73" t="str">
        <f t="shared" si="119"/>
        <v/>
      </c>
      <c r="G388" s="73" t="str">
        <f>IF(A388="GW 1",ELO_Initial,IFERROR(INDEX(Tables!$1:$1048576,MATCH('Program and Results'!$B388,Tables!$A:$A,0),MATCH('Program and Results'!$A388,Tables!$1:$1,0)-1),""))</f>
        <v/>
      </c>
      <c r="H388" s="74" t="str">
        <f t="shared" si="112"/>
        <v/>
      </c>
      <c r="I388" s="74" t="str">
        <f t="shared" si="113"/>
        <v/>
      </c>
      <c r="J388" s="75" t="str">
        <f t="shared" si="123"/>
        <v/>
      </c>
      <c r="K388" s="76" t="str">
        <f>IF(E388="","",IF(ABS(C388-D388)=0,0,IF(ABS(C388-D388)&gt;10,2.99,INDEX('ELO settings '!$B$25:$B$34,MATCH(ABS(C388-D388),'ELO settings '!$A$25:$A$34,0)))))</f>
        <v/>
      </c>
      <c r="L388" s="73" t="str">
        <f t="shared" si="118"/>
        <v/>
      </c>
      <c r="M388" s="73" t="str">
        <f>IF(A388="GW 1",ELO_Initial,IFERROR(INDEX(Tables!$1:$1048576,MATCH('Program and Results'!$E388,Tables!$A:$A,0),MATCH('Program and Results'!$A388,Tables!$1:$1,0)-1),""))</f>
        <v/>
      </c>
      <c r="N388" s="74" t="str">
        <f t="shared" si="114"/>
        <v/>
      </c>
      <c r="O388" s="74" t="str">
        <f t="shared" si="115"/>
        <v/>
      </c>
      <c r="P388" s="75" t="str">
        <f t="shared" si="120"/>
        <v/>
      </c>
      <c r="Q388" s="76" t="str">
        <f t="shared" si="116"/>
        <v/>
      </c>
      <c r="R388" s="77" t="str">
        <f t="shared" si="117"/>
        <v/>
      </c>
      <c r="S388" s="87" t="str">
        <f t="shared" si="121"/>
        <v/>
      </c>
      <c r="T388" s="74" t="str">
        <f t="shared" ref="T388:T451" si="128">IFERROR(IF(G388="","",ROUND(G388-M388,0)),"")</f>
        <v/>
      </c>
      <c r="U388" s="74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8" t="str">
        <f t="shared" si="122"/>
        <v/>
      </c>
      <c r="W388" s="88" t="str">
        <f>IF(OR($A388="GW 1",$A388="GW 2",$A388="GW 3",$A388="GW 4",$A388="GW 5",$A388="GW 6"),"N/A",IF(T388="","",IF(AND(T388&gt;='Prediction Systems settings'!$B$3,'Program and Results'!T388&lt;='Prediction Systems settings'!$C$3),"DRAW",IF(T388&gt;0,"HOME","AWAY"))))</f>
        <v/>
      </c>
      <c r="X388" s="89" t="str">
        <f t="shared" si="124"/>
        <v/>
      </c>
      <c r="Y388" s="74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4" t="str">
        <f t="shared" si="125"/>
        <v/>
      </c>
      <c r="AA388" s="85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6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6" t="str">
        <f t="shared" si="126"/>
        <v/>
      </c>
      <c r="AD388" s="86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6" t="str">
        <f t="shared" si="127"/>
        <v/>
      </c>
      <c r="AK388" t="s">
        <v>208</v>
      </c>
      <c r="AL388" t="s">
        <v>208</v>
      </c>
    </row>
    <row r="389" spans="1:38">
      <c r="A389" s="80"/>
      <c r="F389" s="73" t="str">
        <f t="shared" si="119"/>
        <v/>
      </c>
      <c r="G389" s="73" t="str">
        <f>IF(A389="GW 1",ELO_Initial,IFERROR(INDEX(Tables!$1:$1048576,MATCH('Program and Results'!$B389,Tables!$A:$A,0),MATCH('Program and Results'!$A389,Tables!$1:$1,0)-1),""))</f>
        <v/>
      </c>
      <c r="H389" s="74" t="str">
        <f t="shared" si="112"/>
        <v/>
      </c>
      <c r="I389" s="74" t="str">
        <f t="shared" si="113"/>
        <v/>
      </c>
      <c r="J389" s="75" t="str">
        <f t="shared" si="123"/>
        <v/>
      </c>
      <c r="K389" s="76" t="str">
        <f>IF(E389="","",IF(ABS(C389-D389)=0,0,IF(ABS(C389-D389)&gt;10,2.99,INDEX('ELO settings '!$B$25:$B$34,MATCH(ABS(C389-D389),'ELO settings '!$A$25:$A$34,0)))))</f>
        <v/>
      </c>
      <c r="L389" s="73" t="str">
        <f t="shared" si="118"/>
        <v/>
      </c>
      <c r="M389" s="73" t="str">
        <f>IF(A389="GW 1",ELO_Initial,IFERROR(INDEX(Tables!$1:$1048576,MATCH('Program and Results'!$E389,Tables!$A:$A,0),MATCH('Program and Results'!$A389,Tables!$1:$1,0)-1),""))</f>
        <v/>
      </c>
      <c r="N389" s="74" t="str">
        <f t="shared" si="114"/>
        <v/>
      </c>
      <c r="O389" s="74" t="str">
        <f t="shared" si="115"/>
        <v/>
      </c>
      <c r="P389" s="75" t="str">
        <f t="shared" si="120"/>
        <v/>
      </c>
      <c r="Q389" s="76" t="str">
        <f t="shared" si="116"/>
        <v/>
      </c>
      <c r="R389" s="77" t="str">
        <f t="shared" si="117"/>
        <v/>
      </c>
      <c r="S389" s="87" t="str">
        <f t="shared" si="121"/>
        <v/>
      </c>
      <c r="T389" s="74" t="str">
        <f t="shared" si="128"/>
        <v/>
      </c>
      <c r="U389" s="74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8" t="str">
        <f t="shared" si="122"/>
        <v/>
      </c>
      <c r="W389" s="88" t="str">
        <f>IF(OR($A389="GW 1",$A389="GW 2",$A389="GW 3",$A389="GW 4",$A389="GW 5",$A389="GW 6"),"N/A",IF(T389="","",IF(AND(T389&gt;='Prediction Systems settings'!$B$3,'Program and Results'!T389&lt;='Prediction Systems settings'!$C$3),"DRAW",IF(T389&gt;0,"HOME","AWAY"))))</f>
        <v/>
      </c>
      <c r="X389" s="89" t="str">
        <f t="shared" si="124"/>
        <v/>
      </c>
      <c r="Y389" s="74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4" t="str">
        <f t="shared" si="125"/>
        <v/>
      </c>
      <c r="AA389" s="85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6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6" t="str">
        <f t="shared" si="126"/>
        <v/>
      </c>
      <c r="AD389" s="86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6" t="str">
        <f t="shared" si="127"/>
        <v/>
      </c>
      <c r="AK389" t="s">
        <v>208</v>
      </c>
      <c r="AL389" t="s">
        <v>208</v>
      </c>
    </row>
    <row r="390" spans="1:38">
      <c r="A390" s="80"/>
      <c r="F390" s="73" t="str">
        <f t="shared" si="119"/>
        <v/>
      </c>
      <c r="G390" s="73" t="str">
        <f>IF(A390="GW 1",ELO_Initial,IFERROR(INDEX(Tables!$1:$1048576,MATCH('Program and Results'!$B390,Tables!$A:$A,0),MATCH('Program and Results'!$A390,Tables!$1:$1,0)-1),""))</f>
        <v/>
      </c>
      <c r="H390" s="74" t="str">
        <f t="shared" si="112"/>
        <v/>
      </c>
      <c r="I390" s="74" t="str">
        <f t="shared" si="113"/>
        <v/>
      </c>
      <c r="J390" s="75" t="str">
        <f t="shared" si="123"/>
        <v/>
      </c>
      <c r="K390" s="76" t="str">
        <f>IF(E390="","",IF(ABS(C390-D390)=0,0,IF(ABS(C390-D390)&gt;10,2.99,INDEX('ELO settings '!$B$25:$B$34,MATCH(ABS(C390-D390),'ELO settings '!$A$25:$A$34,0)))))</f>
        <v/>
      </c>
      <c r="L390" s="73" t="str">
        <f t="shared" si="118"/>
        <v/>
      </c>
      <c r="M390" s="73" t="str">
        <f>IF(A390="GW 1",ELO_Initial,IFERROR(INDEX(Tables!$1:$1048576,MATCH('Program and Results'!$E390,Tables!$A:$A,0),MATCH('Program and Results'!$A390,Tables!$1:$1,0)-1),""))</f>
        <v/>
      </c>
      <c r="N390" s="74" t="str">
        <f t="shared" si="114"/>
        <v/>
      </c>
      <c r="O390" s="74" t="str">
        <f t="shared" si="115"/>
        <v/>
      </c>
      <c r="P390" s="75" t="str">
        <f t="shared" si="120"/>
        <v/>
      </c>
      <c r="Q390" s="76" t="str">
        <f t="shared" si="116"/>
        <v/>
      </c>
      <c r="R390" s="77" t="str">
        <f t="shared" si="117"/>
        <v/>
      </c>
      <c r="S390" s="87" t="str">
        <f t="shared" si="121"/>
        <v/>
      </c>
      <c r="T390" s="74" t="str">
        <f t="shared" si="128"/>
        <v/>
      </c>
      <c r="U390" s="74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8" t="str">
        <f t="shared" si="122"/>
        <v/>
      </c>
      <c r="W390" s="88" t="str">
        <f>IF(OR($A390="GW 1",$A390="GW 2",$A390="GW 3",$A390="GW 4",$A390="GW 5",$A390="GW 6"),"N/A",IF(T390="","",IF(AND(T390&gt;='Prediction Systems settings'!$B$3,'Program and Results'!T390&lt;='Prediction Systems settings'!$C$3),"DRAW",IF(T390&gt;0,"HOME","AWAY"))))</f>
        <v/>
      </c>
      <c r="X390" s="89" t="str">
        <f t="shared" si="124"/>
        <v/>
      </c>
      <c r="Y390" s="74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4" t="str">
        <f t="shared" si="125"/>
        <v/>
      </c>
      <c r="AA390" s="85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6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6" t="str">
        <f t="shared" si="126"/>
        <v/>
      </c>
      <c r="AD390" s="86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6" t="str">
        <f t="shared" si="127"/>
        <v/>
      </c>
      <c r="AK390" t="s">
        <v>208</v>
      </c>
      <c r="AL390" t="s">
        <v>208</v>
      </c>
    </row>
    <row r="391" spans="1:38">
      <c r="A391" s="80"/>
      <c r="F391" s="73" t="str">
        <f t="shared" si="119"/>
        <v/>
      </c>
      <c r="G391" s="73" t="str">
        <f>IF(A391="GW 1",ELO_Initial,IFERROR(INDEX(Tables!$1:$1048576,MATCH('Program and Results'!$B391,Tables!$A:$A,0),MATCH('Program and Results'!$A391,Tables!$1:$1,0)-1),""))</f>
        <v/>
      </c>
      <c r="H391" s="74" t="str">
        <f t="shared" si="112"/>
        <v/>
      </c>
      <c r="I391" s="74" t="str">
        <f t="shared" si="113"/>
        <v/>
      </c>
      <c r="J391" s="75" t="str">
        <f t="shared" si="123"/>
        <v/>
      </c>
      <c r="K391" s="76" t="str">
        <f>IF(E391="","",IF(ABS(C391-D391)=0,0,IF(ABS(C391-D391)&gt;10,2.99,INDEX('ELO settings '!$B$25:$B$34,MATCH(ABS(C391-D391),'ELO settings '!$A$25:$A$34,0)))))</f>
        <v/>
      </c>
      <c r="L391" s="73" t="str">
        <f t="shared" si="118"/>
        <v/>
      </c>
      <c r="M391" s="73" t="str">
        <f>IF(A391="GW 1",ELO_Initial,IFERROR(INDEX(Tables!$1:$1048576,MATCH('Program and Results'!$E391,Tables!$A:$A,0),MATCH('Program and Results'!$A391,Tables!$1:$1,0)-1),""))</f>
        <v/>
      </c>
      <c r="N391" s="74" t="str">
        <f t="shared" si="114"/>
        <v/>
      </c>
      <c r="O391" s="74" t="str">
        <f t="shared" si="115"/>
        <v/>
      </c>
      <c r="P391" s="75" t="str">
        <f t="shared" si="120"/>
        <v/>
      </c>
      <c r="Q391" s="76" t="str">
        <f t="shared" si="116"/>
        <v/>
      </c>
      <c r="R391" s="77" t="str">
        <f t="shared" si="117"/>
        <v/>
      </c>
      <c r="S391" s="87" t="str">
        <f t="shared" si="121"/>
        <v/>
      </c>
      <c r="T391" s="74" t="str">
        <f t="shared" si="128"/>
        <v/>
      </c>
      <c r="U391" s="74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8" t="str">
        <f t="shared" si="122"/>
        <v/>
      </c>
      <c r="W391" s="88" t="str">
        <f>IF(OR($A391="GW 1",$A391="GW 2",$A391="GW 3",$A391="GW 4",$A391="GW 5",$A391="GW 6"),"N/A",IF(T391="","",IF(AND(T391&gt;='Prediction Systems settings'!$B$3,'Program and Results'!T391&lt;='Prediction Systems settings'!$C$3),"DRAW",IF(T391&gt;0,"HOME","AWAY"))))</f>
        <v/>
      </c>
      <c r="X391" s="89" t="str">
        <f t="shared" si="124"/>
        <v/>
      </c>
      <c r="Y391" s="74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4" t="str">
        <f t="shared" si="125"/>
        <v/>
      </c>
      <c r="AA391" s="85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6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6" t="str">
        <f t="shared" si="126"/>
        <v/>
      </c>
      <c r="AD391" s="86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6" t="str">
        <f t="shared" si="127"/>
        <v/>
      </c>
      <c r="AK391" t="s">
        <v>208</v>
      </c>
      <c r="AL391" t="s">
        <v>208</v>
      </c>
    </row>
    <row r="392" spans="1:38">
      <c r="A392" s="80"/>
      <c r="F392" s="73" t="str">
        <f t="shared" si="119"/>
        <v/>
      </c>
      <c r="G392" s="73" t="str">
        <f>IF(A392="GW 1",ELO_Initial,IFERROR(INDEX(Tables!$1:$1048576,MATCH('Program and Results'!$B392,Tables!$A:$A,0),MATCH('Program and Results'!$A392,Tables!$1:$1,0)-1),""))</f>
        <v/>
      </c>
      <c r="H392" s="74" t="str">
        <f t="shared" si="112"/>
        <v/>
      </c>
      <c r="I392" s="74" t="str">
        <f t="shared" si="113"/>
        <v/>
      </c>
      <c r="J392" s="75" t="str">
        <f t="shared" si="123"/>
        <v/>
      </c>
      <c r="K392" s="76" t="str">
        <f>IF(E392="","",IF(ABS(C392-D392)=0,0,IF(ABS(C392-D392)&gt;10,2.99,INDEX('ELO settings '!$B$25:$B$34,MATCH(ABS(C392-D392),'ELO settings '!$A$25:$A$34,0)))))</f>
        <v/>
      </c>
      <c r="L392" s="73" t="str">
        <f t="shared" si="118"/>
        <v/>
      </c>
      <c r="M392" s="73" t="str">
        <f>IF(A392="GW 1",ELO_Initial,IFERROR(INDEX(Tables!$1:$1048576,MATCH('Program and Results'!$E392,Tables!$A:$A,0),MATCH('Program and Results'!$A392,Tables!$1:$1,0)-1),""))</f>
        <v/>
      </c>
      <c r="N392" s="74" t="str">
        <f t="shared" si="114"/>
        <v/>
      </c>
      <c r="O392" s="74" t="str">
        <f t="shared" si="115"/>
        <v/>
      </c>
      <c r="P392" s="75" t="str">
        <f t="shared" si="120"/>
        <v/>
      </c>
      <c r="Q392" s="76" t="str">
        <f t="shared" si="116"/>
        <v/>
      </c>
      <c r="R392" s="77" t="str">
        <f t="shared" si="117"/>
        <v/>
      </c>
      <c r="S392" s="87" t="str">
        <f t="shared" si="121"/>
        <v/>
      </c>
      <c r="T392" s="74" t="str">
        <f t="shared" si="128"/>
        <v/>
      </c>
      <c r="U392" s="74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8" t="str">
        <f t="shared" si="122"/>
        <v/>
      </c>
      <c r="W392" s="88" t="str">
        <f>IF(OR($A392="GW 1",$A392="GW 2",$A392="GW 3",$A392="GW 4",$A392="GW 5",$A392="GW 6"),"N/A",IF(T392="","",IF(AND(T392&gt;='Prediction Systems settings'!$B$3,'Program and Results'!T392&lt;='Prediction Systems settings'!$C$3),"DRAW",IF(T392&gt;0,"HOME","AWAY"))))</f>
        <v/>
      </c>
      <c r="X392" s="89" t="str">
        <f t="shared" si="124"/>
        <v/>
      </c>
      <c r="Y392" s="74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4" t="str">
        <f t="shared" si="125"/>
        <v/>
      </c>
      <c r="AA392" s="85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6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6" t="str">
        <f t="shared" si="126"/>
        <v/>
      </c>
      <c r="AD392" s="86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6" t="str">
        <f t="shared" si="127"/>
        <v/>
      </c>
      <c r="AK392" t="s">
        <v>208</v>
      </c>
      <c r="AL392" t="s">
        <v>208</v>
      </c>
    </row>
    <row r="393" spans="1:38">
      <c r="A393" s="80"/>
      <c r="F393" s="73" t="str">
        <f t="shared" si="119"/>
        <v/>
      </c>
      <c r="G393" s="73" t="str">
        <f>IF(A393="GW 1",ELO_Initial,IFERROR(INDEX(Tables!$1:$1048576,MATCH('Program and Results'!$B393,Tables!$A:$A,0),MATCH('Program and Results'!$A393,Tables!$1:$1,0)-1),""))</f>
        <v/>
      </c>
      <c r="H393" s="74" t="str">
        <f t="shared" ref="H393:H456" si="129">IF(K393="","",ELO_K+K393)</f>
        <v/>
      </c>
      <c r="I393" s="74" t="str">
        <f t="shared" ref="I393:I456" si="130">IF(D393="","",IF(C393="","",IF(C393-D393&gt;0,1,IF(C393-D393=0,0.5,0))))</f>
        <v/>
      </c>
      <c r="J393" s="75" t="str">
        <f t="shared" si="123"/>
        <v/>
      </c>
      <c r="K393" s="76" t="str">
        <f>IF(E393="","",IF(ABS(C393-D393)=0,0,IF(ABS(C393-D393)&gt;10,2.99,INDEX('ELO settings '!$B$25:$B$34,MATCH(ABS(C393-D393),'ELO settings '!$A$25:$A$34,0)))))</f>
        <v/>
      </c>
      <c r="L393" s="73" t="str">
        <f t="shared" si="118"/>
        <v/>
      </c>
      <c r="M393" s="73" t="str">
        <f>IF(A393="GW 1",ELO_Initial,IFERROR(INDEX(Tables!$1:$1048576,MATCH('Program and Results'!$E393,Tables!$A:$A,0),MATCH('Program and Results'!$A393,Tables!$1:$1,0)-1),""))</f>
        <v/>
      </c>
      <c r="N393" s="74" t="str">
        <f t="shared" ref="N393:N456" si="131">IFERROR(ELO_K+Q393,"")</f>
        <v/>
      </c>
      <c r="O393" s="74" t="str">
        <f t="shared" ref="O393:O456" si="132">IF(D393="","",IF(D393="","",IF(D393-C393&gt;0,1,IF(D393-C393=0,0.5,0))))</f>
        <v/>
      </c>
      <c r="P393" s="75" t="str">
        <f t="shared" si="120"/>
        <v/>
      </c>
      <c r="Q393" s="76" t="str">
        <f t="shared" ref="Q393:Q456" si="133">K393</f>
        <v/>
      </c>
      <c r="R393" s="77" t="str">
        <f t="shared" ref="R393:R456" si="134">IFERROR(IF(I393+O393&lt;&gt;1,"check","ok"),"")</f>
        <v/>
      </c>
      <c r="S393" s="87" t="str">
        <f t="shared" si="121"/>
        <v/>
      </c>
      <c r="T393" s="74" t="str">
        <f t="shared" si="128"/>
        <v/>
      </c>
      <c r="U393" s="74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8" t="str">
        <f t="shared" si="122"/>
        <v/>
      </c>
      <c r="W393" s="88" t="str">
        <f>IF(OR($A393="GW 1",$A393="GW 2",$A393="GW 3",$A393="GW 4",$A393="GW 5",$A393="GW 6"),"N/A",IF(T393="","",IF(AND(T393&gt;='Prediction Systems settings'!$B$3,'Program and Results'!T393&lt;='Prediction Systems settings'!$C$3),"DRAW",IF(T393&gt;0,"HOME","AWAY"))))</f>
        <v/>
      </c>
      <c r="X393" s="89" t="str">
        <f t="shared" si="124"/>
        <v/>
      </c>
      <c r="Y393" s="74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4" t="str">
        <f t="shared" si="125"/>
        <v/>
      </c>
      <c r="AA393" s="85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6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6" t="str">
        <f t="shared" si="126"/>
        <v/>
      </c>
      <c r="AD393" s="86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6" t="str">
        <f t="shared" si="127"/>
        <v/>
      </c>
      <c r="AK393" t="s">
        <v>208</v>
      </c>
      <c r="AL393" t="s">
        <v>208</v>
      </c>
    </row>
    <row r="394" spans="1:38">
      <c r="A394" s="80"/>
      <c r="F394" s="73" t="str">
        <f t="shared" si="119"/>
        <v/>
      </c>
      <c r="G394" s="73" t="str">
        <f>IF(A394="GW 1",ELO_Initial,IFERROR(INDEX(Tables!$1:$1048576,MATCH('Program and Results'!$B394,Tables!$A:$A,0),MATCH('Program and Results'!$A394,Tables!$1:$1,0)-1),""))</f>
        <v/>
      </c>
      <c r="H394" s="74" t="str">
        <f t="shared" si="129"/>
        <v/>
      </c>
      <c r="I394" s="74" t="str">
        <f t="shared" si="130"/>
        <v/>
      </c>
      <c r="J394" s="75" t="str">
        <f t="shared" si="123"/>
        <v/>
      </c>
      <c r="K394" s="76" t="str">
        <f>IF(E394="","",IF(ABS(C394-D394)=0,0,IF(ABS(C394-D394)&gt;10,2.99,INDEX('ELO settings '!$B$25:$B$34,MATCH(ABS(C394-D394),'ELO settings '!$A$25:$A$34,0)))))</f>
        <v/>
      </c>
      <c r="L394" s="73" t="str">
        <f t="shared" ref="L394:L457" si="135">IFERROR(M394+N394*(O394-P394),"")</f>
        <v/>
      </c>
      <c r="M394" s="73" t="str">
        <f>IF(A394="GW 1",ELO_Initial,IFERROR(INDEX(Tables!$1:$1048576,MATCH('Program and Results'!$E394,Tables!$A:$A,0),MATCH('Program and Results'!$A394,Tables!$1:$1,0)-1),""))</f>
        <v/>
      </c>
      <c r="N394" s="74" t="str">
        <f t="shared" si="131"/>
        <v/>
      </c>
      <c r="O394" s="74" t="str">
        <f t="shared" si="132"/>
        <v/>
      </c>
      <c r="P394" s="75" t="str">
        <f t="shared" si="120"/>
        <v/>
      </c>
      <c r="Q394" s="76" t="str">
        <f t="shared" si="133"/>
        <v/>
      </c>
      <c r="R394" s="77" t="str">
        <f t="shared" si="134"/>
        <v/>
      </c>
      <c r="S394" s="87" t="str">
        <f t="shared" si="121"/>
        <v/>
      </c>
      <c r="T394" s="74" t="str">
        <f t="shared" si="128"/>
        <v/>
      </c>
      <c r="U394" s="74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8" t="str">
        <f t="shared" si="122"/>
        <v/>
      </c>
      <c r="W394" s="88" t="str">
        <f>IF(OR($A394="GW 1",$A394="GW 2",$A394="GW 3",$A394="GW 4",$A394="GW 5",$A394="GW 6"),"N/A",IF(T394="","",IF(AND(T394&gt;='Prediction Systems settings'!$B$3,'Program and Results'!T394&lt;='Prediction Systems settings'!$C$3),"DRAW",IF(T394&gt;0,"HOME","AWAY"))))</f>
        <v/>
      </c>
      <c r="X394" s="89" t="str">
        <f t="shared" si="124"/>
        <v/>
      </c>
      <c r="Y394" s="74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4" t="str">
        <f t="shared" si="125"/>
        <v/>
      </c>
      <c r="AA394" s="85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6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6" t="str">
        <f t="shared" si="126"/>
        <v/>
      </c>
      <c r="AD394" s="86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6" t="str">
        <f t="shared" si="127"/>
        <v/>
      </c>
      <c r="AK394" t="s">
        <v>208</v>
      </c>
      <c r="AL394" t="s">
        <v>208</v>
      </c>
    </row>
    <row r="395" spans="1:38">
      <c r="A395" s="80"/>
      <c r="F395" s="73" t="str">
        <f t="shared" si="119"/>
        <v/>
      </c>
      <c r="G395" s="73" t="str">
        <f>IF(A395="GW 1",ELO_Initial,IFERROR(INDEX(Tables!$1:$1048576,MATCH('Program and Results'!$B395,Tables!$A:$A,0),MATCH('Program and Results'!$A395,Tables!$1:$1,0)-1),""))</f>
        <v/>
      </c>
      <c r="H395" s="74" t="str">
        <f t="shared" si="129"/>
        <v/>
      </c>
      <c r="I395" s="74" t="str">
        <f t="shared" si="130"/>
        <v/>
      </c>
      <c r="J395" s="75" t="str">
        <f t="shared" si="123"/>
        <v/>
      </c>
      <c r="K395" s="76" t="str">
        <f>IF(E395="","",IF(ABS(C395-D395)=0,0,IF(ABS(C395-D395)&gt;10,2.99,INDEX('ELO settings '!$B$25:$B$34,MATCH(ABS(C395-D395),'ELO settings '!$A$25:$A$34,0)))))</f>
        <v/>
      </c>
      <c r="L395" s="73" t="str">
        <f t="shared" si="135"/>
        <v/>
      </c>
      <c r="M395" s="73" t="str">
        <f>IF(A395="GW 1",ELO_Initial,IFERROR(INDEX(Tables!$1:$1048576,MATCH('Program and Results'!$E395,Tables!$A:$A,0),MATCH('Program and Results'!$A395,Tables!$1:$1,0)-1),""))</f>
        <v/>
      </c>
      <c r="N395" s="74" t="str">
        <f t="shared" si="131"/>
        <v/>
      </c>
      <c r="O395" s="74" t="str">
        <f t="shared" si="132"/>
        <v/>
      </c>
      <c r="P395" s="75" t="str">
        <f t="shared" si="120"/>
        <v/>
      </c>
      <c r="Q395" s="76" t="str">
        <f t="shared" si="133"/>
        <v/>
      </c>
      <c r="R395" s="77" t="str">
        <f t="shared" si="134"/>
        <v/>
      </c>
      <c r="S395" s="87" t="str">
        <f t="shared" si="121"/>
        <v/>
      </c>
      <c r="T395" s="74" t="str">
        <f t="shared" si="128"/>
        <v/>
      </c>
      <c r="U395" s="74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8" t="str">
        <f t="shared" si="122"/>
        <v/>
      </c>
      <c r="W395" s="88" t="str">
        <f>IF(OR($A395="GW 1",$A395="GW 2",$A395="GW 3",$A395="GW 4",$A395="GW 5",$A395="GW 6"),"N/A",IF(T395="","",IF(AND(T395&gt;='Prediction Systems settings'!$B$3,'Program and Results'!T395&lt;='Prediction Systems settings'!$C$3),"DRAW",IF(T395&gt;0,"HOME","AWAY"))))</f>
        <v/>
      </c>
      <c r="X395" s="89" t="str">
        <f t="shared" si="124"/>
        <v/>
      </c>
      <c r="Y395" s="74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4" t="str">
        <f t="shared" si="125"/>
        <v/>
      </c>
      <c r="AA395" s="85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6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6" t="str">
        <f t="shared" si="126"/>
        <v/>
      </c>
      <c r="AD395" s="86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6" t="str">
        <f t="shared" si="127"/>
        <v/>
      </c>
      <c r="AK395" t="s">
        <v>208</v>
      </c>
      <c r="AL395" t="s">
        <v>208</v>
      </c>
    </row>
    <row r="396" spans="1:38">
      <c r="A396" s="80"/>
      <c r="F396" s="73" t="str">
        <f t="shared" ref="F396:F459" si="136">IFERROR(IF(G396+H396*(I396-J396)=0,"",G396+H396*(I396-J396)),"")</f>
        <v/>
      </c>
      <c r="G396" s="73" t="str">
        <f>IF(A396="GW 1",ELO_Initial,IFERROR(INDEX(Tables!$1:$1048576,MATCH('Program and Results'!$B396,Tables!$A:$A,0),MATCH('Program and Results'!$A396,Tables!$1:$1,0)-1),""))</f>
        <v/>
      </c>
      <c r="H396" s="74" t="str">
        <f t="shared" si="129"/>
        <v/>
      </c>
      <c r="I396" s="74" t="str">
        <f t="shared" si="130"/>
        <v/>
      </c>
      <c r="J396" s="75" t="str">
        <f t="shared" si="123"/>
        <v/>
      </c>
      <c r="K396" s="76" t="str">
        <f>IF(E396="","",IF(ABS(C396-D396)=0,0,IF(ABS(C396-D396)&gt;10,2.99,INDEX('ELO settings '!$B$25:$B$34,MATCH(ABS(C396-D396),'ELO settings '!$A$25:$A$34,0)))))</f>
        <v/>
      </c>
      <c r="L396" s="73" t="str">
        <f t="shared" si="135"/>
        <v/>
      </c>
      <c r="M396" s="73" t="str">
        <f>IF(A396="GW 1",ELO_Initial,IFERROR(INDEX(Tables!$1:$1048576,MATCH('Program and Results'!$E396,Tables!$A:$A,0),MATCH('Program and Results'!$A396,Tables!$1:$1,0)-1),""))</f>
        <v/>
      </c>
      <c r="N396" s="74" t="str">
        <f t="shared" si="131"/>
        <v/>
      </c>
      <c r="O396" s="74" t="str">
        <f t="shared" si="132"/>
        <v/>
      </c>
      <c r="P396" s="75" t="str">
        <f t="shared" ref="P396:P459" si="137">IFERROR(1-J396,"")</f>
        <v/>
      </c>
      <c r="Q396" s="76" t="str">
        <f t="shared" si="133"/>
        <v/>
      </c>
      <c r="R396" s="77" t="str">
        <f t="shared" si="134"/>
        <v/>
      </c>
      <c r="S396" s="87" t="str">
        <f t="shared" si="121"/>
        <v/>
      </c>
      <c r="T396" s="74" t="str">
        <f t="shared" si="128"/>
        <v/>
      </c>
      <c r="U396" s="74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8" t="str">
        <f t="shared" si="122"/>
        <v/>
      </c>
      <c r="W396" s="88" t="str">
        <f>IF(OR($A396="GW 1",$A396="GW 2",$A396="GW 3",$A396="GW 4",$A396="GW 5",$A396="GW 6"),"N/A",IF(T396="","",IF(AND(T396&gt;='Prediction Systems settings'!$B$3,'Program and Results'!T396&lt;='Prediction Systems settings'!$C$3),"DRAW",IF(T396&gt;0,"HOME","AWAY"))))</f>
        <v/>
      </c>
      <c r="X396" s="89" t="str">
        <f t="shared" si="124"/>
        <v/>
      </c>
      <c r="Y396" s="74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4" t="str">
        <f t="shared" si="125"/>
        <v/>
      </c>
      <c r="AA396" s="85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6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6" t="str">
        <f t="shared" si="126"/>
        <v/>
      </c>
      <c r="AD396" s="86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6" t="str">
        <f t="shared" si="127"/>
        <v/>
      </c>
      <c r="AK396" t="s">
        <v>208</v>
      </c>
      <c r="AL396" t="s">
        <v>208</v>
      </c>
    </row>
    <row r="397" spans="1:38">
      <c r="A397" s="80"/>
      <c r="F397" s="73" t="str">
        <f t="shared" si="136"/>
        <v/>
      </c>
      <c r="G397" s="73" t="str">
        <f>IF(A397="GW 1",ELO_Initial,IFERROR(INDEX(Tables!$1:$1048576,MATCH('Program and Results'!$B397,Tables!$A:$A,0),MATCH('Program and Results'!$A397,Tables!$1:$1,0)-1),""))</f>
        <v/>
      </c>
      <c r="H397" s="74" t="str">
        <f t="shared" si="129"/>
        <v/>
      </c>
      <c r="I397" s="74" t="str">
        <f t="shared" si="130"/>
        <v/>
      </c>
      <c r="J397" s="75" t="str">
        <f t="shared" si="123"/>
        <v/>
      </c>
      <c r="K397" s="76" t="str">
        <f>IF(E397="","",IF(ABS(C397-D397)=0,0,IF(ABS(C397-D397)&gt;10,2.99,INDEX('ELO settings '!$B$25:$B$34,MATCH(ABS(C397-D397),'ELO settings '!$A$25:$A$34,0)))))</f>
        <v/>
      </c>
      <c r="L397" s="73" t="str">
        <f t="shared" si="135"/>
        <v/>
      </c>
      <c r="M397" s="73" t="str">
        <f>IF(A397="GW 1",ELO_Initial,IFERROR(INDEX(Tables!$1:$1048576,MATCH('Program and Results'!$E397,Tables!$A:$A,0),MATCH('Program and Results'!$A397,Tables!$1:$1,0)-1),""))</f>
        <v/>
      </c>
      <c r="N397" s="74" t="str">
        <f t="shared" si="131"/>
        <v/>
      </c>
      <c r="O397" s="74" t="str">
        <f t="shared" si="132"/>
        <v/>
      </c>
      <c r="P397" s="75" t="str">
        <f t="shared" si="137"/>
        <v/>
      </c>
      <c r="Q397" s="76" t="str">
        <f t="shared" si="133"/>
        <v/>
      </c>
      <c r="R397" s="77" t="str">
        <f t="shared" si="134"/>
        <v/>
      </c>
      <c r="S397" s="87" t="str">
        <f t="shared" si="121"/>
        <v/>
      </c>
      <c r="T397" s="74" t="str">
        <f t="shared" si="128"/>
        <v/>
      </c>
      <c r="U397" s="74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8" t="str">
        <f t="shared" si="122"/>
        <v/>
      </c>
      <c r="W397" s="88" t="str">
        <f>IF(OR($A397="GW 1",$A397="GW 2",$A397="GW 3",$A397="GW 4",$A397="GW 5",$A397="GW 6"),"N/A",IF(T397="","",IF(AND(T397&gt;='Prediction Systems settings'!$B$3,'Program and Results'!T397&lt;='Prediction Systems settings'!$C$3),"DRAW",IF(T397&gt;0,"HOME","AWAY"))))</f>
        <v/>
      </c>
      <c r="X397" s="89" t="str">
        <f t="shared" si="124"/>
        <v/>
      </c>
      <c r="Y397" s="74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4" t="str">
        <f t="shared" si="125"/>
        <v/>
      </c>
      <c r="AA397" s="85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6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6" t="str">
        <f t="shared" si="126"/>
        <v/>
      </c>
      <c r="AD397" s="86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6" t="str">
        <f t="shared" si="127"/>
        <v/>
      </c>
      <c r="AK397" t="s">
        <v>208</v>
      </c>
      <c r="AL397" t="s">
        <v>208</v>
      </c>
    </row>
    <row r="398" spans="1:38">
      <c r="A398" s="80"/>
      <c r="F398" s="73" t="str">
        <f t="shared" si="136"/>
        <v/>
      </c>
      <c r="G398" s="73" t="str">
        <f>IF(A398="GW 1",ELO_Initial,IFERROR(INDEX(Tables!$1:$1048576,MATCH('Program and Results'!$B398,Tables!$A:$A,0),MATCH('Program and Results'!$A398,Tables!$1:$1,0)-1),""))</f>
        <v/>
      </c>
      <c r="H398" s="74" t="str">
        <f t="shared" si="129"/>
        <v/>
      </c>
      <c r="I398" s="74" t="str">
        <f t="shared" si="130"/>
        <v/>
      </c>
      <c r="J398" s="75" t="str">
        <f t="shared" si="123"/>
        <v/>
      </c>
      <c r="K398" s="76" t="str">
        <f>IF(E398="","",IF(ABS(C398-D398)=0,0,IF(ABS(C398-D398)&gt;10,2.99,INDEX('ELO settings '!$B$25:$B$34,MATCH(ABS(C398-D398),'ELO settings '!$A$25:$A$34,0)))))</f>
        <v/>
      </c>
      <c r="L398" s="73" t="str">
        <f t="shared" si="135"/>
        <v/>
      </c>
      <c r="M398" s="73" t="str">
        <f>IF(A398="GW 1",ELO_Initial,IFERROR(INDEX(Tables!$1:$1048576,MATCH('Program and Results'!$E398,Tables!$A:$A,0),MATCH('Program and Results'!$A398,Tables!$1:$1,0)-1),""))</f>
        <v/>
      </c>
      <c r="N398" s="74" t="str">
        <f t="shared" si="131"/>
        <v/>
      </c>
      <c r="O398" s="74" t="str">
        <f t="shared" si="132"/>
        <v/>
      </c>
      <c r="P398" s="75" t="str">
        <f t="shared" si="137"/>
        <v/>
      </c>
      <c r="Q398" s="76" t="str">
        <f t="shared" si="133"/>
        <v/>
      </c>
      <c r="R398" s="77" t="str">
        <f t="shared" si="134"/>
        <v/>
      </c>
      <c r="S398" s="87" t="str">
        <f t="shared" si="121"/>
        <v/>
      </c>
      <c r="T398" s="74" t="str">
        <f t="shared" si="128"/>
        <v/>
      </c>
      <c r="U398" s="74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8" t="str">
        <f t="shared" si="122"/>
        <v/>
      </c>
      <c r="W398" s="88" t="str">
        <f>IF(OR($A398="GW 1",$A398="GW 2",$A398="GW 3",$A398="GW 4",$A398="GW 5",$A398="GW 6"),"N/A",IF(T398="","",IF(AND(T398&gt;='Prediction Systems settings'!$B$3,'Program and Results'!T398&lt;='Prediction Systems settings'!$C$3),"DRAW",IF(T398&gt;0,"HOME","AWAY"))))</f>
        <v/>
      </c>
      <c r="X398" s="89" t="str">
        <f t="shared" si="124"/>
        <v/>
      </c>
      <c r="Y398" s="74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4" t="str">
        <f t="shared" si="125"/>
        <v/>
      </c>
      <c r="AA398" s="85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6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6" t="str">
        <f t="shared" si="126"/>
        <v/>
      </c>
      <c r="AD398" s="86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6" t="str">
        <f t="shared" si="127"/>
        <v/>
      </c>
      <c r="AK398" t="s">
        <v>208</v>
      </c>
      <c r="AL398" t="s">
        <v>208</v>
      </c>
    </row>
    <row r="399" spans="1:38">
      <c r="A399" s="80"/>
      <c r="F399" s="73" t="str">
        <f t="shared" si="136"/>
        <v/>
      </c>
      <c r="G399" s="73" t="str">
        <f>IF(A399="GW 1",ELO_Initial,IFERROR(INDEX(Tables!$1:$1048576,MATCH('Program and Results'!$B399,Tables!$A:$A,0),MATCH('Program and Results'!$A399,Tables!$1:$1,0)-1),""))</f>
        <v/>
      </c>
      <c r="H399" s="74" t="str">
        <f t="shared" si="129"/>
        <v/>
      </c>
      <c r="I399" s="74" t="str">
        <f t="shared" si="130"/>
        <v/>
      </c>
      <c r="J399" s="75" t="str">
        <f t="shared" si="123"/>
        <v/>
      </c>
      <c r="K399" s="76" t="str">
        <f>IF(E399="","",IF(ABS(C399-D399)=0,0,IF(ABS(C399-D399)&gt;10,2.99,INDEX('ELO settings '!$B$25:$B$34,MATCH(ABS(C399-D399),'ELO settings '!$A$25:$A$34,0)))))</f>
        <v/>
      </c>
      <c r="L399" s="73" t="str">
        <f t="shared" si="135"/>
        <v/>
      </c>
      <c r="M399" s="73" t="str">
        <f>IF(A399="GW 1",ELO_Initial,IFERROR(INDEX(Tables!$1:$1048576,MATCH('Program and Results'!$E399,Tables!$A:$A,0),MATCH('Program and Results'!$A399,Tables!$1:$1,0)-1),""))</f>
        <v/>
      </c>
      <c r="N399" s="74" t="str">
        <f t="shared" si="131"/>
        <v/>
      </c>
      <c r="O399" s="74" t="str">
        <f t="shared" si="132"/>
        <v/>
      </c>
      <c r="P399" s="75" t="str">
        <f t="shared" si="137"/>
        <v/>
      </c>
      <c r="Q399" s="76" t="str">
        <f t="shared" si="133"/>
        <v/>
      </c>
      <c r="R399" s="77" t="str">
        <f t="shared" si="134"/>
        <v/>
      </c>
      <c r="S399" s="87" t="str">
        <f t="shared" si="121"/>
        <v/>
      </c>
      <c r="T399" s="74" t="str">
        <f t="shared" si="128"/>
        <v/>
      </c>
      <c r="U399" s="74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8" t="str">
        <f t="shared" si="122"/>
        <v/>
      </c>
      <c r="W399" s="88" t="str">
        <f>IF(OR($A399="GW 1",$A399="GW 2",$A399="GW 3",$A399="GW 4",$A399="GW 5",$A399="GW 6"),"N/A",IF(T399="","",IF(AND(T399&gt;='Prediction Systems settings'!$B$3,'Program and Results'!T399&lt;='Prediction Systems settings'!$C$3),"DRAW",IF(T399&gt;0,"HOME","AWAY"))))</f>
        <v/>
      </c>
      <c r="X399" s="89" t="str">
        <f t="shared" si="124"/>
        <v/>
      </c>
      <c r="Y399" s="74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4" t="str">
        <f t="shared" si="125"/>
        <v/>
      </c>
      <c r="AA399" s="85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6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6" t="str">
        <f t="shared" si="126"/>
        <v/>
      </c>
      <c r="AD399" s="86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6" t="str">
        <f t="shared" si="127"/>
        <v/>
      </c>
      <c r="AK399" t="s">
        <v>208</v>
      </c>
      <c r="AL399" t="s">
        <v>208</v>
      </c>
    </row>
    <row r="400" spans="1:38">
      <c r="A400" s="80"/>
      <c r="F400" s="73" t="str">
        <f t="shared" si="136"/>
        <v/>
      </c>
      <c r="G400" s="73" t="str">
        <f>IF(A400="GW 1",ELO_Initial,IFERROR(INDEX(Tables!$1:$1048576,MATCH('Program and Results'!$B400,Tables!$A:$A,0),MATCH('Program and Results'!$A400,Tables!$1:$1,0)-1),""))</f>
        <v/>
      </c>
      <c r="H400" s="74" t="str">
        <f t="shared" si="129"/>
        <v/>
      </c>
      <c r="I400" s="74" t="str">
        <f t="shared" si="130"/>
        <v/>
      </c>
      <c r="J400" s="75" t="str">
        <f t="shared" si="123"/>
        <v/>
      </c>
      <c r="K400" s="76" t="str">
        <f>IF(E400="","",IF(ABS(C400-D400)=0,0,IF(ABS(C400-D400)&gt;10,2.99,INDEX('ELO settings '!$B$25:$B$34,MATCH(ABS(C400-D400),'ELO settings '!$A$25:$A$34,0)))))</f>
        <v/>
      </c>
      <c r="L400" s="73" t="str">
        <f t="shared" si="135"/>
        <v/>
      </c>
      <c r="M400" s="73" t="str">
        <f>IF(A400="GW 1",ELO_Initial,IFERROR(INDEX(Tables!$1:$1048576,MATCH('Program and Results'!$E400,Tables!$A:$A,0),MATCH('Program and Results'!$A400,Tables!$1:$1,0)-1),""))</f>
        <v/>
      </c>
      <c r="N400" s="74" t="str">
        <f t="shared" si="131"/>
        <v/>
      </c>
      <c r="O400" s="74" t="str">
        <f t="shared" si="132"/>
        <v/>
      </c>
      <c r="P400" s="75" t="str">
        <f t="shared" si="137"/>
        <v/>
      </c>
      <c r="Q400" s="76" t="str">
        <f t="shared" si="133"/>
        <v/>
      </c>
      <c r="R400" s="77" t="str">
        <f t="shared" si="134"/>
        <v/>
      </c>
      <c r="S400" s="87" t="str">
        <f t="shared" si="121"/>
        <v/>
      </c>
      <c r="T400" s="74" t="str">
        <f t="shared" si="128"/>
        <v/>
      </c>
      <c r="U400" s="74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8" t="str">
        <f t="shared" si="122"/>
        <v/>
      </c>
      <c r="W400" s="88" t="str">
        <f>IF(OR($A400="GW 1",$A400="GW 2",$A400="GW 3",$A400="GW 4",$A400="GW 5",$A400="GW 6"),"N/A",IF(T400="","",IF(AND(T400&gt;='Prediction Systems settings'!$B$3,'Program and Results'!T400&lt;='Prediction Systems settings'!$C$3),"DRAW",IF(T400&gt;0,"HOME","AWAY"))))</f>
        <v/>
      </c>
      <c r="X400" s="89" t="str">
        <f t="shared" si="124"/>
        <v/>
      </c>
      <c r="Y400" s="74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4" t="str">
        <f t="shared" si="125"/>
        <v/>
      </c>
      <c r="AA400" s="85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6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6" t="str">
        <f t="shared" si="126"/>
        <v/>
      </c>
      <c r="AD400" s="86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6" t="str">
        <f t="shared" si="127"/>
        <v/>
      </c>
      <c r="AK400" t="s">
        <v>208</v>
      </c>
      <c r="AL400" t="s">
        <v>208</v>
      </c>
    </row>
    <row r="401" spans="1:38">
      <c r="A401" s="80"/>
      <c r="F401" s="73" t="str">
        <f t="shared" si="136"/>
        <v/>
      </c>
      <c r="G401" s="73" t="str">
        <f>IF(A401="GW 1",ELO_Initial,IFERROR(INDEX(Tables!$1:$1048576,MATCH('Program and Results'!$B401,Tables!$A:$A,0),MATCH('Program and Results'!$A401,Tables!$1:$1,0)-1),""))</f>
        <v/>
      </c>
      <c r="H401" s="74" t="str">
        <f t="shared" si="129"/>
        <v/>
      </c>
      <c r="I401" s="74" t="str">
        <f t="shared" si="130"/>
        <v/>
      </c>
      <c r="J401" s="75" t="str">
        <f t="shared" si="123"/>
        <v/>
      </c>
      <c r="K401" s="76" t="str">
        <f>IF(E401="","",IF(ABS(C401-D401)=0,0,IF(ABS(C401-D401)&gt;10,2.99,INDEX('ELO settings '!$B$25:$B$34,MATCH(ABS(C401-D401),'ELO settings '!$A$25:$A$34,0)))))</f>
        <v/>
      </c>
      <c r="L401" s="73" t="str">
        <f t="shared" si="135"/>
        <v/>
      </c>
      <c r="M401" s="73" t="str">
        <f>IF(A401="GW 1",ELO_Initial,IFERROR(INDEX(Tables!$1:$1048576,MATCH('Program and Results'!$E401,Tables!$A:$A,0),MATCH('Program and Results'!$A401,Tables!$1:$1,0)-1),""))</f>
        <v/>
      </c>
      <c r="N401" s="74" t="str">
        <f t="shared" si="131"/>
        <v/>
      </c>
      <c r="O401" s="74" t="str">
        <f t="shared" si="132"/>
        <v/>
      </c>
      <c r="P401" s="75" t="str">
        <f t="shared" si="137"/>
        <v/>
      </c>
      <c r="Q401" s="76" t="str">
        <f t="shared" si="133"/>
        <v/>
      </c>
      <c r="R401" s="77" t="str">
        <f t="shared" si="134"/>
        <v/>
      </c>
      <c r="S401" s="87" t="str">
        <f t="shared" si="121"/>
        <v/>
      </c>
      <c r="T401" s="74" t="str">
        <f t="shared" si="128"/>
        <v/>
      </c>
      <c r="U401" s="74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8" t="str">
        <f t="shared" si="122"/>
        <v/>
      </c>
      <c r="W401" s="88" t="str">
        <f>IF(OR($A401="GW 1",$A401="GW 2",$A401="GW 3",$A401="GW 4",$A401="GW 5",$A401="GW 6"),"N/A",IF(T401="","",IF(AND(T401&gt;='Prediction Systems settings'!$B$3,'Program and Results'!T401&lt;='Prediction Systems settings'!$C$3),"DRAW",IF(T401&gt;0,"HOME","AWAY"))))</f>
        <v/>
      </c>
      <c r="X401" s="89" t="str">
        <f t="shared" si="124"/>
        <v/>
      </c>
      <c r="Y401" s="74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4" t="str">
        <f t="shared" si="125"/>
        <v/>
      </c>
      <c r="AA401" s="85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6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6" t="str">
        <f t="shared" si="126"/>
        <v/>
      </c>
      <c r="AD401" s="86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6" t="str">
        <f t="shared" si="127"/>
        <v/>
      </c>
      <c r="AK401" t="s">
        <v>208</v>
      </c>
      <c r="AL401" t="s">
        <v>208</v>
      </c>
    </row>
    <row r="402" spans="1:38">
      <c r="A402" s="80"/>
      <c r="F402" s="73" t="str">
        <f t="shared" si="136"/>
        <v/>
      </c>
      <c r="G402" s="73" t="str">
        <f>IF(A402="GW 1",ELO_Initial,IFERROR(INDEX(Tables!$1:$1048576,MATCH('Program and Results'!$B402,Tables!$A:$A,0),MATCH('Program and Results'!$A402,Tables!$1:$1,0)-1),""))</f>
        <v/>
      </c>
      <c r="H402" s="74" t="str">
        <f t="shared" si="129"/>
        <v/>
      </c>
      <c r="I402" s="74" t="str">
        <f t="shared" si="130"/>
        <v/>
      </c>
      <c r="J402" s="75" t="str">
        <f t="shared" si="123"/>
        <v/>
      </c>
      <c r="K402" s="76" t="str">
        <f>IF(E402="","",IF(ABS(C402-D402)=0,0,IF(ABS(C402-D402)&gt;10,2.99,INDEX('ELO settings '!$B$25:$B$34,MATCH(ABS(C402-D402),'ELO settings '!$A$25:$A$34,0)))))</f>
        <v/>
      </c>
      <c r="L402" s="73" t="str">
        <f t="shared" si="135"/>
        <v/>
      </c>
      <c r="M402" s="73" t="str">
        <f>IF(A402="GW 1",ELO_Initial,IFERROR(INDEX(Tables!$1:$1048576,MATCH('Program and Results'!$E402,Tables!$A:$A,0),MATCH('Program and Results'!$A402,Tables!$1:$1,0)-1),""))</f>
        <v/>
      </c>
      <c r="N402" s="74" t="str">
        <f t="shared" si="131"/>
        <v/>
      </c>
      <c r="O402" s="74" t="str">
        <f t="shared" si="132"/>
        <v/>
      </c>
      <c r="P402" s="75" t="str">
        <f t="shared" si="137"/>
        <v/>
      </c>
      <c r="Q402" s="76" t="str">
        <f t="shared" si="133"/>
        <v/>
      </c>
      <c r="R402" s="77" t="str">
        <f t="shared" si="134"/>
        <v/>
      </c>
      <c r="S402" s="87" t="str">
        <f t="shared" si="121"/>
        <v/>
      </c>
      <c r="T402" s="74" t="str">
        <f t="shared" si="128"/>
        <v/>
      </c>
      <c r="U402" s="74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8" t="str">
        <f t="shared" si="122"/>
        <v/>
      </c>
      <c r="W402" s="88" t="str">
        <f>IF(OR($A402="GW 1",$A402="GW 2",$A402="GW 3",$A402="GW 4",$A402="GW 5",$A402="GW 6"),"N/A",IF(T402="","",IF(AND(T402&gt;='Prediction Systems settings'!$B$3,'Program and Results'!T402&lt;='Prediction Systems settings'!$C$3),"DRAW",IF(T402&gt;0,"HOME","AWAY"))))</f>
        <v/>
      </c>
      <c r="X402" s="89" t="str">
        <f t="shared" si="124"/>
        <v/>
      </c>
      <c r="Y402" s="74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4" t="str">
        <f t="shared" si="125"/>
        <v/>
      </c>
      <c r="AA402" s="85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6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6" t="str">
        <f t="shared" si="126"/>
        <v/>
      </c>
      <c r="AD402" s="86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6" t="str">
        <f t="shared" si="127"/>
        <v/>
      </c>
      <c r="AK402" t="s">
        <v>208</v>
      </c>
      <c r="AL402" t="s">
        <v>208</v>
      </c>
    </row>
    <row r="403" spans="1:38">
      <c r="A403" s="80"/>
      <c r="F403" s="73" t="str">
        <f t="shared" si="136"/>
        <v/>
      </c>
      <c r="G403" s="73" t="str">
        <f>IF(A403="GW 1",ELO_Initial,IFERROR(INDEX(Tables!$1:$1048576,MATCH('Program and Results'!$B403,Tables!$A:$A,0),MATCH('Program and Results'!$A403,Tables!$1:$1,0)-1),""))</f>
        <v/>
      </c>
      <c r="H403" s="74" t="str">
        <f t="shared" si="129"/>
        <v/>
      </c>
      <c r="I403" s="74" t="str">
        <f t="shared" si="130"/>
        <v/>
      </c>
      <c r="J403" s="75" t="str">
        <f t="shared" si="123"/>
        <v/>
      </c>
      <c r="K403" s="76" t="str">
        <f>IF(E403="","",IF(ABS(C403-D403)=0,0,IF(ABS(C403-D403)&gt;10,2.99,INDEX('ELO settings '!$B$25:$B$34,MATCH(ABS(C403-D403),'ELO settings '!$A$25:$A$34,0)))))</f>
        <v/>
      </c>
      <c r="L403" s="73" t="str">
        <f t="shared" si="135"/>
        <v/>
      </c>
      <c r="M403" s="73" t="str">
        <f>IF(A403="GW 1",ELO_Initial,IFERROR(INDEX(Tables!$1:$1048576,MATCH('Program and Results'!$E403,Tables!$A:$A,0),MATCH('Program and Results'!$A403,Tables!$1:$1,0)-1),""))</f>
        <v/>
      </c>
      <c r="N403" s="74" t="str">
        <f t="shared" si="131"/>
        <v/>
      </c>
      <c r="O403" s="74" t="str">
        <f t="shared" si="132"/>
        <v/>
      </c>
      <c r="P403" s="75" t="str">
        <f t="shared" si="137"/>
        <v/>
      </c>
      <c r="Q403" s="76" t="str">
        <f t="shared" si="133"/>
        <v/>
      </c>
      <c r="R403" s="77" t="str">
        <f t="shared" si="134"/>
        <v/>
      </c>
      <c r="S403" s="87" t="str">
        <f t="shared" si="121"/>
        <v/>
      </c>
      <c r="T403" s="74" t="str">
        <f t="shared" si="128"/>
        <v/>
      </c>
      <c r="U403" s="74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8" t="str">
        <f t="shared" si="122"/>
        <v/>
      </c>
      <c r="W403" s="88" t="str">
        <f>IF(OR($A403="GW 1",$A403="GW 2",$A403="GW 3",$A403="GW 4",$A403="GW 5",$A403="GW 6"),"N/A",IF(T403="","",IF(AND(T403&gt;='Prediction Systems settings'!$B$3,'Program and Results'!T403&lt;='Prediction Systems settings'!$C$3),"DRAW",IF(T403&gt;0,"HOME","AWAY"))))</f>
        <v/>
      </c>
      <c r="X403" s="89" t="str">
        <f t="shared" si="124"/>
        <v/>
      </c>
      <c r="Y403" s="74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4" t="str">
        <f t="shared" si="125"/>
        <v/>
      </c>
      <c r="AA403" s="85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6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6" t="str">
        <f t="shared" si="126"/>
        <v/>
      </c>
      <c r="AD403" s="86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6" t="str">
        <f t="shared" si="127"/>
        <v/>
      </c>
      <c r="AK403" t="s">
        <v>208</v>
      </c>
      <c r="AL403" t="s">
        <v>208</v>
      </c>
    </row>
    <row r="404" spans="1:38">
      <c r="A404" s="80"/>
      <c r="F404" s="73" t="str">
        <f t="shared" si="136"/>
        <v/>
      </c>
      <c r="G404" s="73" t="str">
        <f>IF(A404="GW 1",ELO_Initial,IFERROR(INDEX(Tables!$1:$1048576,MATCH('Program and Results'!$B404,Tables!$A:$A,0),MATCH('Program and Results'!$A404,Tables!$1:$1,0)-1),""))</f>
        <v/>
      </c>
      <c r="H404" s="74" t="str">
        <f t="shared" si="129"/>
        <v/>
      </c>
      <c r="I404" s="74" t="str">
        <f t="shared" si="130"/>
        <v/>
      </c>
      <c r="J404" s="75" t="str">
        <f t="shared" si="123"/>
        <v/>
      </c>
      <c r="K404" s="76" t="str">
        <f>IF(E404="","",IF(ABS(C404-D404)=0,0,IF(ABS(C404-D404)&gt;10,2.99,INDEX('ELO settings '!$B$25:$B$34,MATCH(ABS(C404-D404),'ELO settings '!$A$25:$A$34,0)))))</f>
        <v/>
      </c>
      <c r="L404" s="73" t="str">
        <f t="shared" si="135"/>
        <v/>
      </c>
      <c r="M404" s="73" t="str">
        <f>IF(A404="GW 1",ELO_Initial,IFERROR(INDEX(Tables!$1:$1048576,MATCH('Program and Results'!$E404,Tables!$A:$A,0),MATCH('Program and Results'!$A404,Tables!$1:$1,0)-1),""))</f>
        <v/>
      </c>
      <c r="N404" s="74" t="str">
        <f t="shared" si="131"/>
        <v/>
      </c>
      <c r="O404" s="74" t="str">
        <f t="shared" si="132"/>
        <v/>
      </c>
      <c r="P404" s="75" t="str">
        <f t="shared" si="137"/>
        <v/>
      </c>
      <c r="Q404" s="76" t="str">
        <f t="shared" si="133"/>
        <v/>
      </c>
      <c r="R404" s="77" t="str">
        <f t="shared" si="134"/>
        <v/>
      </c>
      <c r="S404" s="87" t="str">
        <f t="shared" si="121"/>
        <v/>
      </c>
      <c r="T404" s="74" t="str">
        <f t="shared" si="128"/>
        <v/>
      </c>
      <c r="U404" s="74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8" t="str">
        <f t="shared" si="122"/>
        <v/>
      </c>
      <c r="W404" s="88" t="str">
        <f>IF(OR($A404="GW 1",$A404="GW 2",$A404="GW 3",$A404="GW 4",$A404="GW 5",$A404="GW 6"),"N/A",IF(T404="","",IF(AND(T404&gt;='Prediction Systems settings'!$B$3,'Program and Results'!T404&lt;='Prediction Systems settings'!$C$3),"DRAW",IF(T404&gt;0,"HOME","AWAY"))))</f>
        <v/>
      </c>
      <c r="X404" s="89" t="str">
        <f t="shared" si="124"/>
        <v/>
      </c>
      <c r="Y404" s="74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4" t="str">
        <f t="shared" si="125"/>
        <v/>
      </c>
      <c r="AA404" s="85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6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6" t="str">
        <f t="shared" si="126"/>
        <v/>
      </c>
      <c r="AD404" s="86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6" t="str">
        <f t="shared" si="127"/>
        <v/>
      </c>
      <c r="AK404" t="s">
        <v>208</v>
      </c>
      <c r="AL404" t="s">
        <v>208</v>
      </c>
    </row>
    <row r="405" spans="1:38">
      <c r="A405" s="80"/>
      <c r="F405" s="73" t="str">
        <f t="shared" si="136"/>
        <v/>
      </c>
      <c r="G405" s="73" t="str">
        <f>IF(A405="GW 1",ELO_Initial,IFERROR(INDEX(Tables!$1:$1048576,MATCH('Program and Results'!$B405,Tables!$A:$A,0),MATCH('Program and Results'!$A405,Tables!$1:$1,0)-1),""))</f>
        <v/>
      </c>
      <c r="H405" s="74" t="str">
        <f t="shared" si="129"/>
        <v/>
      </c>
      <c r="I405" s="74" t="str">
        <f t="shared" si="130"/>
        <v/>
      </c>
      <c r="J405" s="75" t="str">
        <f t="shared" si="123"/>
        <v/>
      </c>
      <c r="K405" s="76" t="str">
        <f>IF(E405="","",IF(ABS(C405-D405)=0,0,IF(ABS(C405-D405)&gt;10,2.99,INDEX('ELO settings '!$B$25:$B$34,MATCH(ABS(C405-D405),'ELO settings '!$A$25:$A$34,0)))))</f>
        <v/>
      </c>
      <c r="L405" s="73" t="str">
        <f t="shared" si="135"/>
        <v/>
      </c>
      <c r="M405" s="73" t="str">
        <f>IF(A405="GW 1",ELO_Initial,IFERROR(INDEX(Tables!$1:$1048576,MATCH('Program and Results'!$E405,Tables!$A:$A,0),MATCH('Program and Results'!$A405,Tables!$1:$1,0)-1),""))</f>
        <v/>
      </c>
      <c r="N405" s="74" t="str">
        <f t="shared" si="131"/>
        <v/>
      </c>
      <c r="O405" s="74" t="str">
        <f t="shared" si="132"/>
        <v/>
      </c>
      <c r="P405" s="75" t="str">
        <f t="shared" si="137"/>
        <v/>
      </c>
      <c r="Q405" s="76" t="str">
        <f t="shared" si="133"/>
        <v/>
      </c>
      <c r="R405" s="77" t="str">
        <f t="shared" si="134"/>
        <v/>
      </c>
      <c r="S405" s="87" t="str">
        <f t="shared" si="121"/>
        <v/>
      </c>
      <c r="T405" s="74" t="str">
        <f t="shared" si="128"/>
        <v/>
      </c>
      <c r="U405" s="74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8" t="str">
        <f t="shared" si="122"/>
        <v/>
      </c>
      <c r="W405" s="88" t="str">
        <f>IF(OR($A405="GW 1",$A405="GW 2",$A405="GW 3",$A405="GW 4",$A405="GW 5",$A405="GW 6"),"N/A",IF(T405="","",IF(AND(T405&gt;='Prediction Systems settings'!$B$3,'Program and Results'!T405&lt;='Prediction Systems settings'!$C$3),"DRAW",IF(T405&gt;0,"HOME","AWAY"))))</f>
        <v/>
      </c>
      <c r="X405" s="89" t="str">
        <f t="shared" si="124"/>
        <v/>
      </c>
      <c r="Y405" s="74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4" t="str">
        <f t="shared" si="125"/>
        <v/>
      </c>
      <c r="AA405" s="85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6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6" t="str">
        <f t="shared" si="126"/>
        <v/>
      </c>
      <c r="AD405" s="86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6" t="str">
        <f t="shared" si="127"/>
        <v/>
      </c>
      <c r="AK405" t="s">
        <v>208</v>
      </c>
      <c r="AL405" t="s">
        <v>208</v>
      </c>
    </row>
    <row r="406" spans="1:38">
      <c r="A406" s="80"/>
      <c r="F406" s="73" t="str">
        <f t="shared" si="136"/>
        <v/>
      </c>
      <c r="G406" s="73" t="str">
        <f>IF(A406="GW 1",ELO_Initial,IFERROR(INDEX(Tables!$1:$1048576,MATCH('Program and Results'!$B406,Tables!$A:$A,0),MATCH('Program and Results'!$A406,Tables!$1:$1,0)-1),""))</f>
        <v/>
      </c>
      <c r="H406" s="74" t="str">
        <f t="shared" si="129"/>
        <v/>
      </c>
      <c r="I406" s="74" t="str">
        <f t="shared" si="130"/>
        <v/>
      </c>
      <c r="J406" s="75" t="str">
        <f t="shared" si="123"/>
        <v/>
      </c>
      <c r="K406" s="76" t="str">
        <f>IF(E406="","",IF(ABS(C406-D406)=0,0,IF(ABS(C406-D406)&gt;10,2.99,INDEX('ELO settings '!$B$25:$B$34,MATCH(ABS(C406-D406),'ELO settings '!$A$25:$A$34,0)))))</f>
        <v/>
      </c>
      <c r="L406" s="73" t="str">
        <f t="shared" si="135"/>
        <v/>
      </c>
      <c r="M406" s="73" t="str">
        <f>IF(A406="GW 1",ELO_Initial,IFERROR(INDEX(Tables!$1:$1048576,MATCH('Program and Results'!$E406,Tables!$A:$A,0),MATCH('Program and Results'!$A406,Tables!$1:$1,0)-1),""))</f>
        <v/>
      </c>
      <c r="N406" s="74" t="str">
        <f t="shared" si="131"/>
        <v/>
      </c>
      <c r="O406" s="74" t="str">
        <f t="shared" si="132"/>
        <v/>
      </c>
      <c r="P406" s="75" t="str">
        <f t="shared" si="137"/>
        <v/>
      </c>
      <c r="Q406" s="76" t="str">
        <f t="shared" si="133"/>
        <v/>
      </c>
      <c r="R406" s="77" t="str">
        <f t="shared" si="134"/>
        <v/>
      </c>
      <c r="S406" s="87" t="str">
        <f t="shared" si="121"/>
        <v/>
      </c>
      <c r="T406" s="74" t="str">
        <f t="shared" si="128"/>
        <v/>
      </c>
      <c r="U406" s="74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8" t="str">
        <f t="shared" si="122"/>
        <v/>
      </c>
      <c r="W406" s="88" t="str">
        <f>IF(OR($A406="GW 1",$A406="GW 2",$A406="GW 3",$A406="GW 4",$A406="GW 5",$A406="GW 6"),"N/A",IF(T406="","",IF(AND(T406&gt;='Prediction Systems settings'!$B$3,'Program and Results'!T406&lt;='Prediction Systems settings'!$C$3),"DRAW",IF(T406&gt;0,"HOME","AWAY"))))</f>
        <v/>
      </c>
      <c r="X406" s="89" t="str">
        <f t="shared" si="124"/>
        <v/>
      </c>
      <c r="Y406" s="74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4" t="str">
        <f t="shared" si="125"/>
        <v/>
      </c>
      <c r="AA406" s="85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6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6" t="str">
        <f t="shared" si="126"/>
        <v/>
      </c>
      <c r="AD406" s="86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6" t="str">
        <f t="shared" si="127"/>
        <v/>
      </c>
      <c r="AK406" t="s">
        <v>208</v>
      </c>
      <c r="AL406" t="s">
        <v>208</v>
      </c>
    </row>
    <row r="407" spans="1:38">
      <c r="A407" s="80"/>
      <c r="F407" s="73" t="str">
        <f t="shared" si="136"/>
        <v/>
      </c>
      <c r="G407" s="73" t="str">
        <f>IF(A407="GW 1",ELO_Initial,IFERROR(INDEX(Tables!$1:$1048576,MATCH('Program and Results'!$B407,Tables!$A:$A,0),MATCH('Program and Results'!$A407,Tables!$1:$1,0)-1),""))</f>
        <v/>
      </c>
      <c r="H407" s="74" t="str">
        <f t="shared" si="129"/>
        <v/>
      </c>
      <c r="I407" s="74" t="str">
        <f t="shared" si="130"/>
        <v/>
      </c>
      <c r="J407" s="75" t="str">
        <f t="shared" si="123"/>
        <v/>
      </c>
      <c r="K407" s="76" t="str">
        <f>IF(E407="","",IF(ABS(C407-D407)=0,0,IF(ABS(C407-D407)&gt;10,2.99,INDEX('ELO settings '!$B$25:$B$34,MATCH(ABS(C407-D407),'ELO settings '!$A$25:$A$34,0)))))</f>
        <v/>
      </c>
      <c r="L407" s="73" t="str">
        <f t="shared" si="135"/>
        <v/>
      </c>
      <c r="M407" s="73" t="str">
        <f>IF(A407="GW 1",ELO_Initial,IFERROR(INDEX(Tables!$1:$1048576,MATCH('Program and Results'!$E407,Tables!$A:$A,0),MATCH('Program and Results'!$A407,Tables!$1:$1,0)-1),""))</f>
        <v/>
      </c>
      <c r="N407" s="74" t="str">
        <f t="shared" si="131"/>
        <v/>
      </c>
      <c r="O407" s="74" t="str">
        <f t="shared" si="132"/>
        <v/>
      </c>
      <c r="P407" s="75" t="str">
        <f t="shared" si="137"/>
        <v/>
      </c>
      <c r="Q407" s="76" t="str">
        <f t="shared" si="133"/>
        <v/>
      </c>
      <c r="R407" s="77" t="str">
        <f t="shared" si="134"/>
        <v/>
      </c>
      <c r="S407" s="87" t="str">
        <f t="shared" si="121"/>
        <v/>
      </c>
      <c r="T407" s="74" t="str">
        <f t="shared" si="128"/>
        <v/>
      </c>
      <c r="U407" s="74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8" t="str">
        <f t="shared" si="122"/>
        <v/>
      </c>
      <c r="W407" s="88" t="str">
        <f>IF(OR($A407="GW 1",$A407="GW 2",$A407="GW 3",$A407="GW 4",$A407="GW 5",$A407="GW 6"),"N/A",IF(T407="","",IF(AND(T407&gt;='Prediction Systems settings'!$B$3,'Program and Results'!T407&lt;='Prediction Systems settings'!$C$3),"DRAW",IF(T407&gt;0,"HOME","AWAY"))))</f>
        <v/>
      </c>
      <c r="X407" s="89" t="str">
        <f t="shared" si="124"/>
        <v/>
      </c>
      <c r="Y407" s="74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4" t="str">
        <f t="shared" si="125"/>
        <v/>
      </c>
      <c r="AA407" s="85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6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6" t="str">
        <f t="shared" si="126"/>
        <v/>
      </c>
      <c r="AD407" s="86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6" t="str">
        <f t="shared" si="127"/>
        <v/>
      </c>
      <c r="AK407" t="s">
        <v>208</v>
      </c>
      <c r="AL407" t="s">
        <v>208</v>
      </c>
    </row>
    <row r="408" spans="1:38">
      <c r="A408" s="80"/>
      <c r="F408" s="73" t="str">
        <f t="shared" si="136"/>
        <v/>
      </c>
      <c r="G408" s="73" t="str">
        <f>IF(A408="GW 1",ELO_Initial,IFERROR(INDEX(Tables!$1:$1048576,MATCH('Program and Results'!$B408,Tables!$A:$A,0),MATCH('Program and Results'!$A408,Tables!$1:$1,0)-1),""))</f>
        <v/>
      </c>
      <c r="H408" s="74" t="str">
        <f t="shared" si="129"/>
        <v/>
      </c>
      <c r="I408" s="74" t="str">
        <f t="shared" si="130"/>
        <v/>
      </c>
      <c r="J408" s="75" t="str">
        <f t="shared" si="123"/>
        <v/>
      </c>
      <c r="K408" s="76" t="str">
        <f>IF(E408="","",IF(ABS(C408-D408)=0,0,IF(ABS(C408-D408)&gt;10,2.99,INDEX('ELO settings '!$B$25:$B$34,MATCH(ABS(C408-D408),'ELO settings '!$A$25:$A$34,0)))))</f>
        <v/>
      </c>
      <c r="L408" s="73" t="str">
        <f t="shared" si="135"/>
        <v/>
      </c>
      <c r="M408" s="73" t="str">
        <f>IF(A408="GW 1",ELO_Initial,IFERROR(INDEX(Tables!$1:$1048576,MATCH('Program and Results'!$E408,Tables!$A:$A,0),MATCH('Program and Results'!$A408,Tables!$1:$1,0)-1),""))</f>
        <v/>
      </c>
      <c r="N408" s="74" t="str">
        <f t="shared" si="131"/>
        <v/>
      </c>
      <c r="O408" s="74" t="str">
        <f t="shared" si="132"/>
        <v/>
      </c>
      <c r="P408" s="75" t="str">
        <f t="shared" si="137"/>
        <v/>
      </c>
      <c r="Q408" s="76" t="str">
        <f t="shared" si="133"/>
        <v/>
      </c>
      <c r="R408" s="77" t="str">
        <f t="shared" si="134"/>
        <v/>
      </c>
      <c r="S408" s="87" t="str">
        <f t="shared" si="121"/>
        <v/>
      </c>
      <c r="T408" s="74" t="str">
        <f t="shared" si="128"/>
        <v/>
      </c>
      <c r="U408" s="74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8" t="str">
        <f t="shared" si="122"/>
        <v/>
      </c>
      <c r="W408" s="88" t="str">
        <f>IF(OR($A408="GW 1",$A408="GW 2",$A408="GW 3",$A408="GW 4",$A408="GW 5",$A408="GW 6"),"N/A",IF(T408="","",IF(AND(T408&gt;='Prediction Systems settings'!$B$3,'Program and Results'!T408&lt;='Prediction Systems settings'!$C$3),"DRAW",IF(T408&gt;0,"HOME","AWAY"))))</f>
        <v/>
      </c>
      <c r="X408" s="89" t="str">
        <f t="shared" si="124"/>
        <v/>
      </c>
      <c r="Y408" s="74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4" t="str">
        <f t="shared" si="125"/>
        <v/>
      </c>
      <c r="AA408" s="85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6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6" t="str">
        <f t="shared" si="126"/>
        <v/>
      </c>
      <c r="AD408" s="86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6" t="str">
        <f t="shared" si="127"/>
        <v/>
      </c>
      <c r="AK408" t="s">
        <v>208</v>
      </c>
      <c r="AL408" t="s">
        <v>208</v>
      </c>
    </row>
    <row r="409" spans="1:38">
      <c r="A409" s="80"/>
      <c r="F409" s="73" t="str">
        <f t="shared" si="136"/>
        <v/>
      </c>
      <c r="G409" s="73" t="str">
        <f>IF(A409="GW 1",ELO_Initial,IFERROR(INDEX(Tables!$1:$1048576,MATCH('Program and Results'!$B409,Tables!$A:$A,0),MATCH('Program and Results'!$A409,Tables!$1:$1,0)-1),""))</f>
        <v/>
      </c>
      <c r="H409" s="74" t="str">
        <f t="shared" si="129"/>
        <v/>
      </c>
      <c r="I409" s="74" t="str">
        <f t="shared" si="130"/>
        <v/>
      </c>
      <c r="J409" s="75" t="str">
        <f t="shared" si="123"/>
        <v/>
      </c>
      <c r="K409" s="76" t="str">
        <f>IF(E409="","",IF(ABS(C409-D409)=0,0,IF(ABS(C409-D409)&gt;10,2.99,INDEX('ELO settings '!$B$25:$B$34,MATCH(ABS(C409-D409),'ELO settings '!$A$25:$A$34,0)))))</f>
        <v/>
      </c>
      <c r="L409" s="73" t="str">
        <f t="shared" si="135"/>
        <v/>
      </c>
      <c r="M409" s="73" t="str">
        <f>IF(A409="GW 1",ELO_Initial,IFERROR(INDEX(Tables!$1:$1048576,MATCH('Program and Results'!$E409,Tables!$A:$A,0),MATCH('Program and Results'!$A409,Tables!$1:$1,0)-1),""))</f>
        <v/>
      </c>
      <c r="N409" s="74" t="str">
        <f t="shared" si="131"/>
        <v/>
      </c>
      <c r="O409" s="74" t="str">
        <f t="shared" si="132"/>
        <v/>
      </c>
      <c r="P409" s="75" t="str">
        <f t="shared" si="137"/>
        <v/>
      </c>
      <c r="Q409" s="76" t="str">
        <f t="shared" si="133"/>
        <v/>
      </c>
      <c r="R409" s="77" t="str">
        <f t="shared" si="134"/>
        <v/>
      </c>
      <c r="S409" s="87" t="str">
        <f t="shared" si="121"/>
        <v/>
      </c>
      <c r="T409" s="74" t="str">
        <f t="shared" si="128"/>
        <v/>
      </c>
      <c r="U409" s="74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8" t="str">
        <f t="shared" si="122"/>
        <v/>
      </c>
      <c r="W409" s="88" t="str">
        <f>IF(OR($A409="GW 1",$A409="GW 2",$A409="GW 3",$A409="GW 4",$A409="GW 5",$A409="GW 6"),"N/A",IF(T409="","",IF(AND(T409&gt;='Prediction Systems settings'!$B$3,'Program and Results'!T409&lt;='Prediction Systems settings'!$C$3),"DRAW",IF(T409&gt;0,"HOME","AWAY"))))</f>
        <v/>
      </c>
      <c r="X409" s="89" t="str">
        <f t="shared" si="124"/>
        <v/>
      </c>
      <c r="Y409" s="74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4" t="str">
        <f t="shared" si="125"/>
        <v/>
      </c>
      <c r="AA409" s="85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6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6" t="str">
        <f t="shared" si="126"/>
        <v/>
      </c>
      <c r="AD409" s="86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6" t="str">
        <f t="shared" si="127"/>
        <v/>
      </c>
      <c r="AK409" t="s">
        <v>208</v>
      </c>
      <c r="AL409" t="s">
        <v>208</v>
      </c>
    </row>
    <row r="410" spans="1:38">
      <c r="A410" s="80"/>
      <c r="F410" s="73" t="str">
        <f t="shared" si="136"/>
        <v/>
      </c>
      <c r="G410" s="73" t="str">
        <f>IF(A410="GW 1",ELO_Initial,IFERROR(INDEX(Tables!$1:$1048576,MATCH('Program and Results'!$B410,Tables!$A:$A,0),MATCH('Program and Results'!$A410,Tables!$1:$1,0)-1),""))</f>
        <v/>
      </c>
      <c r="H410" s="74" t="str">
        <f t="shared" si="129"/>
        <v/>
      </c>
      <c r="I410" s="74" t="str">
        <f t="shared" si="130"/>
        <v/>
      </c>
      <c r="J410" s="75" t="str">
        <f t="shared" si="123"/>
        <v/>
      </c>
      <c r="K410" s="76" t="str">
        <f>IF(E410="","",IF(ABS(C410-D410)=0,0,IF(ABS(C410-D410)&gt;10,2.99,INDEX('ELO settings '!$B$25:$B$34,MATCH(ABS(C410-D410),'ELO settings '!$A$25:$A$34,0)))))</f>
        <v/>
      </c>
      <c r="L410" s="73" t="str">
        <f t="shared" si="135"/>
        <v/>
      </c>
      <c r="M410" s="73" t="str">
        <f>IF(A410="GW 1",ELO_Initial,IFERROR(INDEX(Tables!$1:$1048576,MATCH('Program and Results'!$E410,Tables!$A:$A,0),MATCH('Program and Results'!$A410,Tables!$1:$1,0)-1),""))</f>
        <v/>
      </c>
      <c r="N410" s="74" t="str">
        <f t="shared" si="131"/>
        <v/>
      </c>
      <c r="O410" s="74" t="str">
        <f t="shared" si="132"/>
        <v/>
      </c>
      <c r="P410" s="75" t="str">
        <f t="shared" si="137"/>
        <v/>
      </c>
      <c r="Q410" s="76" t="str">
        <f t="shared" si="133"/>
        <v/>
      </c>
      <c r="R410" s="77" t="str">
        <f t="shared" si="134"/>
        <v/>
      </c>
      <c r="S410" s="87" t="str">
        <f t="shared" si="121"/>
        <v/>
      </c>
      <c r="T410" s="74" t="str">
        <f t="shared" si="128"/>
        <v/>
      </c>
      <c r="U410" s="74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8" t="str">
        <f t="shared" si="122"/>
        <v/>
      </c>
      <c r="W410" s="88" t="str">
        <f>IF(OR($A410="GW 1",$A410="GW 2",$A410="GW 3",$A410="GW 4",$A410="GW 5",$A410="GW 6"),"N/A",IF(T410="","",IF(AND(T410&gt;='Prediction Systems settings'!$B$3,'Program and Results'!T410&lt;='Prediction Systems settings'!$C$3),"DRAW",IF(T410&gt;0,"HOME","AWAY"))))</f>
        <v/>
      </c>
      <c r="X410" s="89" t="str">
        <f t="shared" si="124"/>
        <v/>
      </c>
      <c r="Y410" s="74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4" t="str">
        <f t="shared" si="125"/>
        <v/>
      </c>
      <c r="AA410" s="85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6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6" t="str">
        <f t="shared" si="126"/>
        <v/>
      </c>
      <c r="AD410" s="86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6" t="str">
        <f t="shared" si="127"/>
        <v/>
      </c>
      <c r="AK410" t="s">
        <v>208</v>
      </c>
      <c r="AL410" t="s">
        <v>208</v>
      </c>
    </row>
    <row r="411" spans="1:38">
      <c r="A411" s="80"/>
      <c r="F411" s="73" t="str">
        <f t="shared" si="136"/>
        <v/>
      </c>
      <c r="G411" s="73" t="str">
        <f>IF(A411="GW 1",ELO_Initial,IFERROR(INDEX(Tables!$1:$1048576,MATCH('Program and Results'!$B411,Tables!$A:$A,0),MATCH('Program and Results'!$A411,Tables!$1:$1,0)-1),""))</f>
        <v/>
      </c>
      <c r="H411" s="74" t="str">
        <f t="shared" si="129"/>
        <v/>
      </c>
      <c r="I411" s="74" t="str">
        <f t="shared" si="130"/>
        <v/>
      </c>
      <c r="J411" s="75" t="str">
        <f t="shared" si="123"/>
        <v/>
      </c>
      <c r="K411" s="76" t="str">
        <f>IF(E411="","",IF(ABS(C411-D411)=0,0,IF(ABS(C411-D411)&gt;10,2.99,INDEX('ELO settings '!$B$25:$B$34,MATCH(ABS(C411-D411),'ELO settings '!$A$25:$A$34,0)))))</f>
        <v/>
      </c>
      <c r="L411" s="73" t="str">
        <f t="shared" si="135"/>
        <v/>
      </c>
      <c r="M411" s="73" t="str">
        <f>IF(A411="GW 1",ELO_Initial,IFERROR(INDEX(Tables!$1:$1048576,MATCH('Program and Results'!$E411,Tables!$A:$A,0),MATCH('Program and Results'!$A411,Tables!$1:$1,0)-1),""))</f>
        <v/>
      </c>
      <c r="N411" s="74" t="str">
        <f t="shared" si="131"/>
        <v/>
      </c>
      <c r="O411" s="74" t="str">
        <f t="shared" si="132"/>
        <v/>
      </c>
      <c r="P411" s="75" t="str">
        <f t="shared" si="137"/>
        <v/>
      </c>
      <c r="Q411" s="76" t="str">
        <f t="shared" si="133"/>
        <v/>
      </c>
      <c r="R411" s="77" t="str">
        <f t="shared" si="134"/>
        <v/>
      </c>
      <c r="S411" s="87" t="str">
        <f t="shared" si="121"/>
        <v/>
      </c>
      <c r="T411" s="74" t="str">
        <f t="shared" si="128"/>
        <v/>
      </c>
      <c r="U411" s="74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8" t="str">
        <f t="shared" si="122"/>
        <v/>
      </c>
      <c r="W411" s="88" t="str">
        <f>IF(OR($A411="GW 1",$A411="GW 2",$A411="GW 3",$A411="GW 4",$A411="GW 5",$A411="GW 6"),"N/A",IF(T411="","",IF(AND(T411&gt;='Prediction Systems settings'!$B$3,'Program and Results'!T411&lt;='Prediction Systems settings'!$C$3),"DRAW",IF(T411&gt;0,"HOME","AWAY"))))</f>
        <v/>
      </c>
      <c r="X411" s="89" t="str">
        <f t="shared" si="124"/>
        <v/>
      </c>
      <c r="Y411" s="74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4" t="str">
        <f t="shared" si="125"/>
        <v/>
      </c>
      <c r="AA411" s="85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6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6" t="str">
        <f t="shared" si="126"/>
        <v/>
      </c>
      <c r="AD411" s="86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6" t="str">
        <f t="shared" si="127"/>
        <v/>
      </c>
      <c r="AK411" t="s">
        <v>208</v>
      </c>
      <c r="AL411" t="s">
        <v>208</v>
      </c>
    </row>
    <row r="412" spans="1:38">
      <c r="A412" s="80"/>
      <c r="F412" s="73" t="str">
        <f t="shared" si="136"/>
        <v/>
      </c>
      <c r="G412" s="73" t="str">
        <f>IF(A412="GW 1",ELO_Initial,IFERROR(INDEX(Tables!$1:$1048576,MATCH('Program and Results'!$B412,Tables!$A:$A,0),MATCH('Program and Results'!$A412,Tables!$1:$1,0)-1),""))</f>
        <v/>
      </c>
      <c r="H412" s="74" t="str">
        <f t="shared" si="129"/>
        <v/>
      </c>
      <c r="I412" s="74" t="str">
        <f t="shared" si="130"/>
        <v/>
      </c>
      <c r="J412" s="75" t="str">
        <f t="shared" si="123"/>
        <v/>
      </c>
      <c r="K412" s="76" t="str">
        <f>IF(E412="","",IF(ABS(C412-D412)=0,0,IF(ABS(C412-D412)&gt;10,2.99,INDEX('ELO settings '!$B$25:$B$34,MATCH(ABS(C412-D412),'ELO settings '!$A$25:$A$34,0)))))</f>
        <v/>
      </c>
      <c r="L412" s="73" t="str">
        <f t="shared" si="135"/>
        <v/>
      </c>
      <c r="M412" s="73" t="str">
        <f>IF(A412="GW 1",ELO_Initial,IFERROR(INDEX(Tables!$1:$1048576,MATCH('Program and Results'!$E412,Tables!$A:$A,0),MATCH('Program and Results'!$A412,Tables!$1:$1,0)-1),""))</f>
        <v/>
      </c>
      <c r="N412" s="74" t="str">
        <f t="shared" si="131"/>
        <v/>
      </c>
      <c r="O412" s="74" t="str">
        <f t="shared" si="132"/>
        <v/>
      </c>
      <c r="P412" s="75" t="str">
        <f t="shared" si="137"/>
        <v/>
      </c>
      <c r="Q412" s="76" t="str">
        <f t="shared" si="133"/>
        <v/>
      </c>
      <c r="R412" s="77" t="str">
        <f t="shared" si="134"/>
        <v/>
      </c>
      <c r="S412" s="87" t="str">
        <f t="shared" si="121"/>
        <v/>
      </c>
      <c r="T412" s="74" t="str">
        <f t="shared" si="128"/>
        <v/>
      </c>
      <c r="U412" s="74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8" t="str">
        <f t="shared" si="122"/>
        <v/>
      </c>
      <c r="W412" s="88" t="str">
        <f>IF(OR($A412="GW 1",$A412="GW 2",$A412="GW 3",$A412="GW 4",$A412="GW 5",$A412="GW 6"),"N/A",IF(T412="","",IF(AND(T412&gt;='Prediction Systems settings'!$B$3,'Program and Results'!T412&lt;='Prediction Systems settings'!$C$3),"DRAW",IF(T412&gt;0,"HOME","AWAY"))))</f>
        <v/>
      </c>
      <c r="X412" s="89" t="str">
        <f t="shared" si="124"/>
        <v/>
      </c>
      <c r="Y412" s="74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4" t="str">
        <f t="shared" si="125"/>
        <v/>
      </c>
      <c r="AA412" s="85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6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6" t="str">
        <f t="shared" si="126"/>
        <v/>
      </c>
      <c r="AD412" s="86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6" t="str">
        <f t="shared" si="127"/>
        <v/>
      </c>
      <c r="AK412" t="s">
        <v>208</v>
      </c>
      <c r="AL412" t="s">
        <v>208</v>
      </c>
    </row>
    <row r="413" spans="1:38">
      <c r="A413" s="80"/>
      <c r="F413" s="73" t="str">
        <f t="shared" si="136"/>
        <v/>
      </c>
      <c r="G413" s="73" t="str">
        <f>IF(A413="GW 1",ELO_Initial,IFERROR(INDEX(Tables!$1:$1048576,MATCH('Program and Results'!$B413,Tables!$A:$A,0),MATCH('Program and Results'!$A413,Tables!$1:$1,0)-1),""))</f>
        <v/>
      </c>
      <c r="H413" s="74" t="str">
        <f t="shared" si="129"/>
        <v/>
      </c>
      <c r="I413" s="74" t="str">
        <f t="shared" si="130"/>
        <v/>
      </c>
      <c r="J413" s="75" t="str">
        <f t="shared" si="123"/>
        <v/>
      </c>
      <c r="K413" s="76" t="str">
        <f>IF(E413="","",IF(ABS(C413-D413)=0,0,IF(ABS(C413-D413)&gt;10,2.99,INDEX('ELO settings '!$B$25:$B$34,MATCH(ABS(C413-D413),'ELO settings '!$A$25:$A$34,0)))))</f>
        <v/>
      </c>
      <c r="L413" s="73" t="str">
        <f t="shared" si="135"/>
        <v/>
      </c>
      <c r="M413" s="73" t="str">
        <f>IF(A413="GW 1",ELO_Initial,IFERROR(INDEX(Tables!$1:$1048576,MATCH('Program and Results'!$E413,Tables!$A:$A,0),MATCH('Program and Results'!$A413,Tables!$1:$1,0)-1),""))</f>
        <v/>
      </c>
      <c r="N413" s="74" t="str">
        <f t="shared" si="131"/>
        <v/>
      </c>
      <c r="O413" s="74" t="str">
        <f t="shared" si="132"/>
        <v/>
      </c>
      <c r="P413" s="75" t="str">
        <f t="shared" si="137"/>
        <v/>
      </c>
      <c r="Q413" s="76" t="str">
        <f t="shared" si="133"/>
        <v/>
      </c>
      <c r="R413" s="77" t="str">
        <f t="shared" si="134"/>
        <v/>
      </c>
      <c r="S413" s="87" t="str">
        <f t="shared" si="121"/>
        <v/>
      </c>
      <c r="T413" s="74" t="str">
        <f t="shared" si="128"/>
        <v/>
      </c>
      <c r="U413" s="74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8" t="str">
        <f t="shared" si="122"/>
        <v/>
      </c>
      <c r="W413" s="88" t="str">
        <f>IF(OR($A413="GW 1",$A413="GW 2",$A413="GW 3",$A413="GW 4",$A413="GW 5",$A413="GW 6"),"N/A",IF(T413="","",IF(AND(T413&gt;='Prediction Systems settings'!$B$3,'Program and Results'!T413&lt;='Prediction Systems settings'!$C$3),"DRAW",IF(T413&gt;0,"HOME","AWAY"))))</f>
        <v/>
      </c>
      <c r="X413" s="89" t="str">
        <f t="shared" si="124"/>
        <v/>
      </c>
      <c r="Y413" s="74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4" t="str">
        <f t="shared" si="125"/>
        <v/>
      </c>
      <c r="AA413" s="85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6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6" t="str">
        <f t="shared" si="126"/>
        <v/>
      </c>
      <c r="AD413" s="86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6" t="str">
        <f t="shared" si="127"/>
        <v/>
      </c>
      <c r="AK413" t="s">
        <v>208</v>
      </c>
      <c r="AL413" t="s">
        <v>208</v>
      </c>
    </row>
    <row r="414" spans="1:38">
      <c r="A414" s="80"/>
      <c r="F414" s="73" t="str">
        <f t="shared" si="136"/>
        <v/>
      </c>
      <c r="G414" s="73" t="str">
        <f>IF(A414="GW 1",ELO_Initial,IFERROR(INDEX(Tables!$1:$1048576,MATCH('Program and Results'!$B414,Tables!$A:$A,0),MATCH('Program and Results'!$A414,Tables!$1:$1,0)-1),""))</f>
        <v/>
      </c>
      <c r="H414" s="74" t="str">
        <f t="shared" si="129"/>
        <v/>
      </c>
      <c r="I414" s="74" t="str">
        <f t="shared" si="130"/>
        <v/>
      </c>
      <c r="J414" s="75" t="str">
        <f t="shared" si="123"/>
        <v/>
      </c>
      <c r="K414" s="76" t="str">
        <f>IF(E414="","",IF(ABS(C414-D414)=0,0,IF(ABS(C414-D414)&gt;10,2.99,INDEX('ELO settings '!$B$25:$B$34,MATCH(ABS(C414-D414),'ELO settings '!$A$25:$A$34,0)))))</f>
        <v/>
      </c>
      <c r="L414" s="73" t="str">
        <f t="shared" si="135"/>
        <v/>
      </c>
      <c r="M414" s="73" t="str">
        <f>IF(A414="GW 1",ELO_Initial,IFERROR(INDEX(Tables!$1:$1048576,MATCH('Program and Results'!$E414,Tables!$A:$A,0),MATCH('Program and Results'!$A414,Tables!$1:$1,0)-1),""))</f>
        <v/>
      </c>
      <c r="N414" s="74" t="str">
        <f t="shared" si="131"/>
        <v/>
      </c>
      <c r="O414" s="74" t="str">
        <f t="shared" si="132"/>
        <v/>
      </c>
      <c r="P414" s="75" t="str">
        <f t="shared" si="137"/>
        <v/>
      </c>
      <c r="Q414" s="76" t="str">
        <f t="shared" si="133"/>
        <v/>
      </c>
      <c r="R414" s="77" t="str">
        <f t="shared" si="134"/>
        <v/>
      </c>
      <c r="S414" s="87" t="str">
        <f t="shared" si="121"/>
        <v/>
      </c>
      <c r="T414" s="74" t="str">
        <f t="shared" si="128"/>
        <v/>
      </c>
      <c r="U414" s="74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8" t="str">
        <f t="shared" si="122"/>
        <v/>
      </c>
      <c r="W414" s="88" t="str">
        <f>IF(OR($A414="GW 1",$A414="GW 2",$A414="GW 3",$A414="GW 4",$A414="GW 5",$A414="GW 6"),"N/A",IF(T414="","",IF(AND(T414&gt;='Prediction Systems settings'!$B$3,'Program and Results'!T414&lt;='Prediction Systems settings'!$C$3),"DRAW",IF(T414&gt;0,"HOME","AWAY"))))</f>
        <v/>
      </c>
      <c r="X414" s="89" t="str">
        <f t="shared" si="124"/>
        <v/>
      </c>
      <c r="Y414" s="74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4" t="str">
        <f t="shared" si="125"/>
        <v/>
      </c>
      <c r="AA414" s="85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6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6" t="str">
        <f t="shared" si="126"/>
        <v/>
      </c>
      <c r="AD414" s="86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6" t="str">
        <f t="shared" si="127"/>
        <v/>
      </c>
      <c r="AK414" t="s">
        <v>208</v>
      </c>
      <c r="AL414" t="s">
        <v>208</v>
      </c>
    </row>
    <row r="415" spans="1:38">
      <c r="A415" s="80"/>
      <c r="F415" s="73" t="str">
        <f t="shared" si="136"/>
        <v/>
      </c>
      <c r="G415" s="73" t="str">
        <f>IF(A415="GW 1",ELO_Initial,IFERROR(INDEX(Tables!$1:$1048576,MATCH('Program and Results'!$B415,Tables!$A:$A,0),MATCH('Program and Results'!$A415,Tables!$1:$1,0)-1),""))</f>
        <v/>
      </c>
      <c r="H415" s="74" t="str">
        <f t="shared" si="129"/>
        <v/>
      </c>
      <c r="I415" s="74" t="str">
        <f t="shared" si="130"/>
        <v/>
      </c>
      <c r="J415" s="75" t="str">
        <f t="shared" si="123"/>
        <v/>
      </c>
      <c r="K415" s="76" t="str">
        <f>IF(E415="","",IF(ABS(C415-D415)=0,0,IF(ABS(C415-D415)&gt;10,2.99,INDEX('ELO settings '!$B$25:$B$34,MATCH(ABS(C415-D415),'ELO settings '!$A$25:$A$34,0)))))</f>
        <v/>
      </c>
      <c r="L415" s="73" t="str">
        <f t="shared" si="135"/>
        <v/>
      </c>
      <c r="M415" s="73" t="str">
        <f>IF(A415="GW 1",ELO_Initial,IFERROR(INDEX(Tables!$1:$1048576,MATCH('Program and Results'!$E415,Tables!$A:$A,0),MATCH('Program and Results'!$A415,Tables!$1:$1,0)-1),""))</f>
        <v/>
      </c>
      <c r="N415" s="74" t="str">
        <f t="shared" si="131"/>
        <v/>
      </c>
      <c r="O415" s="74" t="str">
        <f t="shared" si="132"/>
        <v/>
      </c>
      <c r="P415" s="75" t="str">
        <f t="shared" si="137"/>
        <v/>
      </c>
      <c r="Q415" s="76" t="str">
        <f t="shared" si="133"/>
        <v/>
      </c>
      <c r="R415" s="77" t="str">
        <f t="shared" si="134"/>
        <v/>
      </c>
      <c r="S415" s="87" t="str">
        <f t="shared" si="121"/>
        <v/>
      </c>
      <c r="T415" s="74" t="str">
        <f t="shared" si="128"/>
        <v/>
      </c>
      <c r="U415" s="74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8" t="str">
        <f t="shared" si="122"/>
        <v/>
      </c>
      <c r="W415" s="88" t="str">
        <f>IF(OR($A415="GW 1",$A415="GW 2",$A415="GW 3",$A415="GW 4",$A415="GW 5",$A415="GW 6"),"N/A",IF(T415="","",IF(AND(T415&gt;='Prediction Systems settings'!$B$3,'Program and Results'!T415&lt;='Prediction Systems settings'!$C$3),"DRAW",IF(T415&gt;0,"HOME","AWAY"))))</f>
        <v/>
      </c>
      <c r="X415" s="89" t="str">
        <f t="shared" si="124"/>
        <v/>
      </c>
      <c r="Y415" s="74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4" t="str">
        <f t="shared" si="125"/>
        <v/>
      </c>
      <c r="AA415" s="85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6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6" t="str">
        <f t="shared" si="126"/>
        <v/>
      </c>
      <c r="AD415" s="86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6" t="str">
        <f t="shared" si="127"/>
        <v/>
      </c>
      <c r="AK415" t="s">
        <v>208</v>
      </c>
      <c r="AL415" t="s">
        <v>208</v>
      </c>
    </row>
    <row r="416" spans="1:38">
      <c r="A416" s="80"/>
      <c r="F416" s="73" t="str">
        <f t="shared" si="136"/>
        <v/>
      </c>
      <c r="G416" s="73" t="str">
        <f>IF(A416="GW 1",ELO_Initial,IFERROR(INDEX(Tables!$1:$1048576,MATCH('Program and Results'!$B416,Tables!$A:$A,0),MATCH('Program and Results'!$A416,Tables!$1:$1,0)-1),""))</f>
        <v/>
      </c>
      <c r="H416" s="74" t="str">
        <f t="shared" si="129"/>
        <v/>
      </c>
      <c r="I416" s="74" t="str">
        <f t="shared" si="130"/>
        <v/>
      </c>
      <c r="J416" s="75" t="str">
        <f t="shared" si="123"/>
        <v/>
      </c>
      <c r="K416" s="76" t="str">
        <f>IF(E416="","",IF(ABS(C416-D416)=0,0,IF(ABS(C416-D416)&gt;10,2.99,INDEX('ELO settings '!$B$25:$B$34,MATCH(ABS(C416-D416),'ELO settings '!$A$25:$A$34,0)))))</f>
        <v/>
      </c>
      <c r="L416" s="73" t="str">
        <f t="shared" si="135"/>
        <v/>
      </c>
      <c r="M416" s="73" t="str">
        <f>IF(A416="GW 1",ELO_Initial,IFERROR(INDEX(Tables!$1:$1048576,MATCH('Program and Results'!$E416,Tables!$A:$A,0),MATCH('Program and Results'!$A416,Tables!$1:$1,0)-1),""))</f>
        <v/>
      </c>
      <c r="N416" s="74" t="str">
        <f t="shared" si="131"/>
        <v/>
      </c>
      <c r="O416" s="74" t="str">
        <f t="shared" si="132"/>
        <v/>
      </c>
      <c r="P416" s="75" t="str">
        <f t="shared" si="137"/>
        <v/>
      </c>
      <c r="Q416" s="76" t="str">
        <f t="shared" si="133"/>
        <v/>
      </c>
      <c r="R416" s="77" t="str">
        <f t="shared" si="134"/>
        <v/>
      </c>
      <c r="S416" s="87" t="str">
        <f t="shared" si="121"/>
        <v/>
      </c>
      <c r="T416" s="74" t="str">
        <f t="shared" si="128"/>
        <v/>
      </c>
      <c r="U416" s="74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8" t="str">
        <f t="shared" si="122"/>
        <v/>
      </c>
      <c r="W416" s="88" t="str">
        <f>IF(OR($A416="GW 1",$A416="GW 2",$A416="GW 3",$A416="GW 4",$A416="GW 5",$A416="GW 6"),"N/A",IF(T416="","",IF(AND(T416&gt;='Prediction Systems settings'!$B$3,'Program and Results'!T416&lt;='Prediction Systems settings'!$C$3),"DRAW",IF(T416&gt;0,"HOME","AWAY"))))</f>
        <v/>
      </c>
      <c r="X416" s="89" t="str">
        <f t="shared" si="124"/>
        <v/>
      </c>
      <c r="Y416" s="74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4" t="str">
        <f t="shared" si="125"/>
        <v/>
      </c>
      <c r="AA416" s="85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6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6" t="str">
        <f t="shared" si="126"/>
        <v/>
      </c>
      <c r="AD416" s="86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6" t="str">
        <f t="shared" si="127"/>
        <v/>
      </c>
      <c r="AK416" t="s">
        <v>208</v>
      </c>
      <c r="AL416" t="s">
        <v>208</v>
      </c>
    </row>
    <row r="417" spans="1:38">
      <c r="A417" s="80"/>
      <c r="F417" s="73" t="str">
        <f t="shared" si="136"/>
        <v/>
      </c>
      <c r="G417" s="73" t="str">
        <f>IF(A417="GW 1",ELO_Initial,IFERROR(INDEX(Tables!$1:$1048576,MATCH('Program and Results'!$B417,Tables!$A:$A,0),MATCH('Program and Results'!$A417,Tables!$1:$1,0)-1),""))</f>
        <v/>
      </c>
      <c r="H417" s="74" t="str">
        <f t="shared" si="129"/>
        <v/>
      </c>
      <c r="I417" s="74" t="str">
        <f t="shared" si="130"/>
        <v/>
      </c>
      <c r="J417" s="75" t="str">
        <f t="shared" si="123"/>
        <v/>
      </c>
      <c r="K417" s="76" t="str">
        <f>IF(E417="","",IF(ABS(C417-D417)=0,0,IF(ABS(C417-D417)&gt;10,2.99,INDEX('ELO settings '!$B$25:$B$34,MATCH(ABS(C417-D417),'ELO settings '!$A$25:$A$34,0)))))</f>
        <v/>
      </c>
      <c r="L417" s="73" t="str">
        <f t="shared" si="135"/>
        <v/>
      </c>
      <c r="M417" s="73" t="str">
        <f>IF(A417="GW 1",ELO_Initial,IFERROR(INDEX(Tables!$1:$1048576,MATCH('Program and Results'!$E417,Tables!$A:$A,0),MATCH('Program and Results'!$A417,Tables!$1:$1,0)-1),""))</f>
        <v/>
      </c>
      <c r="N417" s="74" t="str">
        <f t="shared" si="131"/>
        <v/>
      </c>
      <c r="O417" s="74" t="str">
        <f t="shared" si="132"/>
        <v/>
      </c>
      <c r="P417" s="75" t="str">
        <f t="shared" si="137"/>
        <v/>
      </c>
      <c r="Q417" s="76" t="str">
        <f t="shared" si="133"/>
        <v/>
      </c>
      <c r="R417" s="77" t="str">
        <f t="shared" si="134"/>
        <v/>
      </c>
      <c r="S417" s="87" t="str">
        <f t="shared" si="121"/>
        <v/>
      </c>
      <c r="T417" s="74" t="str">
        <f t="shared" si="128"/>
        <v/>
      </c>
      <c r="U417" s="74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8" t="str">
        <f t="shared" si="122"/>
        <v/>
      </c>
      <c r="W417" s="88" t="str">
        <f>IF(OR($A417="GW 1",$A417="GW 2",$A417="GW 3",$A417="GW 4",$A417="GW 5",$A417="GW 6"),"N/A",IF(T417="","",IF(AND(T417&gt;='Prediction Systems settings'!$B$3,'Program and Results'!T417&lt;='Prediction Systems settings'!$C$3),"DRAW",IF(T417&gt;0,"HOME","AWAY"))))</f>
        <v/>
      </c>
      <c r="X417" s="89" t="str">
        <f t="shared" si="124"/>
        <v/>
      </c>
      <c r="Y417" s="74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4" t="str">
        <f t="shared" si="125"/>
        <v/>
      </c>
      <c r="AA417" s="85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6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6" t="str">
        <f t="shared" si="126"/>
        <v/>
      </c>
      <c r="AD417" s="86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6" t="str">
        <f t="shared" si="127"/>
        <v/>
      </c>
      <c r="AK417" t="s">
        <v>208</v>
      </c>
      <c r="AL417" t="s">
        <v>208</v>
      </c>
    </row>
    <row r="418" spans="1:38">
      <c r="A418" s="80"/>
      <c r="F418" s="73" t="str">
        <f t="shared" si="136"/>
        <v/>
      </c>
      <c r="G418" s="73" t="str">
        <f>IF(A418="GW 1",ELO_Initial,IFERROR(INDEX(Tables!$1:$1048576,MATCH('Program and Results'!$B418,Tables!$A:$A,0),MATCH('Program and Results'!$A418,Tables!$1:$1,0)-1),""))</f>
        <v/>
      </c>
      <c r="H418" s="74" t="str">
        <f t="shared" si="129"/>
        <v/>
      </c>
      <c r="I418" s="74" t="str">
        <f t="shared" si="130"/>
        <v/>
      </c>
      <c r="J418" s="75" t="str">
        <f t="shared" si="123"/>
        <v/>
      </c>
      <c r="K418" s="76" t="str">
        <f>IF(E418="","",IF(ABS(C418-D418)=0,0,IF(ABS(C418-D418)&gt;10,2.99,INDEX('ELO settings '!$B$25:$B$34,MATCH(ABS(C418-D418),'ELO settings '!$A$25:$A$34,0)))))</f>
        <v/>
      </c>
      <c r="L418" s="73" t="str">
        <f t="shared" si="135"/>
        <v/>
      </c>
      <c r="M418" s="73" t="str">
        <f>IF(A418="GW 1",ELO_Initial,IFERROR(INDEX(Tables!$1:$1048576,MATCH('Program and Results'!$E418,Tables!$A:$A,0),MATCH('Program and Results'!$A418,Tables!$1:$1,0)-1),""))</f>
        <v/>
      </c>
      <c r="N418" s="74" t="str">
        <f t="shared" si="131"/>
        <v/>
      </c>
      <c r="O418" s="74" t="str">
        <f t="shared" si="132"/>
        <v/>
      </c>
      <c r="P418" s="75" t="str">
        <f t="shared" si="137"/>
        <v/>
      </c>
      <c r="Q418" s="76" t="str">
        <f t="shared" si="133"/>
        <v/>
      </c>
      <c r="R418" s="77" t="str">
        <f t="shared" si="134"/>
        <v/>
      </c>
      <c r="S418" s="87" t="str">
        <f t="shared" si="121"/>
        <v/>
      </c>
      <c r="T418" s="74" t="str">
        <f t="shared" si="128"/>
        <v/>
      </c>
      <c r="U418" s="74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8" t="str">
        <f t="shared" si="122"/>
        <v/>
      </c>
      <c r="W418" s="88" t="str">
        <f>IF(OR($A418="GW 1",$A418="GW 2",$A418="GW 3",$A418="GW 4",$A418="GW 5",$A418="GW 6"),"N/A",IF(T418="","",IF(AND(T418&gt;='Prediction Systems settings'!$B$3,'Program and Results'!T418&lt;='Prediction Systems settings'!$C$3),"DRAW",IF(T418&gt;0,"HOME","AWAY"))))</f>
        <v/>
      </c>
      <c r="X418" s="89" t="str">
        <f t="shared" si="124"/>
        <v/>
      </c>
      <c r="Y418" s="74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4" t="str">
        <f t="shared" si="125"/>
        <v/>
      </c>
      <c r="AA418" s="85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6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6" t="str">
        <f t="shared" si="126"/>
        <v/>
      </c>
      <c r="AD418" s="86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6" t="str">
        <f t="shared" si="127"/>
        <v/>
      </c>
      <c r="AK418" t="s">
        <v>208</v>
      </c>
      <c r="AL418" t="s">
        <v>208</v>
      </c>
    </row>
    <row r="419" spans="1:38">
      <c r="A419" s="80"/>
      <c r="F419" s="73" t="str">
        <f t="shared" si="136"/>
        <v/>
      </c>
      <c r="G419" s="73" t="str">
        <f>IF(A419="GW 1",ELO_Initial,IFERROR(INDEX(Tables!$1:$1048576,MATCH('Program and Results'!$B419,Tables!$A:$A,0),MATCH('Program and Results'!$A419,Tables!$1:$1,0)-1),""))</f>
        <v/>
      </c>
      <c r="H419" s="74" t="str">
        <f t="shared" si="129"/>
        <v/>
      </c>
      <c r="I419" s="74" t="str">
        <f t="shared" si="130"/>
        <v/>
      </c>
      <c r="J419" s="75" t="str">
        <f t="shared" si="123"/>
        <v/>
      </c>
      <c r="K419" s="76" t="str">
        <f>IF(E419="","",IF(ABS(C419-D419)=0,0,IF(ABS(C419-D419)&gt;10,2.99,INDEX('ELO settings '!$B$25:$B$34,MATCH(ABS(C419-D419),'ELO settings '!$A$25:$A$34,0)))))</f>
        <v/>
      </c>
      <c r="L419" s="73" t="str">
        <f t="shared" si="135"/>
        <v/>
      </c>
      <c r="M419" s="73" t="str">
        <f>IF(A419="GW 1",ELO_Initial,IFERROR(INDEX(Tables!$1:$1048576,MATCH('Program and Results'!$E419,Tables!$A:$A,0),MATCH('Program and Results'!$A419,Tables!$1:$1,0)-1),""))</f>
        <v/>
      </c>
      <c r="N419" s="74" t="str">
        <f t="shared" si="131"/>
        <v/>
      </c>
      <c r="O419" s="74" t="str">
        <f t="shared" si="132"/>
        <v/>
      </c>
      <c r="P419" s="75" t="str">
        <f t="shared" si="137"/>
        <v/>
      </c>
      <c r="Q419" s="76" t="str">
        <f t="shared" si="133"/>
        <v/>
      </c>
      <c r="R419" s="77" t="str">
        <f t="shared" si="134"/>
        <v/>
      </c>
      <c r="S419" s="87" t="str">
        <f t="shared" si="121"/>
        <v/>
      </c>
      <c r="T419" s="74" t="str">
        <f t="shared" si="128"/>
        <v/>
      </c>
      <c r="U419" s="74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8" t="str">
        <f t="shared" si="122"/>
        <v/>
      </c>
      <c r="W419" s="88" t="str">
        <f>IF(OR($A419="GW 1",$A419="GW 2",$A419="GW 3",$A419="GW 4",$A419="GW 5",$A419="GW 6"),"N/A",IF(T419="","",IF(AND(T419&gt;='Prediction Systems settings'!$B$3,'Program and Results'!T419&lt;='Prediction Systems settings'!$C$3),"DRAW",IF(T419&gt;0,"HOME","AWAY"))))</f>
        <v/>
      </c>
      <c r="X419" s="89" t="str">
        <f t="shared" si="124"/>
        <v/>
      </c>
      <c r="Y419" s="74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4" t="str">
        <f t="shared" si="125"/>
        <v/>
      </c>
      <c r="AA419" s="85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6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6" t="str">
        <f t="shared" si="126"/>
        <v/>
      </c>
      <c r="AD419" s="86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6" t="str">
        <f t="shared" si="127"/>
        <v/>
      </c>
      <c r="AK419" t="s">
        <v>208</v>
      </c>
      <c r="AL419" t="s">
        <v>208</v>
      </c>
    </row>
    <row r="420" spans="1:38">
      <c r="A420" s="80"/>
      <c r="F420" s="73" t="str">
        <f t="shared" si="136"/>
        <v/>
      </c>
      <c r="G420" s="73" t="str">
        <f>IF(A420="GW 1",ELO_Initial,IFERROR(INDEX(Tables!$1:$1048576,MATCH('Program and Results'!$B420,Tables!$A:$A,0),MATCH('Program and Results'!$A420,Tables!$1:$1,0)-1),""))</f>
        <v/>
      </c>
      <c r="H420" s="74" t="str">
        <f t="shared" si="129"/>
        <v/>
      </c>
      <c r="I420" s="74" t="str">
        <f t="shared" si="130"/>
        <v/>
      </c>
      <c r="J420" s="75" t="str">
        <f t="shared" si="123"/>
        <v/>
      </c>
      <c r="K420" s="76" t="str">
        <f>IF(E420="","",IF(ABS(C420-D420)=0,0,IF(ABS(C420-D420)&gt;10,2.99,INDEX('ELO settings '!$B$25:$B$34,MATCH(ABS(C420-D420),'ELO settings '!$A$25:$A$34,0)))))</f>
        <v/>
      </c>
      <c r="L420" s="73" t="str">
        <f t="shared" si="135"/>
        <v/>
      </c>
      <c r="M420" s="73" t="str">
        <f>IF(A420="GW 1",ELO_Initial,IFERROR(INDEX(Tables!$1:$1048576,MATCH('Program and Results'!$E420,Tables!$A:$A,0),MATCH('Program and Results'!$A420,Tables!$1:$1,0)-1),""))</f>
        <v/>
      </c>
      <c r="N420" s="74" t="str">
        <f t="shared" si="131"/>
        <v/>
      </c>
      <c r="O420" s="74" t="str">
        <f t="shared" si="132"/>
        <v/>
      </c>
      <c r="P420" s="75" t="str">
        <f t="shared" si="137"/>
        <v/>
      </c>
      <c r="Q420" s="76" t="str">
        <f t="shared" si="133"/>
        <v/>
      </c>
      <c r="R420" s="77" t="str">
        <f t="shared" si="134"/>
        <v/>
      </c>
      <c r="S420" s="87" t="str">
        <f t="shared" si="121"/>
        <v/>
      </c>
      <c r="T420" s="74" t="str">
        <f t="shared" si="128"/>
        <v/>
      </c>
      <c r="U420" s="74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8" t="str">
        <f t="shared" si="122"/>
        <v/>
      </c>
      <c r="W420" s="88" t="str">
        <f>IF(OR($A420="GW 1",$A420="GW 2",$A420="GW 3",$A420="GW 4",$A420="GW 5",$A420="GW 6"),"N/A",IF(T420="","",IF(AND(T420&gt;='Prediction Systems settings'!$B$3,'Program and Results'!T420&lt;='Prediction Systems settings'!$C$3),"DRAW",IF(T420&gt;0,"HOME","AWAY"))))</f>
        <v/>
      </c>
      <c r="X420" s="89" t="str">
        <f t="shared" si="124"/>
        <v/>
      </c>
      <c r="Y420" s="74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4" t="str">
        <f t="shared" si="125"/>
        <v/>
      </c>
      <c r="AA420" s="85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6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6" t="str">
        <f t="shared" si="126"/>
        <v/>
      </c>
      <c r="AD420" s="86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6" t="str">
        <f t="shared" si="127"/>
        <v/>
      </c>
      <c r="AK420" t="s">
        <v>208</v>
      </c>
      <c r="AL420" t="s">
        <v>208</v>
      </c>
    </row>
    <row r="421" spans="1:38">
      <c r="A421" s="80"/>
      <c r="F421" s="73" t="str">
        <f t="shared" si="136"/>
        <v/>
      </c>
      <c r="G421" s="73" t="str">
        <f>IF(A421="GW 1",ELO_Initial,IFERROR(INDEX(Tables!$1:$1048576,MATCH('Program and Results'!$B421,Tables!$A:$A,0),MATCH('Program and Results'!$A421,Tables!$1:$1,0)-1),""))</f>
        <v/>
      </c>
      <c r="H421" s="74" t="str">
        <f t="shared" si="129"/>
        <v/>
      </c>
      <c r="I421" s="74" t="str">
        <f t="shared" si="130"/>
        <v/>
      </c>
      <c r="J421" s="75" t="str">
        <f t="shared" si="123"/>
        <v/>
      </c>
      <c r="K421" s="76" t="str">
        <f>IF(E421="","",IF(ABS(C421-D421)=0,0,IF(ABS(C421-D421)&gt;10,2.99,INDEX('ELO settings '!$B$25:$B$34,MATCH(ABS(C421-D421),'ELO settings '!$A$25:$A$34,0)))))</f>
        <v/>
      </c>
      <c r="L421" s="73" t="str">
        <f t="shared" si="135"/>
        <v/>
      </c>
      <c r="M421" s="73" t="str">
        <f>IF(A421="GW 1",ELO_Initial,IFERROR(INDEX(Tables!$1:$1048576,MATCH('Program and Results'!$E421,Tables!$A:$A,0),MATCH('Program and Results'!$A421,Tables!$1:$1,0)-1),""))</f>
        <v/>
      </c>
      <c r="N421" s="74" t="str">
        <f t="shared" si="131"/>
        <v/>
      </c>
      <c r="O421" s="74" t="str">
        <f t="shared" si="132"/>
        <v/>
      </c>
      <c r="P421" s="75" t="str">
        <f t="shared" si="137"/>
        <v/>
      </c>
      <c r="Q421" s="76" t="str">
        <f t="shared" si="133"/>
        <v/>
      </c>
      <c r="R421" s="77" t="str">
        <f t="shared" si="134"/>
        <v/>
      </c>
      <c r="S421" s="87" t="str">
        <f t="shared" si="121"/>
        <v/>
      </c>
      <c r="T421" s="74" t="str">
        <f t="shared" si="128"/>
        <v/>
      </c>
      <c r="U421" s="74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8" t="str">
        <f t="shared" si="122"/>
        <v/>
      </c>
      <c r="W421" s="88" t="str">
        <f>IF(OR($A421="GW 1",$A421="GW 2",$A421="GW 3",$A421="GW 4",$A421="GW 5",$A421="GW 6"),"N/A",IF(T421="","",IF(AND(T421&gt;='Prediction Systems settings'!$B$3,'Program and Results'!T421&lt;='Prediction Systems settings'!$C$3),"DRAW",IF(T421&gt;0,"HOME","AWAY"))))</f>
        <v/>
      </c>
      <c r="X421" s="89" t="str">
        <f t="shared" si="124"/>
        <v/>
      </c>
      <c r="Y421" s="74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4" t="str">
        <f t="shared" si="125"/>
        <v/>
      </c>
      <c r="AA421" s="85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6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6" t="str">
        <f t="shared" si="126"/>
        <v/>
      </c>
      <c r="AD421" s="86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6" t="str">
        <f t="shared" si="127"/>
        <v/>
      </c>
      <c r="AK421" t="s">
        <v>208</v>
      </c>
      <c r="AL421" t="s">
        <v>208</v>
      </c>
    </row>
    <row r="422" spans="1:38">
      <c r="A422" s="80"/>
      <c r="F422" s="73" t="str">
        <f t="shared" si="136"/>
        <v/>
      </c>
      <c r="G422" s="73" t="str">
        <f>IF(A422="GW 1",ELO_Initial,IFERROR(INDEX(Tables!$1:$1048576,MATCH('Program and Results'!$B422,Tables!$A:$A,0),MATCH('Program and Results'!$A422,Tables!$1:$1,0)-1),""))</f>
        <v/>
      </c>
      <c r="H422" s="74" t="str">
        <f t="shared" si="129"/>
        <v/>
      </c>
      <c r="I422" s="74" t="str">
        <f t="shared" si="130"/>
        <v/>
      </c>
      <c r="J422" s="75" t="str">
        <f t="shared" si="123"/>
        <v/>
      </c>
      <c r="K422" s="76" t="str">
        <f>IF(E422="","",IF(ABS(C422-D422)=0,0,IF(ABS(C422-D422)&gt;10,2.99,INDEX('ELO settings '!$B$25:$B$34,MATCH(ABS(C422-D422),'ELO settings '!$A$25:$A$34,0)))))</f>
        <v/>
      </c>
      <c r="L422" s="73" t="str">
        <f t="shared" si="135"/>
        <v/>
      </c>
      <c r="M422" s="73" t="str">
        <f>IF(A422="GW 1",ELO_Initial,IFERROR(INDEX(Tables!$1:$1048576,MATCH('Program and Results'!$E422,Tables!$A:$A,0),MATCH('Program and Results'!$A422,Tables!$1:$1,0)-1),""))</f>
        <v/>
      </c>
      <c r="N422" s="74" t="str">
        <f t="shared" si="131"/>
        <v/>
      </c>
      <c r="O422" s="74" t="str">
        <f t="shared" si="132"/>
        <v/>
      </c>
      <c r="P422" s="75" t="str">
        <f t="shared" si="137"/>
        <v/>
      </c>
      <c r="Q422" s="76" t="str">
        <f t="shared" si="133"/>
        <v/>
      </c>
      <c r="R422" s="77" t="str">
        <f t="shared" si="134"/>
        <v/>
      </c>
      <c r="S422" s="87" t="str">
        <f t="shared" si="121"/>
        <v/>
      </c>
      <c r="T422" s="74" t="str">
        <f t="shared" si="128"/>
        <v/>
      </c>
      <c r="U422" s="74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8" t="str">
        <f t="shared" si="122"/>
        <v/>
      </c>
      <c r="W422" s="88" t="str">
        <f>IF(OR($A422="GW 1",$A422="GW 2",$A422="GW 3",$A422="GW 4",$A422="GW 5",$A422="GW 6"),"N/A",IF(T422="","",IF(AND(T422&gt;='Prediction Systems settings'!$B$3,'Program and Results'!T422&lt;='Prediction Systems settings'!$C$3),"DRAW",IF(T422&gt;0,"HOME","AWAY"))))</f>
        <v/>
      </c>
      <c r="X422" s="89" t="str">
        <f t="shared" si="124"/>
        <v/>
      </c>
      <c r="Y422" s="74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4" t="str">
        <f t="shared" si="125"/>
        <v/>
      </c>
      <c r="AA422" s="85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6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6" t="str">
        <f t="shared" si="126"/>
        <v/>
      </c>
      <c r="AD422" s="86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6" t="str">
        <f t="shared" si="127"/>
        <v/>
      </c>
      <c r="AK422" t="s">
        <v>208</v>
      </c>
      <c r="AL422" t="s">
        <v>208</v>
      </c>
    </row>
    <row r="423" spans="1:38">
      <c r="A423" s="80"/>
      <c r="F423" s="73" t="str">
        <f t="shared" si="136"/>
        <v/>
      </c>
      <c r="G423" s="73" t="str">
        <f>IF(A423="GW 1",ELO_Initial,IFERROR(INDEX(Tables!$1:$1048576,MATCH('Program and Results'!$B423,Tables!$A:$A,0),MATCH('Program and Results'!$A423,Tables!$1:$1,0)-1),""))</f>
        <v/>
      </c>
      <c r="H423" s="74" t="str">
        <f t="shared" si="129"/>
        <v/>
      </c>
      <c r="I423" s="74" t="str">
        <f t="shared" si="130"/>
        <v/>
      </c>
      <c r="J423" s="75" t="str">
        <f t="shared" si="123"/>
        <v/>
      </c>
      <c r="K423" s="76" t="str">
        <f>IF(E423="","",IF(ABS(C423-D423)=0,0,IF(ABS(C423-D423)&gt;10,2.99,INDEX('ELO settings '!$B$25:$B$34,MATCH(ABS(C423-D423),'ELO settings '!$A$25:$A$34,0)))))</f>
        <v/>
      </c>
      <c r="L423" s="73" t="str">
        <f t="shared" si="135"/>
        <v/>
      </c>
      <c r="M423" s="73" t="str">
        <f>IF(A423="GW 1",ELO_Initial,IFERROR(INDEX(Tables!$1:$1048576,MATCH('Program and Results'!$E423,Tables!$A:$A,0),MATCH('Program and Results'!$A423,Tables!$1:$1,0)-1),""))</f>
        <v/>
      </c>
      <c r="N423" s="74" t="str">
        <f t="shared" si="131"/>
        <v/>
      </c>
      <c r="O423" s="74" t="str">
        <f t="shared" si="132"/>
        <v/>
      </c>
      <c r="P423" s="75" t="str">
        <f t="shared" si="137"/>
        <v/>
      </c>
      <c r="Q423" s="76" t="str">
        <f t="shared" si="133"/>
        <v/>
      </c>
      <c r="R423" s="77" t="str">
        <f t="shared" si="134"/>
        <v/>
      </c>
      <c r="S423" s="87" t="str">
        <f t="shared" si="121"/>
        <v/>
      </c>
      <c r="T423" s="74" t="str">
        <f t="shared" si="128"/>
        <v/>
      </c>
      <c r="U423" s="74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8" t="str">
        <f t="shared" si="122"/>
        <v/>
      </c>
      <c r="W423" s="88" t="str">
        <f>IF(OR($A423="GW 1",$A423="GW 2",$A423="GW 3",$A423="GW 4",$A423="GW 5",$A423="GW 6"),"N/A",IF(T423="","",IF(AND(T423&gt;='Prediction Systems settings'!$B$3,'Program and Results'!T423&lt;='Prediction Systems settings'!$C$3),"DRAW",IF(T423&gt;0,"HOME","AWAY"))))</f>
        <v/>
      </c>
      <c r="X423" s="89" t="str">
        <f t="shared" si="124"/>
        <v/>
      </c>
      <c r="Y423" s="74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4" t="str">
        <f t="shared" si="125"/>
        <v/>
      </c>
      <c r="AA423" s="85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6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6" t="str">
        <f t="shared" si="126"/>
        <v/>
      </c>
      <c r="AD423" s="86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6" t="str">
        <f t="shared" si="127"/>
        <v/>
      </c>
      <c r="AK423" t="s">
        <v>208</v>
      </c>
      <c r="AL423" t="s">
        <v>208</v>
      </c>
    </row>
    <row r="424" spans="1:38">
      <c r="A424" s="80"/>
      <c r="F424" s="73" t="str">
        <f t="shared" si="136"/>
        <v/>
      </c>
      <c r="G424" s="73" t="str">
        <f>IF(A424="GW 1",ELO_Initial,IFERROR(INDEX(Tables!$1:$1048576,MATCH('Program and Results'!$B424,Tables!$A:$A,0),MATCH('Program and Results'!$A424,Tables!$1:$1,0)-1),""))</f>
        <v/>
      </c>
      <c r="H424" s="74" t="str">
        <f t="shared" si="129"/>
        <v/>
      </c>
      <c r="I424" s="74" t="str">
        <f t="shared" si="130"/>
        <v/>
      </c>
      <c r="J424" s="75" t="str">
        <f t="shared" si="123"/>
        <v/>
      </c>
      <c r="K424" s="76" t="str">
        <f>IF(E424="","",IF(ABS(C424-D424)=0,0,IF(ABS(C424-D424)&gt;10,2.99,INDEX('ELO settings '!$B$25:$B$34,MATCH(ABS(C424-D424),'ELO settings '!$A$25:$A$34,0)))))</f>
        <v/>
      </c>
      <c r="L424" s="73" t="str">
        <f t="shared" si="135"/>
        <v/>
      </c>
      <c r="M424" s="73" t="str">
        <f>IF(A424="GW 1",ELO_Initial,IFERROR(INDEX(Tables!$1:$1048576,MATCH('Program and Results'!$E424,Tables!$A:$A,0),MATCH('Program and Results'!$A424,Tables!$1:$1,0)-1),""))</f>
        <v/>
      </c>
      <c r="N424" s="74" t="str">
        <f t="shared" si="131"/>
        <v/>
      </c>
      <c r="O424" s="74" t="str">
        <f t="shared" si="132"/>
        <v/>
      </c>
      <c r="P424" s="75" t="str">
        <f t="shared" si="137"/>
        <v/>
      </c>
      <c r="Q424" s="76" t="str">
        <f t="shared" si="133"/>
        <v/>
      </c>
      <c r="R424" s="77" t="str">
        <f t="shared" si="134"/>
        <v/>
      </c>
      <c r="S424" s="87" t="str">
        <f t="shared" si="121"/>
        <v/>
      </c>
      <c r="T424" s="74" t="str">
        <f t="shared" si="128"/>
        <v/>
      </c>
      <c r="U424" s="74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8" t="str">
        <f t="shared" si="122"/>
        <v/>
      </c>
      <c r="W424" s="88" t="str">
        <f>IF(OR($A424="GW 1",$A424="GW 2",$A424="GW 3",$A424="GW 4",$A424="GW 5",$A424="GW 6"),"N/A",IF(T424="","",IF(AND(T424&gt;='Prediction Systems settings'!$B$3,'Program and Results'!T424&lt;='Prediction Systems settings'!$C$3),"DRAW",IF(T424&gt;0,"HOME","AWAY"))))</f>
        <v/>
      </c>
      <c r="X424" s="89" t="str">
        <f t="shared" si="124"/>
        <v/>
      </c>
      <c r="Y424" s="74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4" t="str">
        <f t="shared" si="125"/>
        <v/>
      </c>
      <c r="AA424" s="85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6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6" t="str">
        <f t="shared" si="126"/>
        <v/>
      </c>
      <c r="AD424" s="86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6" t="str">
        <f t="shared" si="127"/>
        <v/>
      </c>
      <c r="AK424" t="s">
        <v>208</v>
      </c>
      <c r="AL424" t="s">
        <v>208</v>
      </c>
    </row>
    <row r="425" spans="1:38">
      <c r="A425" s="80"/>
      <c r="F425" s="73" t="str">
        <f t="shared" si="136"/>
        <v/>
      </c>
      <c r="G425" s="73" t="str">
        <f>IF(A425="GW 1",ELO_Initial,IFERROR(INDEX(Tables!$1:$1048576,MATCH('Program and Results'!$B425,Tables!$A:$A,0),MATCH('Program and Results'!$A425,Tables!$1:$1,0)-1),""))</f>
        <v/>
      </c>
      <c r="H425" s="74" t="str">
        <f t="shared" si="129"/>
        <v/>
      </c>
      <c r="I425" s="74" t="str">
        <f t="shared" si="130"/>
        <v/>
      </c>
      <c r="J425" s="75" t="str">
        <f t="shared" si="123"/>
        <v/>
      </c>
      <c r="K425" s="76" t="str">
        <f>IF(E425="","",IF(ABS(C425-D425)=0,0,IF(ABS(C425-D425)&gt;10,2.99,INDEX('ELO settings '!$B$25:$B$34,MATCH(ABS(C425-D425),'ELO settings '!$A$25:$A$34,0)))))</f>
        <v/>
      </c>
      <c r="L425" s="73" t="str">
        <f t="shared" si="135"/>
        <v/>
      </c>
      <c r="M425" s="73" t="str">
        <f>IF(A425="GW 1",ELO_Initial,IFERROR(INDEX(Tables!$1:$1048576,MATCH('Program and Results'!$E425,Tables!$A:$A,0),MATCH('Program and Results'!$A425,Tables!$1:$1,0)-1),""))</f>
        <v/>
      </c>
      <c r="N425" s="74" t="str">
        <f t="shared" si="131"/>
        <v/>
      </c>
      <c r="O425" s="74" t="str">
        <f t="shared" si="132"/>
        <v/>
      </c>
      <c r="P425" s="75" t="str">
        <f t="shared" si="137"/>
        <v/>
      </c>
      <c r="Q425" s="76" t="str">
        <f t="shared" si="133"/>
        <v/>
      </c>
      <c r="R425" s="77" t="str">
        <f t="shared" si="134"/>
        <v/>
      </c>
      <c r="S425" s="87" t="str">
        <f t="shared" si="121"/>
        <v/>
      </c>
      <c r="T425" s="74" t="str">
        <f t="shared" si="128"/>
        <v/>
      </c>
      <c r="U425" s="74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8" t="str">
        <f t="shared" si="122"/>
        <v/>
      </c>
      <c r="W425" s="88" t="str">
        <f>IF(OR($A425="GW 1",$A425="GW 2",$A425="GW 3",$A425="GW 4",$A425="GW 5",$A425="GW 6"),"N/A",IF(T425="","",IF(AND(T425&gt;='Prediction Systems settings'!$B$3,'Program and Results'!T425&lt;='Prediction Systems settings'!$C$3),"DRAW",IF(T425&gt;0,"HOME","AWAY"))))</f>
        <v/>
      </c>
      <c r="X425" s="89" t="str">
        <f t="shared" si="124"/>
        <v/>
      </c>
      <c r="Y425" s="74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4" t="str">
        <f t="shared" si="125"/>
        <v/>
      </c>
      <c r="AA425" s="85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6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6" t="str">
        <f t="shared" si="126"/>
        <v/>
      </c>
      <c r="AD425" s="86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6" t="str">
        <f t="shared" si="127"/>
        <v/>
      </c>
      <c r="AK425" t="s">
        <v>208</v>
      </c>
      <c r="AL425" t="s">
        <v>208</v>
      </c>
    </row>
    <row r="426" spans="1:38">
      <c r="A426" s="80"/>
      <c r="F426" s="73" t="str">
        <f t="shared" si="136"/>
        <v/>
      </c>
      <c r="G426" s="73" t="str">
        <f>IF(A426="GW 1",ELO_Initial,IFERROR(INDEX(Tables!$1:$1048576,MATCH('Program and Results'!$B426,Tables!$A:$A,0),MATCH('Program and Results'!$A426,Tables!$1:$1,0)-1),""))</f>
        <v/>
      </c>
      <c r="H426" s="74" t="str">
        <f t="shared" si="129"/>
        <v/>
      </c>
      <c r="I426" s="74" t="str">
        <f t="shared" si="130"/>
        <v/>
      </c>
      <c r="J426" s="75" t="str">
        <f t="shared" si="123"/>
        <v/>
      </c>
      <c r="K426" s="76" t="str">
        <f>IF(E426="","",IF(ABS(C426-D426)=0,0,IF(ABS(C426-D426)&gt;10,2.99,INDEX('ELO settings '!$B$25:$B$34,MATCH(ABS(C426-D426),'ELO settings '!$A$25:$A$34,0)))))</f>
        <v/>
      </c>
      <c r="L426" s="73" t="str">
        <f t="shared" si="135"/>
        <v/>
      </c>
      <c r="M426" s="73" t="str">
        <f>IF(A426="GW 1",ELO_Initial,IFERROR(INDEX(Tables!$1:$1048576,MATCH('Program and Results'!$E426,Tables!$A:$A,0),MATCH('Program and Results'!$A426,Tables!$1:$1,0)-1),""))</f>
        <v/>
      </c>
      <c r="N426" s="74" t="str">
        <f t="shared" si="131"/>
        <v/>
      </c>
      <c r="O426" s="74" t="str">
        <f t="shared" si="132"/>
        <v/>
      </c>
      <c r="P426" s="75" t="str">
        <f t="shared" si="137"/>
        <v/>
      </c>
      <c r="Q426" s="76" t="str">
        <f t="shared" si="133"/>
        <v/>
      </c>
      <c r="R426" s="77" t="str">
        <f t="shared" si="134"/>
        <v/>
      </c>
      <c r="S426" s="87" t="str">
        <f t="shared" si="121"/>
        <v/>
      </c>
      <c r="T426" s="74" t="str">
        <f t="shared" si="128"/>
        <v/>
      </c>
      <c r="U426" s="74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8" t="str">
        <f t="shared" si="122"/>
        <v/>
      </c>
      <c r="W426" s="88" t="str">
        <f>IF(OR($A426="GW 1",$A426="GW 2",$A426="GW 3",$A426="GW 4",$A426="GW 5",$A426="GW 6"),"N/A",IF(T426="","",IF(AND(T426&gt;='Prediction Systems settings'!$B$3,'Program and Results'!T426&lt;='Prediction Systems settings'!$C$3),"DRAW",IF(T426&gt;0,"HOME","AWAY"))))</f>
        <v/>
      </c>
      <c r="X426" s="89" t="str">
        <f t="shared" si="124"/>
        <v/>
      </c>
      <c r="Y426" s="74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4" t="str">
        <f t="shared" si="125"/>
        <v/>
      </c>
      <c r="AA426" s="85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6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6" t="str">
        <f t="shared" si="126"/>
        <v/>
      </c>
      <c r="AD426" s="86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6" t="str">
        <f t="shared" si="127"/>
        <v/>
      </c>
      <c r="AK426" t="s">
        <v>208</v>
      </c>
      <c r="AL426" t="s">
        <v>208</v>
      </c>
    </row>
    <row r="427" spans="1:38">
      <c r="A427" s="80"/>
      <c r="F427" s="73" t="str">
        <f t="shared" si="136"/>
        <v/>
      </c>
      <c r="G427" s="73" t="str">
        <f>IF(A427="GW 1",ELO_Initial,IFERROR(INDEX(Tables!$1:$1048576,MATCH('Program and Results'!$B427,Tables!$A:$A,0),MATCH('Program and Results'!$A427,Tables!$1:$1,0)-1),""))</f>
        <v/>
      </c>
      <c r="H427" s="74" t="str">
        <f t="shared" si="129"/>
        <v/>
      </c>
      <c r="I427" s="74" t="str">
        <f t="shared" si="130"/>
        <v/>
      </c>
      <c r="J427" s="75" t="str">
        <f t="shared" si="123"/>
        <v/>
      </c>
      <c r="K427" s="76" t="str">
        <f>IF(E427="","",IF(ABS(C427-D427)=0,0,IF(ABS(C427-D427)&gt;10,2.99,INDEX('ELO settings '!$B$25:$B$34,MATCH(ABS(C427-D427),'ELO settings '!$A$25:$A$34,0)))))</f>
        <v/>
      </c>
      <c r="L427" s="73" t="str">
        <f t="shared" si="135"/>
        <v/>
      </c>
      <c r="M427" s="73" t="str">
        <f>IF(A427="GW 1",ELO_Initial,IFERROR(INDEX(Tables!$1:$1048576,MATCH('Program and Results'!$E427,Tables!$A:$A,0),MATCH('Program and Results'!$A427,Tables!$1:$1,0)-1),""))</f>
        <v/>
      </c>
      <c r="N427" s="74" t="str">
        <f t="shared" si="131"/>
        <v/>
      </c>
      <c r="O427" s="74" t="str">
        <f t="shared" si="132"/>
        <v/>
      </c>
      <c r="P427" s="75" t="str">
        <f t="shared" si="137"/>
        <v/>
      </c>
      <c r="Q427" s="76" t="str">
        <f t="shared" si="133"/>
        <v/>
      </c>
      <c r="R427" s="77" t="str">
        <f t="shared" si="134"/>
        <v/>
      </c>
      <c r="S427" s="87" t="str">
        <f t="shared" si="121"/>
        <v/>
      </c>
      <c r="T427" s="74" t="str">
        <f t="shared" si="128"/>
        <v/>
      </c>
      <c r="U427" s="74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8" t="str">
        <f t="shared" si="122"/>
        <v/>
      </c>
      <c r="W427" s="88" t="str">
        <f>IF(OR($A427="GW 1",$A427="GW 2",$A427="GW 3",$A427="GW 4",$A427="GW 5",$A427="GW 6"),"N/A",IF(T427="","",IF(AND(T427&gt;='Prediction Systems settings'!$B$3,'Program and Results'!T427&lt;='Prediction Systems settings'!$C$3),"DRAW",IF(T427&gt;0,"HOME","AWAY"))))</f>
        <v/>
      </c>
      <c r="X427" s="89" t="str">
        <f t="shared" si="124"/>
        <v/>
      </c>
      <c r="Y427" s="74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4" t="str">
        <f t="shared" si="125"/>
        <v/>
      </c>
      <c r="AA427" s="85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6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6" t="str">
        <f t="shared" si="126"/>
        <v/>
      </c>
      <c r="AD427" s="86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6" t="str">
        <f t="shared" si="127"/>
        <v/>
      </c>
      <c r="AK427" t="s">
        <v>208</v>
      </c>
      <c r="AL427" t="s">
        <v>208</v>
      </c>
    </row>
    <row r="428" spans="1:38">
      <c r="A428" s="80"/>
      <c r="F428" s="73" t="str">
        <f t="shared" si="136"/>
        <v/>
      </c>
      <c r="G428" s="73" t="str">
        <f>IF(A428="GW 1",ELO_Initial,IFERROR(INDEX(Tables!$1:$1048576,MATCH('Program and Results'!$B428,Tables!$A:$A,0),MATCH('Program and Results'!$A428,Tables!$1:$1,0)-1),""))</f>
        <v/>
      </c>
      <c r="H428" s="74" t="str">
        <f t="shared" si="129"/>
        <v/>
      </c>
      <c r="I428" s="74" t="str">
        <f t="shared" si="130"/>
        <v/>
      </c>
      <c r="J428" s="75" t="str">
        <f t="shared" si="123"/>
        <v/>
      </c>
      <c r="K428" s="76" t="str">
        <f>IF(E428="","",IF(ABS(C428-D428)=0,0,IF(ABS(C428-D428)&gt;10,2.99,INDEX('ELO settings '!$B$25:$B$34,MATCH(ABS(C428-D428),'ELO settings '!$A$25:$A$34,0)))))</f>
        <v/>
      </c>
      <c r="L428" s="73" t="str">
        <f t="shared" si="135"/>
        <v/>
      </c>
      <c r="M428" s="73" t="str">
        <f>IF(A428="GW 1",ELO_Initial,IFERROR(INDEX(Tables!$1:$1048576,MATCH('Program and Results'!$E428,Tables!$A:$A,0),MATCH('Program and Results'!$A428,Tables!$1:$1,0)-1),""))</f>
        <v/>
      </c>
      <c r="N428" s="74" t="str">
        <f t="shared" si="131"/>
        <v/>
      </c>
      <c r="O428" s="74" t="str">
        <f t="shared" si="132"/>
        <v/>
      </c>
      <c r="P428" s="75" t="str">
        <f t="shared" si="137"/>
        <v/>
      </c>
      <c r="Q428" s="76" t="str">
        <f t="shared" si="133"/>
        <v/>
      </c>
      <c r="R428" s="77" t="str">
        <f t="shared" si="134"/>
        <v/>
      </c>
      <c r="S428" s="87" t="str">
        <f t="shared" si="121"/>
        <v/>
      </c>
      <c r="T428" s="74" t="str">
        <f t="shared" si="128"/>
        <v/>
      </c>
      <c r="U428" s="74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8" t="str">
        <f t="shared" si="122"/>
        <v/>
      </c>
      <c r="W428" s="88" t="str">
        <f>IF(OR($A428="GW 1",$A428="GW 2",$A428="GW 3",$A428="GW 4",$A428="GW 5",$A428="GW 6"),"N/A",IF(T428="","",IF(AND(T428&gt;='Prediction Systems settings'!$B$3,'Program and Results'!T428&lt;='Prediction Systems settings'!$C$3),"DRAW",IF(T428&gt;0,"HOME","AWAY"))))</f>
        <v/>
      </c>
      <c r="X428" s="89" t="str">
        <f t="shared" si="124"/>
        <v/>
      </c>
      <c r="Y428" s="74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4" t="str">
        <f t="shared" si="125"/>
        <v/>
      </c>
      <c r="AA428" s="85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6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6" t="str">
        <f t="shared" si="126"/>
        <v/>
      </c>
      <c r="AD428" s="86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6" t="str">
        <f t="shared" si="127"/>
        <v/>
      </c>
      <c r="AK428" t="s">
        <v>208</v>
      </c>
      <c r="AL428" t="s">
        <v>208</v>
      </c>
    </row>
    <row r="429" spans="1:38">
      <c r="A429" s="80"/>
      <c r="F429" s="73" t="str">
        <f t="shared" si="136"/>
        <v/>
      </c>
      <c r="G429" s="73" t="str">
        <f>IF(A429="GW 1",ELO_Initial,IFERROR(INDEX(Tables!$1:$1048576,MATCH('Program and Results'!$B429,Tables!$A:$A,0),MATCH('Program and Results'!$A429,Tables!$1:$1,0)-1),""))</f>
        <v/>
      </c>
      <c r="H429" s="74" t="str">
        <f t="shared" si="129"/>
        <v/>
      </c>
      <c r="I429" s="74" t="str">
        <f t="shared" si="130"/>
        <v/>
      </c>
      <c r="J429" s="75" t="str">
        <f t="shared" si="123"/>
        <v/>
      </c>
      <c r="K429" s="76" t="str">
        <f>IF(E429="","",IF(ABS(C429-D429)=0,0,IF(ABS(C429-D429)&gt;10,2.99,INDEX('ELO settings '!$B$25:$B$34,MATCH(ABS(C429-D429),'ELO settings '!$A$25:$A$34,0)))))</f>
        <v/>
      </c>
      <c r="L429" s="73" t="str">
        <f t="shared" si="135"/>
        <v/>
      </c>
      <c r="M429" s="73" t="str">
        <f>IF(A429="GW 1",ELO_Initial,IFERROR(INDEX(Tables!$1:$1048576,MATCH('Program and Results'!$E429,Tables!$A:$A,0),MATCH('Program and Results'!$A429,Tables!$1:$1,0)-1),""))</f>
        <v/>
      </c>
      <c r="N429" s="74" t="str">
        <f t="shared" si="131"/>
        <v/>
      </c>
      <c r="O429" s="74" t="str">
        <f t="shared" si="132"/>
        <v/>
      </c>
      <c r="P429" s="75" t="str">
        <f t="shared" si="137"/>
        <v/>
      </c>
      <c r="Q429" s="76" t="str">
        <f t="shared" si="133"/>
        <v/>
      </c>
      <c r="R429" s="77" t="str">
        <f t="shared" si="134"/>
        <v/>
      </c>
      <c r="S429" s="87" t="str">
        <f t="shared" ref="S429:S492" si="138">IF(D429="","",IF(I429=1,"HOME",IF(I429=0.5,"DRAW","AWAY")))</f>
        <v/>
      </c>
      <c r="T429" s="74" t="str">
        <f t="shared" si="128"/>
        <v/>
      </c>
      <c r="U429" s="74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8" t="str">
        <f t="shared" ref="V429:V492" si="139">IF(D429="","",J429-P429)</f>
        <v/>
      </c>
      <c r="W429" s="88" t="str">
        <f>IF(OR($A429="GW 1",$A429="GW 2",$A429="GW 3",$A429="GW 4",$A429="GW 5",$A429="GW 6"),"N/A",IF(T429="","",IF(AND(T429&gt;='Prediction Systems settings'!$B$3,'Program and Results'!T429&lt;='Prediction Systems settings'!$C$3),"DRAW",IF(T429&gt;0,"HOME","AWAY"))))</f>
        <v/>
      </c>
      <c r="X429" s="89" t="str">
        <f t="shared" si="124"/>
        <v/>
      </c>
      <c r="Y429" s="74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4" t="str">
        <f t="shared" si="125"/>
        <v/>
      </c>
      <c r="AA429" s="85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6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6" t="str">
        <f t="shared" si="126"/>
        <v/>
      </c>
      <c r="AD429" s="86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6" t="str">
        <f t="shared" si="127"/>
        <v/>
      </c>
      <c r="AK429" t="s">
        <v>208</v>
      </c>
      <c r="AL429" t="s">
        <v>208</v>
      </c>
    </row>
    <row r="430" spans="1:38">
      <c r="A430" s="80"/>
      <c r="F430" s="73" t="str">
        <f t="shared" si="136"/>
        <v/>
      </c>
      <c r="G430" s="73" t="str">
        <f>IF(A430="GW 1",ELO_Initial,IFERROR(INDEX(Tables!$1:$1048576,MATCH('Program and Results'!$B430,Tables!$A:$A,0),MATCH('Program and Results'!$A430,Tables!$1:$1,0)-1),""))</f>
        <v/>
      </c>
      <c r="H430" s="74" t="str">
        <f t="shared" si="129"/>
        <v/>
      </c>
      <c r="I430" s="74" t="str">
        <f t="shared" si="130"/>
        <v/>
      </c>
      <c r="J430" s="75" t="str">
        <f t="shared" si="123"/>
        <v/>
      </c>
      <c r="K430" s="76" t="str">
        <f>IF(E430="","",IF(ABS(C430-D430)=0,0,IF(ABS(C430-D430)&gt;10,2.99,INDEX('ELO settings '!$B$25:$B$34,MATCH(ABS(C430-D430),'ELO settings '!$A$25:$A$34,0)))))</f>
        <v/>
      </c>
      <c r="L430" s="73" t="str">
        <f t="shared" si="135"/>
        <v/>
      </c>
      <c r="M430" s="73" t="str">
        <f>IF(A430="GW 1",ELO_Initial,IFERROR(INDEX(Tables!$1:$1048576,MATCH('Program and Results'!$E430,Tables!$A:$A,0),MATCH('Program and Results'!$A430,Tables!$1:$1,0)-1),""))</f>
        <v/>
      </c>
      <c r="N430" s="74" t="str">
        <f t="shared" si="131"/>
        <v/>
      </c>
      <c r="O430" s="74" t="str">
        <f t="shared" si="132"/>
        <v/>
      </c>
      <c r="P430" s="75" t="str">
        <f t="shared" si="137"/>
        <v/>
      </c>
      <c r="Q430" s="76" t="str">
        <f t="shared" si="133"/>
        <v/>
      </c>
      <c r="R430" s="77" t="str">
        <f t="shared" si="134"/>
        <v/>
      </c>
      <c r="S430" s="87" t="str">
        <f t="shared" si="138"/>
        <v/>
      </c>
      <c r="T430" s="74" t="str">
        <f t="shared" si="128"/>
        <v/>
      </c>
      <c r="U430" s="74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8" t="str">
        <f t="shared" si="139"/>
        <v/>
      </c>
      <c r="W430" s="88" t="str">
        <f>IF(OR($A430="GW 1",$A430="GW 2",$A430="GW 3",$A430="GW 4",$A430="GW 5",$A430="GW 6"),"N/A",IF(T430="","",IF(AND(T430&gt;='Prediction Systems settings'!$B$3,'Program and Results'!T430&lt;='Prediction Systems settings'!$C$3),"DRAW",IF(T430&gt;0,"HOME","AWAY"))))</f>
        <v/>
      </c>
      <c r="X430" s="89" t="str">
        <f t="shared" si="124"/>
        <v/>
      </c>
      <c r="Y430" s="74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4" t="str">
        <f t="shared" si="125"/>
        <v/>
      </c>
      <c r="AA430" s="85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6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6" t="str">
        <f t="shared" si="126"/>
        <v/>
      </c>
      <c r="AD430" s="86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6" t="str">
        <f t="shared" si="127"/>
        <v/>
      </c>
      <c r="AK430" t="s">
        <v>208</v>
      </c>
      <c r="AL430" t="s">
        <v>208</v>
      </c>
    </row>
    <row r="431" spans="1:38">
      <c r="A431" s="80"/>
      <c r="F431" s="73" t="str">
        <f t="shared" si="136"/>
        <v/>
      </c>
      <c r="G431" s="73" t="str">
        <f>IF(A431="GW 1",ELO_Initial,IFERROR(INDEX(Tables!$1:$1048576,MATCH('Program and Results'!$B431,Tables!$A:$A,0),MATCH('Program and Results'!$A431,Tables!$1:$1,0)-1),""))</f>
        <v/>
      </c>
      <c r="H431" s="74" t="str">
        <f t="shared" si="129"/>
        <v/>
      </c>
      <c r="I431" s="74" t="str">
        <f t="shared" si="130"/>
        <v/>
      </c>
      <c r="J431" s="75" t="str">
        <f t="shared" si="123"/>
        <v/>
      </c>
      <c r="K431" s="76" t="str">
        <f>IF(E431="","",IF(ABS(C431-D431)=0,0,IF(ABS(C431-D431)&gt;10,2.99,INDEX('ELO settings '!$B$25:$B$34,MATCH(ABS(C431-D431),'ELO settings '!$A$25:$A$34,0)))))</f>
        <v/>
      </c>
      <c r="L431" s="73" t="str">
        <f t="shared" si="135"/>
        <v/>
      </c>
      <c r="M431" s="73" t="str">
        <f>IF(A431="GW 1",ELO_Initial,IFERROR(INDEX(Tables!$1:$1048576,MATCH('Program and Results'!$E431,Tables!$A:$A,0),MATCH('Program and Results'!$A431,Tables!$1:$1,0)-1),""))</f>
        <v/>
      </c>
      <c r="N431" s="74" t="str">
        <f t="shared" si="131"/>
        <v/>
      </c>
      <c r="O431" s="74" t="str">
        <f t="shared" si="132"/>
        <v/>
      </c>
      <c r="P431" s="75" t="str">
        <f t="shared" si="137"/>
        <v/>
      </c>
      <c r="Q431" s="76" t="str">
        <f t="shared" si="133"/>
        <v/>
      </c>
      <c r="R431" s="77" t="str">
        <f t="shared" si="134"/>
        <v/>
      </c>
      <c r="S431" s="87" t="str">
        <f t="shared" si="138"/>
        <v/>
      </c>
      <c r="T431" s="74" t="str">
        <f t="shared" si="128"/>
        <v/>
      </c>
      <c r="U431" s="74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8" t="str">
        <f t="shared" si="139"/>
        <v/>
      </c>
      <c r="W431" s="88" t="str">
        <f>IF(OR($A431="GW 1",$A431="GW 2",$A431="GW 3",$A431="GW 4",$A431="GW 5",$A431="GW 6"),"N/A",IF(T431="","",IF(AND(T431&gt;='Prediction Systems settings'!$B$3,'Program and Results'!T431&lt;='Prediction Systems settings'!$C$3),"DRAW",IF(T431&gt;0,"HOME","AWAY"))))</f>
        <v/>
      </c>
      <c r="X431" s="89" t="str">
        <f t="shared" si="124"/>
        <v/>
      </c>
      <c r="Y431" s="74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4" t="str">
        <f t="shared" si="125"/>
        <v/>
      </c>
      <c r="AA431" s="85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6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6" t="str">
        <f t="shared" si="126"/>
        <v/>
      </c>
      <c r="AD431" s="86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6" t="str">
        <f t="shared" si="127"/>
        <v/>
      </c>
      <c r="AK431" t="s">
        <v>208</v>
      </c>
      <c r="AL431" t="s">
        <v>208</v>
      </c>
    </row>
    <row r="432" spans="1:38">
      <c r="A432" s="80"/>
      <c r="F432" s="73" t="str">
        <f t="shared" si="136"/>
        <v/>
      </c>
      <c r="G432" s="73" t="str">
        <f>IF(A432="GW 1",ELO_Initial,IFERROR(INDEX(Tables!$1:$1048576,MATCH('Program and Results'!$B432,Tables!$A:$A,0),MATCH('Program and Results'!$A432,Tables!$1:$1,0)-1),""))</f>
        <v/>
      </c>
      <c r="H432" s="74" t="str">
        <f t="shared" si="129"/>
        <v/>
      </c>
      <c r="I432" s="74" t="str">
        <f t="shared" si="130"/>
        <v/>
      </c>
      <c r="J432" s="75" t="str">
        <f t="shared" si="123"/>
        <v/>
      </c>
      <c r="K432" s="76" t="str">
        <f>IF(E432="","",IF(ABS(C432-D432)=0,0,IF(ABS(C432-D432)&gt;10,2.99,INDEX('ELO settings '!$B$25:$B$34,MATCH(ABS(C432-D432),'ELO settings '!$A$25:$A$34,0)))))</f>
        <v/>
      </c>
      <c r="L432" s="73" t="str">
        <f t="shared" si="135"/>
        <v/>
      </c>
      <c r="M432" s="73" t="str">
        <f>IF(A432="GW 1",ELO_Initial,IFERROR(INDEX(Tables!$1:$1048576,MATCH('Program and Results'!$E432,Tables!$A:$A,0),MATCH('Program and Results'!$A432,Tables!$1:$1,0)-1),""))</f>
        <v/>
      </c>
      <c r="N432" s="74" t="str">
        <f t="shared" si="131"/>
        <v/>
      </c>
      <c r="O432" s="74" t="str">
        <f t="shared" si="132"/>
        <v/>
      </c>
      <c r="P432" s="75" t="str">
        <f t="shared" si="137"/>
        <v/>
      </c>
      <c r="Q432" s="76" t="str">
        <f t="shared" si="133"/>
        <v/>
      </c>
      <c r="R432" s="77" t="str">
        <f t="shared" si="134"/>
        <v/>
      </c>
      <c r="S432" s="87" t="str">
        <f t="shared" si="138"/>
        <v/>
      </c>
      <c r="T432" s="74" t="str">
        <f t="shared" si="128"/>
        <v/>
      </c>
      <c r="U432" s="74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8" t="str">
        <f t="shared" si="139"/>
        <v/>
      </c>
      <c r="W432" s="88" t="str">
        <f>IF(OR($A432="GW 1",$A432="GW 2",$A432="GW 3",$A432="GW 4",$A432="GW 5",$A432="GW 6"),"N/A",IF(T432="","",IF(AND(T432&gt;='Prediction Systems settings'!$B$3,'Program and Results'!T432&lt;='Prediction Systems settings'!$C$3),"DRAW",IF(T432&gt;0,"HOME","AWAY"))))</f>
        <v/>
      </c>
      <c r="X432" s="89" t="str">
        <f t="shared" si="124"/>
        <v/>
      </c>
      <c r="Y432" s="74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4" t="str">
        <f t="shared" si="125"/>
        <v/>
      </c>
      <c r="AA432" s="85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6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6" t="str">
        <f t="shared" si="126"/>
        <v/>
      </c>
      <c r="AD432" s="86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6" t="str">
        <f t="shared" si="127"/>
        <v/>
      </c>
      <c r="AK432" t="s">
        <v>208</v>
      </c>
      <c r="AL432" t="s">
        <v>208</v>
      </c>
    </row>
    <row r="433" spans="1:38">
      <c r="A433" s="80"/>
      <c r="F433" s="73" t="str">
        <f t="shared" si="136"/>
        <v/>
      </c>
      <c r="G433" s="73" t="str">
        <f>IF(A433="GW 1",ELO_Initial,IFERROR(INDEX(Tables!$1:$1048576,MATCH('Program and Results'!$B433,Tables!$A:$A,0),MATCH('Program and Results'!$A433,Tables!$1:$1,0)-1),""))</f>
        <v/>
      </c>
      <c r="H433" s="74" t="str">
        <f t="shared" si="129"/>
        <v/>
      </c>
      <c r="I433" s="74" t="str">
        <f t="shared" si="130"/>
        <v/>
      </c>
      <c r="J433" s="75" t="str">
        <f t="shared" si="123"/>
        <v/>
      </c>
      <c r="K433" s="76" t="str">
        <f>IF(E433="","",IF(ABS(C433-D433)=0,0,IF(ABS(C433-D433)&gt;10,2.99,INDEX('ELO settings '!$B$25:$B$34,MATCH(ABS(C433-D433),'ELO settings '!$A$25:$A$34,0)))))</f>
        <v/>
      </c>
      <c r="L433" s="73" t="str">
        <f t="shared" si="135"/>
        <v/>
      </c>
      <c r="M433" s="73" t="str">
        <f>IF(A433="GW 1",ELO_Initial,IFERROR(INDEX(Tables!$1:$1048576,MATCH('Program and Results'!$E433,Tables!$A:$A,0),MATCH('Program and Results'!$A433,Tables!$1:$1,0)-1),""))</f>
        <v/>
      </c>
      <c r="N433" s="74" t="str">
        <f t="shared" si="131"/>
        <v/>
      </c>
      <c r="O433" s="74" t="str">
        <f t="shared" si="132"/>
        <v/>
      </c>
      <c r="P433" s="75" t="str">
        <f t="shared" si="137"/>
        <v/>
      </c>
      <c r="Q433" s="76" t="str">
        <f t="shared" si="133"/>
        <v/>
      </c>
      <c r="R433" s="77" t="str">
        <f t="shared" si="134"/>
        <v/>
      </c>
      <c r="S433" s="87" t="str">
        <f t="shared" si="138"/>
        <v/>
      </c>
      <c r="T433" s="74" t="str">
        <f t="shared" si="128"/>
        <v/>
      </c>
      <c r="U433" s="74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8" t="str">
        <f t="shared" si="139"/>
        <v/>
      </c>
      <c r="W433" s="88" t="str">
        <f>IF(OR($A433="GW 1",$A433="GW 2",$A433="GW 3",$A433="GW 4",$A433="GW 5",$A433="GW 6"),"N/A",IF(T433="","",IF(AND(T433&gt;='Prediction Systems settings'!$B$3,'Program and Results'!T433&lt;='Prediction Systems settings'!$C$3),"DRAW",IF(T433&gt;0,"HOME","AWAY"))))</f>
        <v/>
      </c>
      <c r="X433" s="89" t="str">
        <f t="shared" si="124"/>
        <v/>
      </c>
      <c r="Y433" s="74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4" t="str">
        <f t="shared" si="125"/>
        <v/>
      </c>
      <c r="AA433" s="85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6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6" t="str">
        <f t="shared" si="126"/>
        <v/>
      </c>
      <c r="AD433" s="86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6" t="str">
        <f t="shared" si="127"/>
        <v/>
      </c>
      <c r="AK433" t="s">
        <v>208</v>
      </c>
      <c r="AL433" t="s">
        <v>208</v>
      </c>
    </row>
    <row r="434" spans="1:38">
      <c r="A434" s="80"/>
      <c r="F434" s="73" t="str">
        <f t="shared" si="136"/>
        <v/>
      </c>
      <c r="G434" s="73" t="str">
        <f>IF(A434="GW 1",ELO_Initial,IFERROR(INDEX(Tables!$1:$1048576,MATCH('Program and Results'!$B434,Tables!$A:$A,0),MATCH('Program and Results'!$A434,Tables!$1:$1,0)-1),""))</f>
        <v/>
      </c>
      <c r="H434" s="74" t="str">
        <f t="shared" si="129"/>
        <v/>
      </c>
      <c r="I434" s="74" t="str">
        <f t="shared" si="130"/>
        <v/>
      </c>
      <c r="J434" s="75" t="str">
        <f t="shared" si="123"/>
        <v/>
      </c>
      <c r="K434" s="76" t="str">
        <f>IF(E434="","",IF(ABS(C434-D434)=0,0,IF(ABS(C434-D434)&gt;10,2.99,INDEX('ELO settings '!$B$25:$B$34,MATCH(ABS(C434-D434),'ELO settings '!$A$25:$A$34,0)))))</f>
        <v/>
      </c>
      <c r="L434" s="73" t="str">
        <f t="shared" si="135"/>
        <v/>
      </c>
      <c r="M434" s="73" t="str">
        <f>IF(A434="GW 1",ELO_Initial,IFERROR(INDEX(Tables!$1:$1048576,MATCH('Program and Results'!$E434,Tables!$A:$A,0),MATCH('Program and Results'!$A434,Tables!$1:$1,0)-1),""))</f>
        <v/>
      </c>
      <c r="N434" s="74" t="str">
        <f t="shared" si="131"/>
        <v/>
      </c>
      <c r="O434" s="74" t="str">
        <f t="shared" si="132"/>
        <v/>
      </c>
      <c r="P434" s="75" t="str">
        <f t="shared" si="137"/>
        <v/>
      </c>
      <c r="Q434" s="76" t="str">
        <f t="shared" si="133"/>
        <v/>
      </c>
      <c r="R434" s="77" t="str">
        <f t="shared" si="134"/>
        <v/>
      </c>
      <c r="S434" s="87" t="str">
        <f t="shared" si="138"/>
        <v/>
      </c>
      <c r="T434" s="74" t="str">
        <f t="shared" si="128"/>
        <v/>
      </c>
      <c r="U434" s="74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8" t="str">
        <f t="shared" si="139"/>
        <v/>
      </c>
      <c r="W434" s="88" t="str">
        <f>IF(OR($A434="GW 1",$A434="GW 2",$A434="GW 3",$A434="GW 4",$A434="GW 5",$A434="GW 6"),"N/A",IF(T434="","",IF(AND(T434&gt;='Prediction Systems settings'!$B$3,'Program and Results'!T434&lt;='Prediction Systems settings'!$C$3),"DRAW",IF(T434&gt;0,"HOME","AWAY"))))</f>
        <v/>
      </c>
      <c r="X434" s="89" t="str">
        <f t="shared" si="124"/>
        <v/>
      </c>
      <c r="Y434" s="74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4" t="str">
        <f t="shared" si="125"/>
        <v/>
      </c>
      <c r="AA434" s="85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6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6" t="str">
        <f t="shared" si="126"/>
        <v/>
      </c>
      <c r="AD434" s="86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6" t="str">
        <f t="shared" si="127"/>
        <v/>
      </c>
      <c r="AK434" t="s">
        <v>208</v>
      </c>
      <c r="AL434" t="s">
        <v>208</v>
      </c>
    </row>
    <row r="435" spans="1:38">
      <c r="A435" s="80"/>
      <c r="F435" s="73" t="str">
        <f t="shared" si="136"/>
        <v/>
      </c>
      <c r="G435" s="73" t="str">
        <f>IF(A435="GW 1",ELO_Initial,IFERROR(INDEX(Tables!$1:$1048576,MATCH('Program and Results'!$B435,Tables!$A:$A,0),MATCH('Program and Results'!$A435,Tables!$1:$1,0)-1),""))</f>
        <v/>
      </c>
      <c r="H435" s="74" t="str">
        <f t="shared" si="129"/>
        <v/>
      </c>
      <c r="I435" s="74" t="str">
        <f t="shared" si="130"/>
        <v/>
      </c>
      <c r="J435" s="75" t="str">
        <f t="shared" si="123"/>
        <v/>
      </c>
      <c r="K435" s="76" t="str">
        <f>IF(E435="","",IF(ABS(C435-D435)=0,0,IF(ABS(C435-D435)&gt;10,2.99,INDEX('ELO settings '!$B$25:$B$34,MATCH(ABS(C435-D435),'ELO settings '!$A$25:$A$34,0)))))</f>
        <v/>
      </c>
      <c r="L435" s="73" t="str">
        <f t="shared" si="135"/>
        <v/>
      </c>
      <c r="M435" s="73" t="str">
        <f>IF(A435="GW 1",ELO_Initial,IFERROR(INDEX(Tables!$1:$1048576,MATCH('Program and Results'!$E435,Tables!$A:$A,0),MATCH('Program and Results'!$A435,Tables!$1:$1,0)-1),""))</f>
        <v/>
      </c>
      <c r="N435" s="74" t="str">
        <f t="shared" si="131"/>
        <v/>
      </c>
      <c r="O435" s="74" t="str">
        <f t="shared" si="132"/>
        <v/>
      </c>
      <c r="P435" s="75" t="str">
        <f t="shared" si="137"/>
        <v/>
      </c>
      <c r="Q435" s="76" t="str">
        <f t="shared" si="133"/>
        <v/>
      </c>
      <c r="R435" s="77" t="str">
        <f t="shared" si="134"/>
        <v/>
      </c>
      <c r="S435" s="87" t="str">
        <f t="shared" si="138"/>
        <v/>
      </c>
      <c r="T435" s="74" t="str">
        <f t="shared" si="128"/>
        <v/>
      </c>
      <c r="U435" s="74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8" t="str">
        <f t="shared" si="139"/>
        <v/>
      </c>
      <c r="W435" s="88" t="str">
        <f>IF(OR($A435="GW 1",$A435="GW 2",$A435="GW 3",$A435="GW 4",$A435="GW 5",$A435="GW 6"),"N/A",IF(T435="","",IF(AND(T435&gt;='Prediction Systems settings'!$B$3,'Program and Results'!T435&lt;='Prediction Systems settings'!$C$3),"DRAW",IF(T435&gt;0,"HOME","AWAY"))))</f>
        <v/>
      </c>
      <c r="X435" s="89" t="str">
        <f t="shared" si="124"/>
        <v/>
      </c>
      <c r="Y435" s="74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4" t="str">
        <f t="shared" si="125"/>
        <v/>
      </c>
      <c r="AA435" s="85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6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6" t="str">
        <f t="shared" si="126"/>
        <v/>
      </c>
      <c r="AD435" s="86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6" t="str">
        <f t="shared" si="127"/>
        <v/>
      </c>
      <c r="AK435" t="s">
        <v>208</v>
      </c>
      <c r="AL435" t="s">
        <v>208</v>
      </c>
    </row>
    <row r="436" spans="1:38">
      <c r="A436" s="80"/>
      <c r="F436" s="73" t="str">
        <f t="shared" si="136"/>
        <v/>
      </c>
      <c r="G436" s="73" t="str">
        <f>IF(A436="GW 1",ELO_Initial,IFERROR(INDEX(Tables!$1:$1048576,MATCH('Program and Results'!$B436,Tables!$A:$A,0),MATCH('Program and Results'!$A436,Tables!$1:$1,0)-1),""))</f>
        <v/>
      </c>
      <c r="H436" s="74" t="str">
        <f t="shared" si="129"/>
        <v/>
      </c>
      <c r="I436" s="74" t="str">
        <f t="shared" si="130"/>
        <v/>
      </c>
      <c r="J436" s="75" t="str">
        <f t="shared" si="123"/>
        <v/>
      </c>
      <c r="K436" s="76" t="str">
        <f>IF(E436="","",IF(ABS(C436-D436)=0,0,IF(ABS(C436-D436)&gt;10,2.99,INDEX('ELO settings '!$B$25:$B$34,MATCH(ABS(C436-D436),'ELO settings '!$A$25:$A$34,0)))))</f>
        <v/>
      </c>
      <c r="L436" s="73" t="str">
        <f t="shared" si="135"/>
        <v/>
      </c>
      <c r="M436" s="73" t="str">
        <f>IF(A436="GW 1",ELO_Initial,IFERROR(INDEX(Tables!$1:$1048576,MATCH('Program and Results'!$E436,Tables!$A:$A,0),MATCH('Program and Results'!$A436,Tables!$1:$1,0)-1),""))</f>
        <v/>
      </c>
      <c r="N436" s="74" t="str">
        <f t="shared" si="131"/>
        <v/>
      </c>
      <c r="O436" s="74" t="str">
        <f t="shared" si="132"/>
        <v/>
      </c>
      <c r="P436" s="75" t="str">
        <f t="shared" si="137"/>
        <v/>
      </c>
      <c r="Q436" s="76" t="str">
        <f t="shared" si="133"/>
        <v/>
      </c>
      <c r="R436" s="77" t="str">
        <f t="shared" si="134"/>
        <v/>
      </c>
      <c r="S436" s="87" t="str">
        <f t="shared" si="138"/>
        <v/>
      </c>
      <c r="T436" s="74" t="str">
        <f t="shared" si="128"/>
        <v/>
      </c>
      <c r="U436" s="74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8" t="str">
        <f t="shared" si="139"/>
        <v/>
      </c>
      <c r="W436" s="88" t="str">
        <f>IF(OR($A436="GW 1",$A436="GW 2",$A436="GW 3",$A436="GW 4",$A436="GW 5",$A436="GW 6"),"N/A",IF(T436="","",IF(AND(T436&gt;='Prediction Systems settings'!$B$3,'Program and Results'!T436&lt;='Prediction Systems settings'!$C$3),"DRAW",IF(T436&gt;0,"HOME","AWAY"))))</f>
        <v/>
      </c>
      <c r="X436" s="89" t="str">
        <f t="shared" si="124"/>
        <v/>
      </c>
      <c r="Y436" s="74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4" t="str">
        <f t="shared" si="125"/>
        <v/>
      </c>
      <c r="AA436" s="85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6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6" t="str">
        <f t="shared" si="126"/>
        <v/>
      </c>
      <c r="AD436" s="86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6" t="str">
        <f t="shared" si="127"/>
        <v/>
      </c>
      <c r="AK436" t="s">
        <v>208</v>
      </c>
      <c r="AL436" t="s">
        <v>208</v>
      </c>
    </row>
    <row r="437" spans="1:38">
      <c r="A437" s="80"/>
      <c r="F437" s="73" t="str">
        <f t="shared" si="136"/>
        <v/>
      </c>
      <c r="G437" s="73" t="str">
        <f>IF(A437="GW 1",ELO_Initial,IFERROR(INDEX(Tables!$1:$1048576,MATCH('Program and Results'!$B437,Tables!$A:$A,0),MATCH('Program and Results'!$A437,Tables!$1:$1,0)-1),""))</f>
        <v/>
      </c>
      <c r="H437" s="74" t="str">
        <f t="shared" si="129"/>
        <v/>
      </c>
      <c r="I437" s="74" t="str">
        <f t="shared" si="130"/>
        <v/>
      </c>
      <c r="J437" s="75" t="str">
        <f t="shared" si="123"/>
        <v/>
      </c>
      <c r="K437" s="76" t="str">
        <f>IF(E437="","",IF(ABS(C437-D437)=0,0,IF(ABS(C437-D437)&gt;10,2.99,INDEX('ELO settings '!$B$25:$B$34,MATCH(ABS(C437-D437),'ELO settings '!$A$25:$A$34,0)))))</f>
        <v/>
      </c>
      <c r="L437" s="73" t="str">
        <f t="shared" si="135"/>
        <v/>
      </c>
      <c r="M437" s="73" t="str">
        <f>IF(A437="GW 1",ELO_Initial,IFERROR(INDEX(Tables!$1:$1048576,MATCH('Program and Results'!$E437,Tables!$A:$A,0),MATCH('Program and Results'!$A437,Tables!$1:$1,0)-1),""))</f>
        <v/>
      </c>
      <c r="N437" s="74" t="str">
        <f t="shared" si="131"/>
        <v/>
      </c>
      <c r="O437" s="74" t="str">
        <f t="shared" si="132"/>
        <v/>
      </c>
      <c r="P437" s="75" t="str">
        <f t="shared" si="137"/>
        <v/>
      </c>
      <c r="Q437" s="76" t="str">
        <f t="shared" si="133"/>
        <v/>
      </c>
      <c r="R437" s="77" t="str">
        <f t="shared" si="134"/>
        <v/>
      </c>
      <c r="S437" s="87" t="str">
        <f t="shared" si="138"/>
        <v/>
      </c>
      <c r="T437" s="74" t="str">
        <f t="shared" si="128"/>
        <v/>
      </c>
      <c r="U437" s="74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8" t="str">
        <f t="shared" si="139"/>
        <v/>
      </c>
      <c r="W437" s="88" t="str">
        <f>IF(OR($A437="GW 1",$A437="GW 2",$A437="GW 3",$A437="GW 4",$A437="GW 5",$A437="GW 6"),"N/A",IF(T437="","",IF(AND(T437&gt;='Prediction Systems settings'!$B$3,'Program and Results'!T437&lt;='Prediction Systems settings'!$C$3),"DRAW",IF(T437&gt;0,"HOME","AWAY"))))</f>
        <v/>
      </c>
      <c r="X437" s="89" t="str">
        <f t="shared" si="124"/>
        <v/>
      </c>
      <c r="Y437" s="74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4" t="str">
        <f t="shared" si="125"/>
        <v/>
      </c>
      <c r="AA437" s="85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6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6" t="str">
        <f t="shared" si="126"/>
        <v/>
      </c>
      <c r="AD437" s="86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6" t="str">
        <f t="shared" si="127"/>
        <v/>
      </c>
      <c r="AK437" t="s">
        <v>208</v>
      </c>
      <c r="AL437" t="s">
        <v>208</v>
      </c>
    </row>
    <row r="438" spans="1:38">
      <c r="A438" s="80"/>
      <c r="F438" s="73" t="str">
        <f t="shared" si="136"/>
        <v/>
      </c>
      <c r="G438" s="73" t="str">
        <f>IF(A438="GW 1",ELO_Initial,IFERROR(INDEX(Tables!$1:$1048576,MATCH('Program and Results'!$B438,Tables!$A:$A,0),MATCH('Program and Results'!$A438,Tables!$1:$1,0)-1),""))</f>
        <v/>
      </c>
      <c r="H438" s="74" t="str">
        <f t="shared" si="129"/>
        <v/>
      </c>
      <c r="I438" s="74" t="str">
        <f t="shared" si="130"/>
        <v/>
      </c>
      <c r="J438" s="75" t="str">
        <f t="shared" si="123"/>
        <v/>
      </c>
      <c r="K438" s="76" t="str">
        <f>IF(E438="","",IF(ABS(C438-D438)=0,0,IF(ABS(C438-D438)&gt;10,2.99,INDEX('ELO settings '!$B$25:$B$34,MATCH(ABS(C438-D438),'ELO settings '!$A$25:$A$34,0)))))</f>
        <v/>
      </c>
      <c r="L438" s="73" t="str">
        <f t="shared" si="135"/>
        <v/>
      </c>
      <c r="M438" s="73" t="str">
        <f>IF(A438="GW 1",ELO_Initial,IFERROR(INDEX(Tables!$1:$1048576,MATCH('Program and Results'!$E438,Tables!$A:$A,0),MATCH('Program and Results'!$A438,Tables!$1:$1,0)-1),""))</f>
        <v/>
      </c>
      <c r="N438" s="74" t="str">
        <f t="shared" si="131"/>
        <v/>
      </c>
      <c r="O438" s="74" t="str">
        <f t="shared" si="132"/>
        <v/>
      </c>
      <c r="P438" s="75" t="str">
        <f t="shared" si="137"/>
        <v/>
      </c>
      <c r="Q438" s="76" t="str">
        <f t="shared" si="133"/>
        <v/>
      </c>
      <c r="R438" s="77" t="str">
        <f t="shared" si="134"/>
        <v/>
      </c>
      <c r="S438" s="87" t="str">
        <f t="shared" si="138"/>
        <v/>
      </c>
      <c r="T438" s="74" t="str">
        <f t="shared" si="128"/>
        <v/>
      </c>
      <c r="U438" s="74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8" t="str">
        <f t="shared" si="139"/>
        <v/>
      </c>
      <c r="W438" s="88" t="str">
        <f>IF(OR($A438="GW 1",$A438="GW 2",$A438="GW 3",$A438="GW 4",$A438="GW 5",$A438="GW 6"),"N/A",IF(T438="","",IF(AND(T438&gt;='Prediction Systems settings'!$B$3,'Program and Results'!T438&lt;='Prediction Systems settings'!$C$3),"DRAW",IF(T438&gt;0,"HOME","AWAY"))))</f>
        <v/>
      </c>
      <c r="X438" s="89" t="str">
        <f t="shared" si="124"/>
        <v/>
      </c>
      <c r="Y438" s="74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4" t="str">
        <f t="shared" si="125"/>
        <v/>
      </c>
      <c r="AA438" s="85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6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6" t="str">
        <f t="shared" si="126"/>
        <v/>
      </c>
      <c r="AD438" s="86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6" t="str">
        <f t="shared" si="127"/>
        <v/>
      </c>
      <c r="AK438" t="s">
        <v>208</v>
      </c>
      <c r="AL438" t="s">
        <v>208</v>
      </c>
    </row>
    <row r="439" spans="1:38">
      <c r="A439" s="80"/>
      <c r="F439" s="73" t="str">
        <f t="shared" si="136"/>
        <v/>
      </c>
      <c r="G439" s="73" t="str">
        <f>IF(A439="GW 1",ELO_Initial,IFERROR(INDEX(Tables!$1:$1048576,MATCH('Program and Results'!$B439,Tables!$A:$A,0),MATCH('Program and Results'!$A439,Tables!$1:$1,0)-1),""))</f>
        <v/>
      </c>
      <c r="H439" s="74" t="str">
        <f t="shared" si="129"/>
        <v/>
      </c>
      <c r="I439" s="74" t="str">
        <f t="shared" si="130"/>
        <v/>
      </c>
      <c r="J439" s="75" t="str">
        <f t="shared" si="123"/>
        <v/>
      </c>
      <c r="K439" s="76" t="str">
        <f>IF(E439="","",IF(ABS(C439-D439)=0,0,IF(ABS(C439-D439)&gt;10,2.99,INDEX('ELO settings '!$B$25:$B$34,MATCH(ABS(C439-D439),'ELO settings '!$A$25:$A$34,0)))))</f>
        <v/>
      </c>
      <c r="L439" s="73" t="str">
        <f t="shared" si="135"/>
        <v/>
      </c>
      <c r="M439" s="73" t="str">
        <f>IF(A439="GW 1",ELO_Initial,IFERROR(INDEX(Tables!$1:$1048576,MATCH('Program and Results'!$E439,Tables!$A:$A,0),MATCH('Program and Results'!$A439,Tables!$1:$1,0)-1),""))</f>
        <v/>
      </c>
      <c r="N439" s="74" t="str">
        <f t="shared" si="131"/>
        <v/>
      </c>
      <c r="O439" s="74" t="str">
        <f t="shared" si="132"/>
        <v/>
      </c>
      <c r="P439" s="75" t="str">
        <f t="shared" si="137"/>
        <v/>
      </c>
      <c r="Q439" s="76" t="str">
        <f t="shared" si="133"/>
        <v/>
      </c>
      <c r="R439" s="77" t="str">
        <f t="shared" si="134"/>
        <v/>
      </c>
      <c r="S439" s="87" t="str">
        <f t="shared" si="138"/>
        <v/>
      </c>
      <c r="T439" s="74" t="str">
        <f t="shared" si="128"/>
        <v/>
      </c>
      <c r="U439" s="74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8" t="str">
        <f t="shared" si="139"/>
        <v/>
      </c>
      <c r="W439" s="88" t="str">
        <f>IF(OR($A439="GW 1",$A439="GW 2",$A439="GW 3",$A439="GW 4",$A439="GW 5",$A439="GW 6"),"N/A",IF(T439="","",IF(AND(T439&gt;='Prediction Systems settings'!$B$3,'Program and Results'!T439&lt;='Prediction Systems settings'!$C$3),"DRAW",IF(T439&gt;0,"HOME","AWAY"))))</f>
        <v/>
      </c>
      <c r="X439" s="89" t="str">
        <f t="shared" si="124"/>
        <v/>
      </c>
      <c r="Y439" s="74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4" t="str">
        <f t="shared" si="125"/>
        <v/>
      </c>
      <c r="AA439" s="85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6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6" t="str">
        <f t="shared" si="126"/>
        <v/>
      </c>
      <c r="AD439" s="86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6" t="str">
        <f t="shared" si="127"/>
        <v/>
      </c>
      <c r="AK439" t="s">
        <v>208</v>
      </c>
      <c r="AL439" t="s">
        <v>208</v>
      </c>
    </row>
    <row r="440" spans="1:38">
      <c r="A440" s="80"/>
      <c r="F440" s="73" t="str">
        <f t="shared" si="136"/>
        <v/>
      </c>
      <c r="G440" s="73" t="str">
        <f>IF(A440="GW 1",ELO_Initial,IFERROR(INDEX(Tables!$1:$1048576,MATCH('Program and Results'!$B440,Tables!$A:$A,0),MATCH('Program and Results'!$A440,Tables!$1:$1,0)-1),""))</f>
        <v/>
      </c>
      <c r="H440" s="74" t="str">
        <f t="shared" si="129"/>
        <v/>
      </c>
      <c r="I440" s="74" t="str">
        <f t="shared" si="130"/>
        <v/>
      </c>
      <c r="J440" s="75" t="str">
        <f t="shared" si="123"/>
        <v/>
      </c>
      <c r="K440" s="76" t="str">
        <f>IF(E440="","",IF(ABS(C440-D440)=0,0,IF(ABS(C440-D440)&gt;10,2.99,INDEX('ELO settings '!$B$25:$B$34,MATCH(ABS(C440-D440),'ELO settings '!$A$25:$A$34,0)))))</f>
        <v/>
      </c>
      <c r="L440" s="73" t="str">
        <f t="shared" si="135"/>
        <v/>
      </c>
      <c r="M440" s="73" t="str">
        <f>IF(A440="GW 1",ELO_Initial,IFERROR(INDEX(Tables!$1:$1048576,MATCH('Program and Results'!$E440,Tables!$A:$A,0),MATCH('Program and Results'!$A440,Tables!$1:$1,0)-1),""))</f>
        <v/>
      </c>
      <c r="N440" s="74" t="str">
        <f t="shared" si="131"/>
        <v/>
      </c>
      <c r="O440" s="74" t="str">
        <f t="shared" si="132"/>
        <v/>
      </c>
      <c r="P440" s="75" t="str">
        <f t="shared" si="137"/>
        <v/>
      </c>
      <c r="Q440" s="76" t="str">
        <f t="shared" si="133"/>
        <v/>
      </c>
      <c r="R440" s="77" t="str">
        <f t="shared" si="134"/>
        <v/>
      </c>
      <c r="S440" s="87" t="str">
        <f t="shared" si="138"/>
        <v/>
      </c>
      <c r="T440" s="74" t="str">
        <f t="shared" si="128"/>
        <v/>
      </c>
      <c r="U440" s="74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8" t="str">
        <f t="shared" si="139"/>
        <v/>
      </c>
      <c r="W440" s="88" t="str">
        <f>IF(OR($A440="GW 1",$A440="GW 2",$A440="GW 3",$A440="GW 4",$A440="GW 5",$A440="GW 6"),"N/A",IF(T440="","",IF(AND(T440&gt;='Prediction Systems settings'!$B$3,'Program and Results'!T440&lt;='Prediction Systems settings'!$C$3),"DRAW",IF(T440&gt;0,"HOME","AWAY"))))</f>
        <v/>
      </c>
      <c r="X440" s="89" t="str">
        <f t="shared" si="124"/>
        <v/>
      </c>
      <c r="Y440" s="74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4" t="str">
        <f t="shared" si="125"/>
        <v/>
      </c>
      <c r="AA440" s="85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6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6" t="str">
        <f t="shared" si="126"/>
        <v/>
      </c>
      <c r="AD440" s="86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6" t="str">
        <f t="shared" si="127"/>
        <v/>
      </c>
      <c r="AK440" t="s">
        <v>208</v>
      </c>
      <c r="AL440" t="s">
        <v>208</v>
      </c>
    </row>
    <row r="441" spans="1:38">
      <c r="A441" s="80"/>
      <c r="F441" s="73" t="str">
        <f t="shared" si="136"/>
        <v/>
      </c>
      <c r="G441" s="73" t="str">
        <f>IF(A441="GW 1",ELO_Initial,IFERROR(INDEX(Tables!$1:$1048576,MATCH('Program and Results'!$B441,Tables!$A:$A,0),MATCH('Program and Results'!$A441,Tables!$1:$1,0)-1),""))</f>
        <v/>
      </c>
      <c r="H441" s="74" t="str">
        <f t="shared" si="129"/>
        <v/>
      </c>
      <c r="I441" s="74" t="str">
        <f t="shared" si="130"/>
        <v/>
      </c>
      <c r="J441" s="75" t="str">
        <f t="shared" si="123"/>
        <v/>
      </c>
      <c r="K441" s="76" t="str">
        <f>IF(E441="","",IF(ABS(C441-D441)=0,0,IF(ABS(C441-D441)&gt;10,2.99,INDEX('ELO settings '!$B$25:$B$34,MATCH(ABS(C441-D441),'ELO settings '!$A$25:$A$34,0)))))</f>
        <v/>
      </c>
      <c r="L441" s="73" t="str">
        <f t="shared" si="135"/>
        <v/>
      </c>
      <c r="M441" s="73" t="str">
        <f>IF(A441="GW 1",ELO_Initial,IFERROR(INDEX(Tables!$1:$1048576,MATCH('Program and Results'!$E441,Tables!$A:$A,0),MATCH('Program and Results'!$A441,Tables!$1:$1,0)-1),""))</f>
        <v/>
      </c>
      <c r="N441" s="74" t="str">
        <f t="shared" si="131"/>
        <v/>
      </c>
      <c r="O441" s="74" t="str">
        <f t="shared" si="132"/>
        <v/>
      </c>
      <c r="P441" s="75" t="str">
        <f t="shared" si="137"/>
        <v/>
      </c>
      <c r="Q441" s="76" t="str">
        <f t="shared" si="133"/>
        <v/>
      </c>
      <c r="R441" s="77" t="str">
        <f t="shared" si="134"/>
        <v/>
      </c>
      <c r="S441" s="87" t="str">
        <f t="shared" si="138"/>
        <v/>
      </c>
      <c r="T441" s="74" t="str">
        <f t="shared" si="128"/>
        <v/>
      </c>
      <c r="U441" s="74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8" t="str">
        <f t="shared" si="139"/>
        <v/>
      </c>
      <c r="W441" s="88" t="str">
        <f>IF(OR($A441="GW 1",$A441="GW 2",$A441="GW 3",$A441="GW 4",$A441="GW 5",$A441="GW 6"),"N/A",IF(T441="","",IF(AND(T441&gt;='Prediction Systems settings'!$B$3,'Program and Results'!T441&lt;='Prediction Systems settings'!$C$3),"DRAW",IF(T441&gt;0,"HOME","AWAY"))))</f>
        <v/>
      </c>
      <c r="X441" s="89" t="str">
        <f t="shared" si="124"/>
        <v/>
      </c>
      <c r="Y441" s="74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4" t="str">
        <f t="shared" si="125"/>
        <v/>
      </c>
      <c r="AA441" s="85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6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6" t="str">
        <f t="shared" si="126"/>
        <v/>
      </c>
      <c r="AD441" s="86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6" t="str">
        <f t="shared" si="127"/>
        <v/>
      </c>
      <c r="AK441" t="s">
        <v>208</v>
      </c>
      <c r="AL441" t="s">
        <v>208</v>
      </c>
    </row>
    <row r="442" spans="1:38">
      <c r="A442" s="80"/>
      <c r="F442" s="73" t="str">
        <f t="shared" si="136"/>
        <v/>
      </c>
      <c r="G442" s="73" t="str">
        <f>IF(A442="GW 1",ELO_Initial,IFERROR(INDEX(Tables!$1:$1048576,MATCH('Program and Results'!$B442,Tables!$A:$A,0),MATCH('Program and Results'!$A442,Tables!$1:$1,0)-1),""))</f>
        <v/>
      </c>
      <c r="H442" s="74" t="str">
        <f t="shared" si="129"/>
        <v/>
      </c>
      <c r="I442" s="74" t="str">
        <f t="shared" si="130"/>
        <v/>
      </c>
      <c r="J442" s="75" t="str">
        <f t="shared" si="123"/>
        <v/>
      </c>
      <c r="K442" s="76" t="str">
        <f>IF(E442="","",IF(ABS(C442-D442)=0,0,IF(ABS(C442-D442)&gt;10,2.99,INDEX('ELO settings '!$B$25:$B$34,MATCH(ABS(C442-D442),'ELO settings '!$A$25:$A$34,0)))))</f>
        <v/>
      </c>
      <c r="L442" s="73" t="str">
        <f t="shared" si="135"/>
        <v/>
      </c>
      <c r="M442" s="73" t="str">
        <f>IF(A442="GW 1",ELO_Initial,IFERROR(INDEX(Tables!$1:$1048576,MATCH('Program and Results'!$E442,Tables!$A:$A,0),MATCH('Program and Results'!$A442,Tables!$1:$1,0)-1),""))</f>
        <v/>
      </c>
      <c r="N442" s="74" t="str">
        <f t="shared" si="131"/>
        <v/>
      </c>
      <c r="O442" s="74" t="str">
        <f t="shared" si="132"/>
        <v/>
      </c>
      <c r="P442" s="75" t="str">
        <f t="shared" si="137"/>
        <v/>
      </c>
      <c r="Q442" s="76" t="str">
        <f t="shared" si="133"/>
        <v/>
      </c>
      <c r="R442" s="77" t="str">
        <f t="shared" si="134"/>
        <v/>
      </c>
      <c r="S442" s="87" t="str">
        <f t="shared" si="138"/>
        <v/>
      </c>
      <c r="T442" s="74" t="str">
        <f t="shared" si="128"/>
        <v/>
      </c>
      <c r="U442" s="74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8" t="str">
        <f t="shared" si="139"/>
        <v/>
      </c>
      <c r="W442" s="88" t="str">
        <f>IF(OR($A442="GW 1",$A442="GW 2",$A442="GW 3",$A442="GW 4",$A442="GW 5",$A442="GW 6"),"N/A",IF(T442="","",IF(AND(T442&gt;='Prediction Systems settings'!$B$3,'Program and Results'!T442&lt;='Prediction Systems settings'!$C$3),"DRAW",IF(T442&gt;0,"HOME","AWAY"))))</f>
        <v/>
      </c>
      <c r="X442" s="89" t="str">
        <f t="shared" si="124"/>
        <v/>
      </c>
      <c r="Y442" s="74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4" t="str">
        <f t="shared" si="125"/>
        <v/>
      </c>
      <c r="AA442" s="85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6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6" t="str">
        <f t="shared" si="126"/>
        <v/>
      </c>
      <c r="AD442" s="86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6" t="str">
        <f t="shared" si="127"/>
        <v/>
      </c>
      <c r="AK442" t="s">
        <v>208</v>
      </c>
      <c r="AL442" t="s">
        <v>208</v>
      </c>
    </row>
    <row r="443" spans="1:38">
      <c r="A443" s="80"/>
      <c r="F443" s="73" t="str">
        <f t="shared" si="136"/>
        <v/>
      </c>
      <c r="G443" s="73" t="str">
        <f>IF(A443="GW 1",ELO_Initial,IFERROR(INDEX(Tables!$1:$1048576,MATCH('Program and Results'!$B443,Tables!$A:$A,0),MATCH('Program and Results'!$A443,Tables!$1:$1,0)-1),""))</f>
        <v/>
      </c>
      <c r="H443" s="74" t="str">
        <f t="shared" si="129"/>
        <v/>
      </c>
      <c r="I443" s="74" t="str">
        <f t="shared" si="130"/>
        <v/>
      </c>
      <c r="J443" s="75" t="str">
        <f t="shared" si="123"/>
        <v/>
      </c>
      <c r="K443" s="76" t="str">
        <f>IF(E443="","",IF(ABS(C443-D443)=0,0,IF(ABS(C443-D443)&gt;10,2.99,INDEX('ELO settings '!$B$25:$B$34,MATCH(ABS(C443-D443),'ELO settings '!$A$25:$A$34,0)))))</f>
        <v/>
      </c>
      <c r="L443" s="73" t="str">
        <f t="shared" si="135"/>
        <v/>
      </c>
      <c r="M443" s="73" t="str">
        <f>IF(A443="GW 1",ELO_Initial,IFERROR(INDEX(Tables!$1:$1048576,MATCH('Program and Results'!$E443,Tables!$A:$A,0),MATCH('Program and Results'!$A443,Tables!$1:$1,0)-1),""))</f>
        <v/>
      </c>
      <c r="N443" s="74" t="str">
        <f t="shared" si="131"/>
        <v/>
      </c>
      <c r="O443" s="74" t="str">
        <f t="shared" si="132"/>
        <v/>
      </c>
      <c r="P443" s="75" t="str">
        <f t="shared" si="137"/>
        <v/>
      </c>
      <c r="Q443" s="76" t="str">
        <f t="shared" si="133"/>
        <v/>
      </c>
      <c r="R443" s="77" t="str">
        <f t="shared" si="134"/>
        <v/>
      </c>
      <c r="S443" s="87" t="str">
        <f t="shared" si="138"/>
        <v/>
      </c>
      <c r="T443" s="74" t="str">
        <f t="shared" si="128"/>
        <v/>
      </c>
      <c r="U443" s="74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8" t="str">
        <f t="shared" si="139"/>
        <v/>
      </c>
      <c r="W443" s="88" t="str">
        <f>IF(OR($A443="GW 1",$A443="GW 2",$A443="GW 3",$A443="GW 4",$A443="GW 5",$A443="GW 6"),"N/A",IF(T443="","",IF(AND(T443&gt;='Prediction Systems settings'!$B$3,'Program and Results'!T443&lt;='Prediction Systems settings'!$C$3),"DRAW",IF(T443&gt;0,"HOME","AWAY"))))</f>
        <v/>
      </c>
      <c r="X443" s="89" t="str">
        <f t="shared" si="124"/>
        <v/>
      </c>
      <c r="Y443" s="74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4" t="str">
        <f t="shared" si="125"/>
        <v/>
      </c>
      <c r="AA443" s="85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6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6" t="str">
        <f t="shared" si="126"/>
        <v/>
      </c>
      <c r="AD443" s="86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6" t="str">
        <f t="shared" si="127"/>
        <v/>
      </c>
      <c r="AK443" t="s">
        <v>208</v>
      </c>
      <c r="AL443" t="s">
        <v>208</v>
      </c>
    </row>
    <row r="444" spans="1:38">
      <c r="A444" s="80"/>
      <c r="F444" s="73" t="str">
        <f t="shared" si="136"/>
        <v/>
      </c>
      <c r="G444" s="73" t="str">
        <f>IF(A444="GW 1",ELO_Initial,IFERROR(INDEX(Tables!$1:$1048576,MATCH('Program and Results'!$B444,Tables!$A:$A,0),MATCH('Program and Results'!$A444,Tables!$1:$1,0)-1),""))</f>
        <v/>
      </c>
      <c r="H444" s="74" t="str">
        <f t="shared" si="129"/>
        <v/>
      </c>
      <c r="I444" s="74" t="str">
        <f t="shared" si="130"/>
        <v/>
      </c>
      <c r="J444" s="75" t="str">
        <f t="shared" si="123"/>
        <v/>
      </c>
      <c r="K444" s="76" t="str">
        <f>IF(E444="","",IF(ABS(C444-D444)=0,0,IF(ABS(C444-D444)&gt;10,2.99,INDEX('ELO settings '!$B$25:$B$34,MATCH(ABS(C444-D444),'ELO settings '!$A$25:$A$34,0)))))</f>
        <v/>
      </c>
      <c r="L444" s="73" t="str">
        <f t="shared" si="135"/>
        <v/>
      </c>
      <c r="M444" s="73" t="str">
        <f>IF(A444="GW 1",ELO_Initial,IFERROR(INDEX(Tables!$1:$1048576,MATCH('Program and Results'!$E444,Tables!$A:$A,0),MATCH('Program and Results'!$A444,Tables!$1:$1,0)-1),""))</f>
        <v/>
      </c>
      <c r="N444" s="74" t="str">
        <f t="shared" si="131"/>
        <v/>
      </c>
      <c r="O444" s="74" t="str">
        <f t="shared" si="132"/>
        <v/>
      </c>
      <c r="P444" s="75" t="str">
        <f t="shared" si="137"/>
        <v/>
      </c>
      <c r="Q444" s="76" t="str">
        <f t="shared" si="133"/>
        <v/>
      </c>
      <c r="R444" s="77" t="str">
        <f t="shared" si="134"/>
        <v/>
      </c>
      <c r="S444" s="87" t="str">
        <f t="shared" si="138"/>
        <v/>
      </c>
      <c r="T444" s="74" t="str">
        <f t="shared" si="128"/>
        <v/>
      </c>
      <c r="U444" s="74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8" t="str">
        <f t="shared" si="139"/>
        <v/>
      </c>
      <c r="W444" s="88" t="str">
        <f>IF(OR($A444="GW 1",$A444="GW 2",$A444="GW 3",$A444="GW 4",$A444="GW 5",$A444="GW 6"),"N/A",IF(T444="","",IF(AND(T444&gt;='Prediction Systems settings'!$B$3,'Program and Results'!T444&lt;='Prediction Systems settings'!$C$3),"DRAW",IF(T444&gt;0,"HOME","AWAY"))))</f>
        <v/>
      </c>
      <c r="X444" s="89" t="str">
        <f t="shared" si="124"/>
        <v/>
      </c>
      <c r="Y444" s="74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4" t="str">
        <f t="shared" si="125"/>
        <v/>
      </c>
      <c r="AA444" s="85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6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6" t="str">
        <f t="shared" si="126"/>
        <v/>
      </c>
      <c r="AD444" s="86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6" t="str">
        <f t="shared" si="127"/>
        <v/>
      </c>
      <c r="AK444" t="s">
        <v>208</v>
      </c>
      <c r="AL444" t="s">
        <v>208</v>
      </c>
    </row>
    <row r="445" spans="1:38">
      <c r="A445" s="80"/>
      <c r="F445" s="73" t="str">
        <f t="shared" si="136"/>
        <v/>
      </c>
      <c r="G445" s="73" t="str">
        <f>IF(A445="GW 1",ELO_Initial,IFERROR(INDEX(Tables!$1:$1048576,MATCH('Program and Results'!$B445,Tables!$A:$A,0),MATCH('Program and Results'!$A445,Tables!$1:$1,0)-1),""))</f>
        <v/>
      </c>
      <c r="H445" s="74" t="str">
        <f t="shared" si="129"/>
        <v/>
      </c>
      <c r="I445" s="74" t="str">
        <f t="shared" si="130"/>
        <v/>
      </c>
      <c r="J445" s="75" t="str">
        <f t="shared" si="123"/>
        <v/>
      </c>
      <c r="K445" s="76" t="str">
        <f>IF(E445="","",IF(ABS(C445-D445)=0,0,IF(ABS(C445-D445)&gt;10,2.99,INDEX('ELO settings '!$B$25:$B$34,MATCH(ABS(C445-D445),'ELO settings '!$A$25:$A$34,0)))))</f>
        <v/>
      </c>
      <c r="L445" s="73" t="str">
        <f t="shared" si="135"/>
        <v/>
      </c>
      <c r="M445" s="73" t="str">
        <f>IF(A445="GW 1",ELO_Initial,IFERROR(INDEX(Tables!$1:$1048576,MATCH('Program and Results'!$E445,Tables!$A:$A,0),MATCH('Program and Results'!$A445,Tables!$1:$1,0)-1),""))</f>
        <v/>
      </c>
      <c r="N445" s="74" t="str">
        <f t="shared" si="131"/>
        <v/>
      </c>
      <c r="O445" s="74" t="str">
        <f t="shared" si="132"/>
        <v/>
      </c>
      <c r="P445" s="75" t="str">
        <f t="shared" si="137"/>
        <v/>
      </c>
      <c r="Q445" s="76" t="str">
        <f t="shared" si="133"/>
        <v/>
      </c>
      <c r="R445" s="77" t="str">
        <f t="shared" si="134"/>
        <v/>
      </c>
      <c r="S445" s="87" t="str">
        <f t="shared" si="138"/>
        <v/>
      </c>
      <c r="T445" s="74" t="str">
        <f t="shared" si="128"/>
        <v/>
      </c>
      <c r="U445" s="74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8" t="str">
        <f t="shared" si="139"/>
        <v/>
      </c>
      <c r="W445" s="88" t="str">
        <f>IF(OR($A445="GW 1",$A445="GW 2",$A445="GW 3",$A445="GW 4",$A445="GW 5",$A445="GW 6"),"N/A",IF(T445="","",IF(AND(T445&gt;='Prediction Systems settings'!$B$3,'Program and Results'!T445&lt;='Prediction Systems settings'!$C$3),"DRAW",IF(T445&gt;0,"HOME","AWAY"))))</f>
        <v/>
      </c>
      <c r="X445" s="89" t="str">
        <f t="shared" si="124"/>
        <v/>
      </c>
      <c r="Y445" s="74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4" t="str">
        <f t="shared" si="125"/>
        <v/>
      </c>
      <c r="AA445" s="85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6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6" t="str">
        <f t="shared" si="126"/>
        <v/>
      </c>
      <c r="AD445" s="86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6" t="str">
        <f t="shared" si="127"/>
        <v/>
      </c>
      <c r="AK445" t="s">
        <v>208</v>
      </c>
      <c r="AL445" t="s">
        <v>208</v>
      </c>
    </row>
    <row r="446" spans="1:38">
      <c r="A446" s="80"/>
      <c r="F446" s="73" t="str">
        <f t="shared" si="136"/>
        <v/>
      </c>
      <c r="G446" s="73" t="str">
        <f>IF(A446="GW 1",ELO_Initial,IFERROR(INDEX(Tables!$1:$1048576,MATCH('Program and Results'!$B446,Tables!$A:$A,0),MATCH('Program and Results'!$A446,Tables!$1:$1,0)-1),""))</f>
        <v/>
      </c>
      <c r="H446" s="74" t="str">
        <f t="shared" si="129"/>
        <v/>
      </c>
      <c r="I446" s="74" t="str">
        <f t="shared" si="130"/>
        <v/>
      </c>
      <c r="J446" s="75" t="str">
        <f t="shared" si="123"/>
        <v/>
      </c>
      <c r="K446" s="76" t="str">
        <f>IF(E446="","",IF(ABS(C446-D446)=0,0,IF(ABS(C446-D446)&gt;10,2.99,INDEX('ELO settings '!$B$25:$B$34,MATCH(ABS(C446-D446),'ELO settings '!$A$25:$A$34,0)))))</f>
        <v/>
      </c>
      <c r="L446" s="73" t="str">
        <f t="shared" si="135"/>
        <v/>
      </c>
      <c r="M446" s="73" t="str">
        <f>IF(A446="GW 1",ELO_Initial,IFERROR(INDEX(Tables!$1:$1048576,MATCH('Program and Results'!$E446,Tables!$A:$A,0),MATCH('Program and Results'!$A446,Tables!$1:$1,0)-1),""))</f>
        <v/>
      </c>
      <c r="N446" s="74" t="str">
        <f t="shared" si="131"/>
        <v/>
      </c>
      <c r="O446" s="74" t="str">
        <f t="shared" si="132"/>
        <v/>
      </c>
      <c r="P446" s="75" t="str">
        <f t="shared" si="137"/>
        <v/>
      </c>
      <c r="Q446" s="76" t="str">
        <f t="shared" si="133"/>
        <v/>
      </c>
      <c r="R446" s="77" t="str">
        <f t="shared" si="134"/>
        <v/>
      </c>
      <c r="S446" s="87" t="str">
        <f t="shared" si="138"/>
        <v/>
      </c>
      <c r="T446" s="74" t="str">
        <f t="shared" si="128"/>
        <v/>
      </c>
      <c r="U446" s="74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8" t="str">
        <f t="shared" si="139"/>
        <v/>
      </c>
      <c r="W446" s="88" t="str">
        <f>IF(OR($A446="GW 1",$A446="GW 2",$A446="GW 3",$A446="GW 4",$A446="GW 5",$A446="GW 6"),"N/A",IF(T446="","",IF(AND(T446&gt;='Prediction Systems settings'!$B$3,'Program and Results'!T446&lt;='Prediction Systems settings'!$C$3),"DRAW",IF(T446&gt;0,"HOME","AWAY"))))</f>
        <v/>
      </c>
      <c r="X446" s="89" t="str">
        <f t="shared" si="124"/>
        <v/>
      </c>
      <c r="Y446" s="74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4" t="str">
        <f t="shared" si="125"/>
        <v/>
      </c>
      <c r="AA446" s="85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6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6" t="str">
        <f t="shared" si="126"/>
        <v/>
      </c>
      <c r="AD446" s="86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6" t="str">
        <f t="shared" si="127"/>
        <v/>
      </c>
      <c r="AK446" t="s">
        <v>208</v>
      </c>
      <c r="AL446" t="s">
        <v>208</v>
      </c>
    </row>
    <row r="447" spans="1:38">
      <c r="A447" s="80"/>
      <c r="F447" s="73" t="str">
        <f t="shared" si="136"/>
        <v/>
      </c>
      <c r="G447" s="73" t="str">
        <f>IF(A447="GW 1",ELO_Initial,IFERROR(INDEX(Tables!$1:$1048576,MATCH('Program and Results'!$B447,Tables!$A:$A,0),MATCH('Program and Results'!$A447,Tables!$1:$1,0)-1),""))</f>
        <v/>
      </c>
      <c r="H447" s="74" t="str">
        <f t="shared" si="129"/>
        <v/>
      </c>
      <c r="I447" s="74" t="str">
        <f t="shared" si="130"/>
        <v/>
      </c>
      <c r="J447" s="75" t="str">
        <f t="shared" si="123"/>
        <v/>
      </c>
      <c r="K447" s="76" t="str">
        <f>IF(E447="","",IF(ABS(C447-D447)=0,0,IF(ABS(C447-D447)&gt;10,2.99,INDEX('ELO settings '!$B$25:$B$34,MATCH(ABS(C447-D447),'ELO settings '!$A$25:$A$34,0)))))</f>
        <v/>
      </c>
      <c r="L447" s="73" t="str">
        <f t="shared" si="135"/>
        <v/>
      </c>
      <c r="M447" s="73" t="str">
        <f>IF(A447="GW 1",ELO_Initial,IFERROR(INDEX(Tables!$1:$1048576,MATCH('Program and Results'!$E447,Tables!$A:$A,0),MATCH('Program and Results'!$A447,Tables!$1:$1,0)-1),""))</f>
        <v/>
      </c>
      <c r="N447" s="74" t="str">
        <f t="shared" si="131"/>
        <v/>
      </c>
      <c r="O447" s="74" t="str">
        <f t="shared" si="132"/>
        <v/>
      </c>
      <c r="P447" s="75" t="str">
        <f t="shared" si="137"/>
        <v/>
      </c>
      <c r="Q447" s="76" t="str">
        <f t="shared" si="133"/>
        <v/>
      </c>
      <c r="R447" s="77" t="str">
        <f t="shared" si="134"/>
        <v/>
      </c>
      <c r="S447" s="87" t="str">
        <f t="shared" si="138"/>
        <v/>
      </c>
      <c r="T447" s="74" t="str">
        <f t="shared" si="128"/>
        <v/>
      </c>
      <c r="U447" s="74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8" t="str">
        <f t="shared" si="139"/>
        <v/>
      </c>
      <c r="W447" s="88" t="str">
        <f>IF(OR($A447="GW 1",$A447="GW 2",$A447="GW 3",$A447="GW 4",$A447="GW 5",$A447="GW 6"),"N/A",IF(T447="","",IF(AND(T447&gt;='Prediction Systems settings'!$B$3,'Program and Results'!T447&lt;='Prediction Systems settings'!$C$3),"DRAW",IF(T447&gt;0,"HOME","AWAY"))))</f>
        <v/>
      </c>
      <c r="X447" s="89" t="str">
        <f t="shared" si="124"/>
        <v/>
      </c>
      <c r="Y447" s="74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4" t="str">
        <f t="shared" si="125"/>
        <v/>
      </c>
      <c r="AA447" s="85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6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6" t="str">
        <f t="shared" si="126"/>
        <v/>
      </c>
      <c r="AD447" s="86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6" t="str">
        <f t="shared" si="127"/>
        <v/>
      </c>
      <c r="AK447" t="s">
        <v>208</v>
      </c>
      <c r="AL447" t="s">
        <v>208</v>
      </c>
    </row>
    <row r="448" spans="1:38">
      <c r="A448" s="80"/>
      <c r="F448" s="73" t="str">
        <f t="shared" si="136"/>
        <v/>
      </c>
      <c r="G448" s="73" t="str">
        <f>IF(A448="GW 1",ELO_Initial,IFERROR(INDEX(Tables!$1:$1048576,MATCH('Program and Results'!$B448,Tables!$A:$A,0),MATCH('Program and Results'!$A448,Tables!$1:$1,0)-1),""))</f>
        <v/>
      </c>
      <c r="H448" s="74" t="str">
        <f t="shared" si="129"/>
        <v/>
      </c>
      <c r="I448" s="74" t="str">
        <f t="shared" si="130"/>
        <v/>
      </c>
      <c r="J448" s="75" t="str">
        <f t="shared" si="123"/>
        <v/>
      </c>
      <c r="K448" s="76" t="str">
        <f>IF(E448="","",IF(ABS(C448-D448)=0,0,IF(ABS(C448-D448)&gt;10,2.99,INDEX('ELO settings '!$B$25:$B$34,MATCH(ABS(C448-D448),'ELO settings '!$A$25:$A$34,0)))))</f>
        <v/>
      </c>
      <c r="L448" s="73" t="str">
        <f t="shared" si="135"/>
        <v/>
      </c>
      <c r="M448" s="73" t="str">
        <f>IF(A448="GW 1",ELO_Initial,IFERROR(INDEX(Tables!$1:$1048576,MATCH('Program and Results'!$E448,Tables!$A:$A,0),MATCH('Program and Results'!$A448,Tables!$1:$1,0)-1),""))</f>
        <v/>
      </c>
      <c r="N448" s="74" t="str">
        <f t="shared" si="131"/>
        <v/>
      </c>
      <c r="O448" s="74" t="str">
        <f t="shared" si="132"/>
        <v/>
      </c>
      <c r="P448" s="75" t="str">
        <f t="shared" si="137"/>
        <v/>
      </c>
      <c r="Q448" s="76" t="str">
        <f t="shared" si="133"/>
        <v/>
      </c>
      <c r="R448" s="77" t="str">
        <f t="shared" si="134"/>
        <v/>
      </c>
      <c r="S448" s="87" t="str">
        <f t="shared" si="138"/>
        <v/>
      </c>
      <c r="T448" s="74" t="str">
        <f t="shared" si="128"/>
        <v/>
      </c>
      <c r="U448" s="74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8" t="str">
        <f t="shared" si="139"/>
        <v/>
      </c>
      <c r="W448" s="88" t="str">
        <f>IF(OR($A448="GW 1",$A448="GW 2",$A448="GW 3",$A448="GW 4",$A448="GW 5",$A448="GW 6"),"N/A",IF(T448="","",IF(AND(T448&gt;='Prediction Systems settings'!$B$3,'Program and Results'!T448&lt;='Prediction Systems settings'!$C$3),"DRAW",IF(T448&gt;0,"HOME","AWAY"))))</f>
        <v/>
      </c>
      <c r="X448" s="89" t="str">
        <f t="shared" si="124"/>
        <v/>
      </c>
      <c r="Y448" s="74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4" t="str">
        <f t="shared" si="125"/>
        <v/>
      </c>
      <c r="AA448" s="85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6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6" t="str">
        <f t="shared" si="126"/>
        <v/>
      </c>
      <c r="AD448" s="86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6" t="str">
        <f t="shared" si="127"/>
        <v/>
      </c>
      <c r="AK448" t="s">
        <v>208</v>
      </c>
      <c r="AL448" t="s">
        <v>208</v>
      </c>
    </row>
    <row r="449" spans="1:38">
      <c r="A449" s="80"/>
      <c r="F449" s="73" t="str">
        <f t="shared" si="136"/>
        <v/>
      </c>
      <c r="G449" s="73" t="str">
        <f>IF(A449="GW 1",ELO_Initial,IFERROR(INDEX(Tables!$1:$1048576,MATCH('Program and Results'!$B449,Tables!$A:$A,0),MATCH('Program and Results'!$A449,Tables!$1:$1,0)-1),""))</f>
        <v/>
      </c>
      <c r="H449" s="74" t="str">
        <f t="shared" si="129"/>
        <v/>
      </c>
      <c r="I449" s="74" t="str">
        <f t="shared" si="130"/>
        <v/>
      </c>
      <c r="J449" s="75" t="str">
        <f t="shared" si="123"/>
        <v/>
      </c>
      <c r="K449" s="76" t="str">
        <f>IF(E449="","",IF(ABS(C449-D449)=0,0,IF(ABS(C449-D449)&gt;10,2.99,INDEX('ELO settings '!$B$25:$B$34,MATCH(ABS(C449-D449),'ELO settings '!$A$25:$A$34,0)))))</f>
        <v/>
      </c>
      <c r="L449" s="73" t="str">
        <f t="shared" si="135"/>
        <v/>
      </c>
      <c r="M449" s="73" t="str">
        <f>IF(A449="GW 1",ELO_Initial,IFERROR(INDEX(Tables!$1:$1048576,MATCH('Program and Results'!$E449,Tables!$A:$A,0),MATCH('Program and Results'!$A449,Tables!$1:$1,0)-1),""))</f>
        <v/>
      </c>
      <c r="N449" s="74" t="str">
        <f t="shared" si="131"/>
        <v/>
      </c>
      <c r="O449" s="74" t="str">
        <f t="shared" si="132"/>
        <v/>
      </c>
      <c r="P449" s="75" t="str">
        <f t="shared" si="137"/>
        <v/>
      </c>
      <c r="Q449" s="76" t="str">
        <f t="shared" si="133"/>
        <v/>
      </c>
      <c r="R449" s="77" t="str">
        <f t="shared" si="134"/>
        <v/>
      </c>
      <c r="S449" s="87" t="str">
        <f t="shared" si="138"/>
        <v/>
      </c>
      <c r="T449" s="74" t="str">
        <f t="shared" si="128"/>
        <v/>
      </c>
      <c r="U449" s="74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8" t="str">
        <f t="shared" si="139"/>
        <v/>
      </c>
      <c r="W449" s="88" t="str">
        <f>IF(OR($A449="GW 1",$A449="GW 2",$A449="GW 3",$A449="GW 4",$A449="GW 5",$A449="GW 6"),"N/A",IF(T449="","",IF(AND(T449&gt;='Prediction Systems settings'!$B$3,'Program and Results'!T449&lt;='Prediction Systems settings'!$C$3),"DRAW",IF(T449&gt;0,"HOME","AWAY"))))</f>
        <v/>
      </c>
      <c r="X449" s="89" t="str">
        <f t="shared" si="124"/>
        <v/>
      </c>
      <c r="Y449" s="74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4" t="str">
        <f t="shared" si="125"/>
        <v/>
      </c>
      <c r="AA449" s="85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6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6" t="str">
        <f t="shared" si="126"/>
        <v/>
      </c>
      <c r="AD449" s="86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6" t="str">
        <f t="shared" si="127"/>
        <v/>
      </c>
      <c r="AK449" t="s">
        <v>208</v>
      </c>
      <c r="AL449" t="s">
        <v>208</v>
      </c>
    </row>
    <row r="450" spans="1:38">
      <c r="A450" s="80"/>
      <c r="F450" s="73" t="str">
        <f t="shared" si="136"/>
        <v/>
      </c>
      <c r="G450" s="73" t="str">
        <f>IF(A450="GW 1",ELO_Initial,IFERROR(INDEX(Tables!$1:$1048576,MATCH('Program and Results'!$B450,Tables!$A:$A,0),MATCH('Program and Results'!$A450,Tables!$1:$1,0)-1),""))</f>
        <v/>
      </c>
      <c r="H450" s="74" t="str">
        <f t="shared" si="129"/>
        <v/>
      </c>
      <c r="I450" s="74" t="str">
        <f t="shared" si="130"/>
        <v/>
      </c>
      <c r="J450" s="75" t="str">
        <f t="shared" si="123"/>
        <v/>
      </c>
      <c r="K450" s="76" t="str">
        <f>IF(E450="","",IF(ABS(C450-D450)=0,0,IF(ABS(C450-D450)&gt;10,2.99,INDEX('ELO settings '!$B$25:$B$34,MATCH(ABS(C450-D450),'ELO settings '!$A$25:$A$34,0)))))</f>
        <v/>
      </c>
      <c r="L450" s="73" t="str">
        <f t="shared" si="135"/>
        <v/>
      </c>
      <c r="M450" s="73" t="str">
        <f>IF(A450="GW 1",ELO_Initial,IFERROR(INDEX(Tables!$1:$1048576,MATCH('Program and Results'!$E450,Tables!$A:$A,0),MATCH('Program and Results'!$A450,Tables!$1:$1,0)-1),""))</f>
        <v/>
      </c>
      <c r="N450" s="74" t="str">
        <f t="shared" si="131"/>
        <v/>
      </c>
      <c r="O450" s="74" t="str">
        <f t="shared" si="132"/>
        <v/>
      </c>
      <c r="P450" s="75" t="str">
        <f t="shared" si="137"/>
        <v/>
      </c>
      <c r="Q450" s="76" t="str">
        <f t="shared" si="133"/>
        <v/>
      </c>
      <c r="R450" s="77" t="str">
        <f t="shared" si="134"/>
        <v/>
      </c>
      <c r="S450" s="87" t="str">
        <f t="shared" si="138"/>
        <v/>
      </c>
      <c r="T450" s="74" t="str">
        <f t="shared" si="128"/>
        <v/>
      </c>
      <c r="U450" s="74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8" t="str">
        <f t="shared" si="139"/>
        <v/>
      </c>
      <c r="W450" s="88" t="str">
        <f>IF(OR($A450="GW 1",$A450="GW 2",$A450="GW 3",$A450="GW 4",$A450="GW 5",$A450="GW 6"),"N/A",IF(T450="","",IF(AND(T450&gt;='Prediction Systems settings'!$B$3,'Program and Results'!T450&lt;='Prediction Systems settings'!$C$3),"DRAW",IF(T450&gt;0,"HOME","AWAY"))))</f>
        <v/>
      </c>
      <c r="X450" s="89" t="str">
        <f t="shared" si="124"/>
        <v/>
      </c>
      <c r="Y450" s="74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4" t="str">
        <f t="shared" si="125"/>
        <v/>
      </c>
      <c r="AA450" s="85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6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6" t="str">
        <f t="shared" si="126"/>
        <v/>
      </c>
      <c r="AD450" s="86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6" t="str">
        <f t="shared" si="127"/>
        <v/>
      </c>
      <c r="AK450" t="s">
        <v>208</v>
      </c>
      <c r="AL450" t="s">
        <v>208</v>
      </c>
    </row>
    <row r="451" spans="1:38">
      <c r="A451" s="80"/>
      <c r="F451" s="73" t="str">
        <f t="shared" si="136"/>
        <v/>
      </c>
      <c r="G451" s="73" t="str">
        <f>IF(A451="GW 1",ELO_Initial,IFERROR(INDEX(Tables!$1:$1048576,MATCH('Program and Results'!$B451,Tables!$A:$A,0),MATCH('Program and Results'!$A451,Tables!$1:$1,0)-1),""))</f>
        <v/>
      </c>
      <c r="H451" s="74" t="str">
        <f t="shared" si="129"/>
        <v/>
      </c>
      <c r="I451" s="74" t="str">
        <f t="shared" si="130"/>
        <v/>
      </c>
      <c r="J451" s="75" t="str">
        <f t="shared" ref="J451:J500" si="140">IFERROR(IF(G451="","",1/(1+10^((M451-G451-AK451)/ELO_s))),"")</f>
        <v/>
      </c>
      <c r="K451" s="76" t="str">
        <f>IF(E451="","",IF(ABS(C451-D451)=0,0,IF(ABS(C451-D451)&gt;10,2.99,INDEX('ELO settings '!$B$25:$B$34,MATCH(ABS(C451-D451),'ELO settings '!$A$25:$A$34,0)))))</f>
        <v/>
      </c>
      <c r="L451" s="73" t="str">
        <f t="shared" si="135"/>
        <v/>
      </c>
      <c r="M451" s="73" t="str">
        <f>IF(A451="GW 1",ELO_Initial,IFERROR(INDEX(Tables!$1:$1048576,MATCH('Program and Results'!$E451,Tables!$A:$A,0),MATCH('Program and Results'!$A451,Tables!$1:$1,0)-1),""))</f>
        <v/>
      </c>
      <c r="N451" s="74" t="str">
        <f t="shared" si="131"/>
        <v/>
      </c>
      <c r="O451" s="74" t="str">
        <f t="shared" si="132"/>
        <v/>
      </c>
      <c r="P451" s="75" t="str">
        <f t="shared" si="137"/>
        <v/>
      </c>
      <c r="Q451" s="76" t="str">
        <f t="shared" si="133"/>
        <v/>
      </c>
      <c r="R451" s="77" t="str">
        <f t="shared" si="134"/>
        <v/>
      </c>
      <c r="S451" s="87" t="str">
        <f t="shared" si="138"/>
        <v/>
      </c>
      <c r="T451" s="74" t="str">
        <f t="shared" si="128"/>
        <v/>
      </c>
      <c r="U451" s="74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8" t="str">
        <f t="shared" si="139"/>
        <v/>
      </c>
      <c r="W451" s="88" t="str">
        <f>IF(OR($A451="GW 1",$A451="GW 2",$A451="GW 3",$A451="GW 4",$A451="GW 5",$A451="GW 6"),"N/A",IF(T451="","",IF(AND(T451&gt;='Prediction Systems settings'!$B$3,'Program and Results'!T451&lt;='Prediction Systems settings'!$C$3),"DRAW",IF(T451&gt;0,"HOME","AWAY"))))</f>
        <v/>
      </c>
      <c r="X451" s="89" t="str">
        <f t="shared" ref="X451:X500" si="141">IF(OR($A451="GW 1",$A451="GW 2",$A451="GW 3",$A451="GW 4",$A451="GW 5",$A451="GW 6"),"N/A",IF(D451="","",IF(W451=S451,"Succeeded","Failed")))</f>
        <v/>
      </c>
      <c r="Y451" s="74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4" t="str">
        <f t="shared" ref="Z451:Z500" si="142">IF(OR($A451="GW 1",$A451="GW 2",$A451="GW 3",$A451="GW 4",$A451="GW 5",$A451="GW 6"),"N/A",IF(D451="","",IF(Y451=S451,"Succeeded","Failed")))</f>
        <v/>
      </c>
      <c r="AA451" s="85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6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6" t="str">
        <f t="shared" ref="AC451:AC500" si="143">IF(OR($A451="GW 1",$A451="GW 2",$A451="GW 3",$A451="GW 4",$A451="GW 5",$A451="GW 6"),"N/A",IFERROR(IF(G451="","",AA451-AB451),""))</f>
        <v/>
      </c>
      <c r="AD451" s="86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6" t="str">
        <f t="shared" ref="AE451:AE500" si="144">IF(OR($A451="GW 1",$A451="GW 2",$A451="GW 3",$A451="GW 4",$A451="GW 5",$A451="GW 6"),"N/A",IF(C451="","",IF(AD451=S451,"Succeeded","Failed")))</f>
        <v/>
      </c>
      <c r="AK451" t="s">
        <v>208</v>
      </c>
      <c r="AL451" t="s">
        <v>208</v>
      </c>
    </row>
    <row r="452" spans="1:38">
      <c r="A452" s="80"/>
      <c r="F452" s="73" t="str">
        <f t="shared" si="136"/>
        <v/>
      </c>
      <c r="G452" s="73" t="str">
        <f>IF(A452="GW 1",ELO_Initial,IFERROR(INDEX(Tables!$1:$1048576,MATCH('Program and Results'!$B452,Tables!$A:$A,0),MATCH('Program and Results'!$A452,Tables!$1:$1,0)-1),""))</f>
        <v/>
      </c>
      <c r="H452" s="74" t="str">
        <f t="shared" si="129"/>
        <v/>
      </c>
      <c r="I452" s="74" t="str">
        <f t="shared" si="130"/>
        <v/>
      </c>
      <c r="J452" s="75" t="str">
        <f t="shared" si="140"/>
        <v/>
      </c>
      <c r="K452" s="76" t="str">
        <f>IF(E452="","",IF(ABS(C452-D452)=0,0,IF(ABS(C452-D452)&gt;10,2.99,INDEX('ELO settings '!$B$25:$B$34,MATCH(ABS(C452-D452),'ELO settings '!$A$25:$A$34,0)))))</f>
        <v/>
      </c>
      <c r="L452" s="73" t="str">
        <f t="shared" si="135"/>
        <v/>
      </c>
      <c r="M452" s="73" t="str">
        <f>IF(A452="GW 1",ELO_Initial,IFERROR(INDEX(Tables!$1:$1048576,MATCH('Program and Results'!$E452,Tables!$A:$A,0),MATCH('Program and Results'!$A452,Tables!$1:$1,0)-1),""))</f>
        <v/>
      </c>
      <c r="N452" s="74" t="str">
        <f t="shared" si="131"/>
        <v/>
      </c>
      <c r="O452" s="74" t="str">
        <f t="shared" si="132"/>
        <v/>
      </c>
      <c r="P452" s="75" t="str">
        <f t="shared" si="137"/>
        <v/>
      </c>
      <c r="Q452" s="76" t="str">
        <f t="shared" si="133"/>
        <v/>
      </c>
      <c r="R452" s="77" t="str">
        <f t="shared" si="134"/>
        <v/>
      </c>
      <c r="S452" s="87" t="str">
        <f t="shared" si="138"/>
        <v/>
      </c>
      <c r="T452" s="74" t="str">
        <f t="shared" ref="T452:T500" si="145">IFERROR(IF(G452="","",ROUND(G452-M452,0)),"")</f>
        <v/>
      </c>
      <c r="U452" s="74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8" t="str">
        <f t="shared" si="139"/>
        <v/>
      </c>
      <c r="W452" s="88" t="str">
        <f>IF(OR($A452="GW 1",$A452="GW 2",$A452="GW 3",$A452="GW 4",$A452="GW 5",$A452="GW 6"),"N/A",IF(T452="","",IF(AND(T452&gt;='Prediction Systems settings'!$B$3,'Program and Results'!T452&lt;='Prediction Systems settings'!$C$3),"DRAW",IF(T452&gt;0,"HOME","AWAY"))))</f>
        <v/>
      </c>
      <c r="X452" s="89" t="str">
        <f t="shared" si="141"/>
        <v/>
      </c>
      <c r="Y452" s="74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4" t="str">
        <f t="shared" si="142"/>
        <v/>
      </c>
      <c r="AA452" s="85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6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6" t="str">
        <f t="shared" si="143"/>
        <v/>
      </c>
      <c r="AD452" s="86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6" t="str">
        <f t="shared" si="144"/>
        <v/>
      </c>
      <c r="AK452" t="s">
        <v>208</v>
      </c>
      <c r="AL452" t="s">
        <v>208</v>
      </c>
    </row>
    <row r="453" spans="1:38">
      <c r="A453" s="80"/>
      <c r="F453" s="73" t="str">
        <f t="shared" si="136"/>
        <v/>
      </c>
      <c r="G453" s="73" t="str">
        <f>IF(A453="GW 1",ELO_Initial,IFERROR(INDEX(Tables!$1:$1048576,MATCH('Program and Results'!$B453,Tables!$A:$A,0),MATCH('Program and Results'!$A453,Tables!$1:$1,0)-1),""))</f>
        <v/>
      </c>
      <c r="H453" s="74" t="str">
        <f t="shared" si="129"/>
        <v/>
      </c>
      <c r="I453" s="74" t="str">
        <f t="shared" si="130"/>
        <v/>
      </c>
      <c r="J453" s="75" t="str">
        <f t="shared" si="140"/>
        <v/>
      </c>
      <c r="K453" s="76" t="str">
        <f>IF(E453="","",IF(ABS(C453-D453)=0,0,IF(ABS(C453-D453)&gt;10,2.99,INDEX('ELO settings '!$B$25:$B$34,MATCH(ABS(C453-D453),'ELO settings '!$A$25:$A$34,0)))))</f>
        <v/>
      </c>
      <c r="L453" s="73" t="str">
        <f t="shared" si="135"/>
        <v/>
      </c>
      <c r="M453" s="73" t="str">
        <f>IF(A453="GW 1",ELO_Initial,IFERROR(INDEX(Tables!$1:$1048576,MATCH('Program and Results'!$E453,Tables!$A:$A,0),MATCH('Program and Results'!$A453,Tables!$1:$1,0)-1),""))</f>
        <v/>
      </c>
      <c r="N453" s="74" t="str">
        <f t="shared" si="131"/>
        <v/>
      </c>
      <c r="O453" s="74" t="str">
        <f t="shared" si="132"/>
        <v/>
      </c>
      <c r="P453" s="75" t="str">
        <f t="shared" si="137"/>
        <v/>
      </c>
      <c r="Q453" s="76" t="str">
        <f t="shared" si="133"/>
        <v/>
      </c>
      <c r="R453" s="77" t="str">
        <f t="shared" si="134"/>
        <v/>
      </c>
      <c r="S453" s="87" t="str">
        <f t="shared" si="138"/>
        <v/>
      </c>
      <c r="T453" s="74" t="str">
        <f t="shared" si="145"/>
        <v/>
      </c>
      <c r="U453" s="74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8" t="str">
        <f t="shared" si="139"/>
        <v/>
      </c>
      <c r="W453" s="88" t="str">
        <f>IF(OR($A453="GW 1",$A453="GW 2",$A453="GW 3",$A453="GW 4",$A453="GW 5",$A453="GW 6"),"N/A",IF(T453="","",IF(AND(T453&gt;='Prediction Systems settings'!$B$3,'Program and Results'!T453&lt;='Prediction Systems settings'!$C$3),"DRAW",IF(T453&gt;0,"HOME","AWAY"))))</f>
        <v/>
      </c>
      <c r="X453" s="89" t="str">
        <f t="shared" si="141"/>
        <v/>
      </c>
      <c r="Y453" s="74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4" t="str">
        <f t="shared" si="142"/>
        <v/>
      </c>
      <c r="AA453" s="85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6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6" t="str">
        <f t="shared" si="143"/>
        <v/>
      </c>
      <c r="AD453" s="86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6" t="str">
        <f t="shared" si="144"/>
        <v/>
      </c>
      <c r="AK453" t="s">
        <v>208</v>
      </c>
      <c r="AL453" t="s">
        <v>208</v>
      </c>
    </row>
    <row r="454" spans="1:38">
      <c r="A454" s="80"/>
      <c r="F454" s="73" t="str">
        <f t="shared" si="136"/>
        <v/>
      </c>
      <c r="G454" s="73" t="str">
        <f>IF(A454="GW 1",ELO_Initial,IFERROR(INDEX(Tables!$1:$1048576,MATCH('Program and Results'!$B454,Tables!$A:$A,0),MATCH('Program and Results'!$A454,Tables!$1:$1,0)-1),""))</f>
        <v/>
      </c>
      <c r="H454" s="74" t="str">
        <f t="shared" si="129"/>
        <v/>
      </c>
      <c r="I454" s="74" t="str">
        <f t="shared" si="130"/>
        <v/>
      </c>
      <c r="J454" s="75" t="str">
        <f t="shared" si="140"/>
        <v/>
      </c>
      <c r="K454" s="76" t="str">
        <f>IF(E454="","",IF(ABS(C454-D454)=0,0,IF(ABS(C454-D454)&gt;10,2.99,INDEX('ELO settings '!$B$25:$B$34,MATCH(ABS(C454-D454),'ELO settings '!$A$25:$A$34,0)))))</f>
        <v/>
      </c>
      <c r="L454" s="73" t="str">
        <f t="shared" si="135"/>
        <v/>
      </c>
      <c r="M454" s="73" t="str">
        <f>IF(A454="GW 1",ELO_Initial,IFERROR(INDEX(Tables!$1:$1048576,MATCH('Program and Results'!$E454,Tables!$A:$A,0),MATCH('Program and Results'!$A454,Tables!$1:$1,0)-1),""))</f>
        <v/>
      </c>
      <c r="N454" s="74" t="str">
        <f t="shared" si="131"/>
        <v/>
      </c>
      <c r="O454" s="74" t="str">
        <f t="shared" si="132"/>
        <v/>
      </c>
      <c r="P454" s="75" t="str">
        <f t="shared" si="137"/>
        <v/>
      </c>
      <c r="Q454" s="76" t="str">
        <f t="shared" si="133"/>
        <v/>
      </c>
      <c r="R454" s="77" t="str">
        <f t="shared" si="134"/>
        <v/>
      </c>
      <c r="S454" s="87" t="str">
        <f t="shared" si="138"/>
        <v/>
      </c>
      <c r="T454" s="74" t="str">
        <f t="shared" si="145"/>
        <v/>
      </c>
      <c r="U454" s="74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8" t="str">
        <f t="shared" si="139"/>
        <v/>
      </c>
      <c r="W454" s="88" t="str">
        <f>IF(OR($A454="GW 1",$A454="GW 2",$A454="GW 3",$A454="GW 4",$A454="GW 5",$A454="GW 6"),"N/A",IF(T454="","",IF(AND(T454&gt;='Prediction Systems settings'!$B$3,'Program and Results'!T454&lt;='Prediction Systems settings'!$C$3),"DRAW",IF(T454&gt;0,"HOME","AWAY"))))</f>
        <v/>
      </c>
      <c r="X454" s="89" t="str">
        <f t="shared" si="141"/>
        <v/>
      </c>
      <c r="Y454" s="74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4" t="str">
        <f t="shared" si="142"/>
        <v/>
      </c>
      <c r="AA454" s="85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6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6" t="str">
        <f t="shared" si="143"/>
        <v/>
      </c>
      <c r="AD454" s="86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6" t="str">
        <f t="shared" si="144"/>
        <v/>
      </c>
      <c r="AK454" t="s">
        <v>208</v>
      </c>
      <c r="AL454" t="s">
        <v>208</v>
      </c>
    </row>
    <row r="455" spans="1:38">
      <c r="A455" s="80"/>
      <c r="F455" s="73" t="str">
        <f t="shared" si="136"/>
        <v/>
      </c>
      <c r="G455" s="73" t="str">
        <f>IF(A455="GW 1",ELO_Initial,IFERROR(INDEX(Tables!$1:$1048576,MATCH('Program and Results'!$B455,Tables!$A:$A,0),MATCH('Program and Results'!$A455,Tables!$1:$1,0)-1),""))</f>
        <v/>
      </c>
      <c r="H455" s="74" t="str">
        <f t="shared" si="129"/>
        <v/>
      </c>
      <c r="I455" s="74" t="str">
        <f t="shared" si="130"/>
        <v/>
      </c>
      <c r="J455" s="75" t="str">
        <f t="shared" si="140"/>
        <v/>
      </c>
      <c r="K455" s="76" t="str">
        <f>IF(E455="","",IF(ABS(C455-D455)=0,0,IF(ABS(C455-D455)&gt;10,2.99,INDEX('ELO settings '!$B$25:$B$34,MATCH(ABS(C455-D455),'ELO settings '!$A$25:$A$34,0)))))</f>
        <v/>
      </c>
      <c r="L455" s="73" t="str">
        <f t="shared" si="135"/>
        <v/>
      </c>
      <c r="M455" s="73" t="str">
        <f>IF(A455="GW 1",ELO_Initial,IFERROR(INDEX(Tables!$1:$1048576,MATCH('Program and Results'!$E455,Tables!$A:$A,0),MATCH('Program and Results'!$A455,Tables!$1:$1,0)-1),""))</f>
        <v/>
      </c>
      <c r="N455" s="74" t="str">
        <f t="shared" si="131"/>
        <v/>
      </c>
      <c r="O455" s="74" t="str">
        <f t="shared" si="132"/>
        <v/>
      </c>
      <c r="P455" s="75" t="str">
        <f t="shared" si="137"/>
        <v/>
      </c>
      <c r="Q455" s="76" t="str">
        <f t="shared" si="133"/>
        <v/>
      </c>
      <c r="R455" s="77" t="str">
        <f t="shared" si="134"/>
        <v/>
      </c>
      <c r="S455" s="87" t="str">
        <f t="shared" si="138"/>
        <v/>
      </c>
      <c r="T455" s="74" t="str">
        <f t="shared" si="145"/>
        <v/>
      </c>
      <c r="U455" s="74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8" t="str">
        <f t="shared" si="139"/>
        <v/>
      </c>
      <c r="W455" s="88" t="str">
        <f>IF(OR($A455="GW 1",$A455="GW 2",$A455="GW 3",$A455="GW 4",$A455="GW 5",$A455="GW 6"),"N/A",IF(T455="","",IF(AND(T455&gt;='Prediction Systems settings'!$B$3,'Program and Results'!T455&lt;='Prediction Systems settings'!$C$3),"DRAW",IF(T455&gt;0,"HOME","AWAY"))))</f>
        <v/>
      </c>
      <c r="X455" s="89" t="str">
        <f t="shared" si="141"/>
        <v/>
      </c>
      <c r="Y455" s="74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4" t="str">
        <f t="shared" si="142"/>
        <v/>
      </c>
      <c r="AA455" s="85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6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6" t="str">
        <f t="shared" si="143"/>
        <v/>
      </c>
      <c r="AD455" s="86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6" t="str">
        <f t="shared" si="144"/>
        <v/>
      </c>
      <c r="AK455" t="s">
        <v>208</v>
      </c>
      <c r="AL455" t="s">
        <v>208</v>
      </c>
    </row>
    <row r="456" spans="1:38">
      <c r="A456" s="80"/>
      <c r="F456" s="73" t="str">
        <f t="shared" si="136"/>
        <v/>
      </c>
      <c r="G456" s="73" t="str">
        <f>IF(A456="GW 1",ELO_Initial,IFERROR(INDEX(Tables!$1:$1048576,MATCH('Program and Results'!$B456,Tables!$A:$A,0),MATCH('Program and Results'!$A456,Tables!$1:$1,0)-1),""))</f>
        <v/>
      </c>
      <c r="H456" s="74" t="str">
        <f t="shared" si="129"/>
        <v/>
      </c>
      <c r="I456" s="74" t="str">
        <f t="shared" si="130"/>
        <v/>
      </c>
      <c r="J456" s="75" t="str">
        <f t="shared" si="140"/>
        <v/>
      </c>
      <c r="K456" s="76" t="str">
        <f>IF(E456="","",IF(ABS(C456-D456)=0,0,IF(ABS(C456-D456)&gt;10,2.99,INDEX('ELO settings '!$B$25:$B$34,MATCH(ABS(C456-D456),'ELO settings '!$A$25:$A$34,0)))))</f>
        <v/>
      </c>
      <c r="L456" s="73" t="str">
        <f t="shared" si="135"/>
        <v/>
      </c>
      <c r="M456" s="73" t="str">
        <f>IF(A456="GW 1",ELO_Initial,IFERROR(INDEX(Tables!$1:$1048576,MATCH('Program and Results'!$E456,Tables!$A:$A,0),MATCH('Program and Results'!$A456,Tables!$1:$1,0)-1),""))</f>
        <v/>
      </c>
      <c r="N456" s="74" t="str">
        <f t="shared" si="131"/>
        <v/>
      </c>
      <c r="O456" s="74" t="str">
        <f t="shared" si="132"/>
        <v/>
      </c>
      <c r="P456" s="75" t="str">
        <f t="shared" si="137"/>
        <v/>
      </c>
      <c r="Q456" s="76" t="str">
        <f t="shared" si="133"/>
        <v/>
      </c>
      <c r="R456" s="77" t="str">
        <f t="shared" si="134"/>
        <v/>
      </c>
      <c r="S456" s="87" t="str">
        <f t="shared" si="138"/>
        <v/>
      </c>
      <c r="T456" s="74" t="str">
        <f t="shared" si="145"/>
        <v/>
      </c>
      <c r="U456" s="74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8" t="str">
        <f t="shared" si="139"/>
        <v/>
      </c>
      <c r="W456" s="88" t="str">
        <f>IF(OR($A456="GW 1",$A456="GW 2",$A456="GW 3",$A456="GW 4",$A456="GW 5",$A456="GW 6"),"N/A",IF(T456="","",IF(AND(T456&gt;='Prediction Systems settings'!$B$3,'Program and Results'!T456&lt;='Prediction Systems settings'!$C$3),"DRAW",IF(T456&gt;0,"HOME","AWAY"))))</f>
        <v/>
      </c>
      <c r="X456" s="89" t="str">
        <f t="shared" si="141"/>
        <v/>
      </c>
      <c r="Y456" s="74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4" t="str">
        <f t="shared" si="142"/>
        <v/>
      </c>
      <c r="AA456" s="85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6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6" t="str">
        <f t="shared" si="143"/>
        <v/>
      </c>
      <c r="AD456" s="86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6" t="str">
        <f t="shared" si="144"/>
        <v/>
      </c>
      <c r="AK456" t="s">
        <v>208</v>
      </c>
      <c r="AL456" t="s">
        <v>208</v>
      </c>
    </row>
    <row r="457" spans="1:38">
      <c r="A457" s="80"/>
      <c r="F457" s="73" t="str">
        <f t="shared" si="136"/>
        <v/>
      </c>
      <c r="G457" s="73" t="str">
        <f>IF(A457="GW 1",ELO_Initial,IFERROR(INDEX(Tables!$1:$1048576,MATCH('Program and Results'!$B457,Tables!$A:$A,0),MATCH('Program and Results'!$A457,Tables!$1:$1,0)-1),""))</f>
        <v/>
      </c>
      <c r="H457" s="74" t="str">
        <f t="shared" ref="H457:H500" si="146">IF(K457="","",ELO_K+K457)</f>
        <v/>
      </c>
      <c r="I457" s="74" t="str">
        <f t="shared" ref="I457:I500" si="147">IF(D457="","",IF(C457="","",IF(C457-D457&gt;0,1,IF(C457-D457=0,0.5,0))))</f>
        <v/>
      </c>
      <c r="J457" s="75" t="str">
        <f t="shared" si="140"/>
        <v/>
      </c>
      <c r="K457" s="76" t="str">
        <f>IF(E457="","",IF(ABS(C457-D457)=0,0,IF(ABS(C457-D457)&gt;10,2.99,INDEX('ELO settings '!$B$25:$B$34,MATCH(ABS(C457-D457),'ELO settings '!$A$25:$A$34,0)))))</f>
        <v/>
      </c>
      <c r="L457" s="73" t="str">
        <f t="shared" si="135"/>
        <v/>
      </c>
      <c r="M457" s="73" t="str">
        <f>IF(A457="GW 1",ELO_Initial,IFERROR(INDEX(Tables!$1:$1048576,MATCH('Program and Results'!$E457,Tables!$A:$A,0),MATCH('Program and Results'!$A457,Tables!$1:$1,0)-1),""))</f>
        <v/>
      </c>
      <c r="N457" s="74" t="str">
        <f t="shared" ref="N457:N500" si="148">IFERROR(ELO_K+Q457,"")</f>
        <v/>
      </c>
      <c r="O457" s="74" t="str">
        <f t="shared" ref="O457:O500" si="149">IF(D457="","",IF(D457="","",IF(D457-C457&gt;0,1,IF(D457-C457=0,0.5,0))))</f>
        <v/>
      </c>
      <c r="P457" s="75" t="str">
        <f t="shared" si="137"/>
        <v/>
      </c>
      <c r="Q457" s="76" t="str">
        <f t="shared" ref="Q457:Q500" si="150">K457</f>
        <v/>
      </c>
      <c r="R457" s="77" t="str">
        <f t="shared" ref="R457:R500" si="151">IFERROR(IF(I457+O457&lt;&gt;1,"check","ok"),"")</f>
        <v/>
      </c>
      <c r="S457" s="87" t="str">
        <f t="shared" si="138"/>
        <v/>
      </c>
      <c r="T457" s="74" t="str">
        <f t="shared" si="145"/>
        <v/>
      </c>
      <c r="U457" s="74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8" t="str">
        <f t="shared" si="139"/>
        <v/>
      </c>
      <c r="W457" s="88" t="str">
        <f>IF(OR($A457="GW 1",$A457="GW 2",$A457="GW 3",$A457="GW 4",$A457="GW 5",$A457="GW 6"),"N/A",IF(T457="","",IF(AND(T457&gt;='Prediction Systems settings'!$B$3,'Program and Results'!T457&lt;='Prediction Systems settings'!$C$3),"DRAW",IF(T457&gt;0,"HOME","AWAY"))))</f>
        <v/>
      </c>
      <c r="X457" s="89" t="str">
        <f t="shared" si="141"/>
        <v/>
      </c>
      <c r="Y457" s="74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4" t="str">
        <f t="shared" si="142"/>
        <v/>
      </c>
      <c r="AA457" s="85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6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6" t="str">
        <f t="shared" si="143"/>
        <v/>
      </c>
      <c r="AD457" s="86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6" t="str">
        <f t="shared" si="144"/>
        <v/>
      </c>
      <c r="AK457" t="s">
        <v>208</v>
      </c>
      <c r="AL457" t="s">
        <v>208</v>
      </c>
    </row>
    <row r="458" spans="1:38">
      <c r="A458" s="80"/>
      <c r="F458" s="73" t="str">
        <f t="shared" si="136"/>
        <v/>
      </c>
      <c r="G458" s="73" t="str">
        <f>IF(A458="GW 1",ELO_Initial,IFERROR(INDEX(Tables!$1:$1048576,MATCH('Program and Results'!$B458,Tables!$A:$A,0),MATCH('Program and Results'!$A458,Tables!$1:$1,0)-1),""))</f>
        <v/>
      </c>
      <c r="H458" s="74" t="str">
        <f t="shared" si="146"/>
        <v/>
      </c>
      <c r="I458" s="74" t="str">
        <f t="shared" si="147"/>
        <v/>
      </c>
      <c r="J458" s="75" t="str">
        <f t="shared" si="140"/>
        <v/>
      </c>
      <c r="K458" s="76" t="str">
        <f>IF(E458="","",IF(ABS(C458-D458)=0,0,IF(ABS(C458-D458)&gt;10,2.99,INDEX('ELO settings '!$B$25:$B$34,MATCH(ABS(C458-D458),'ELO settings '!$A$25:$A$34,0)))))</f>
        <v/>
      </c>
      <c r="L458" s="73" t="str">
        <f t="shared" ref="L458:L500" si="152">IFERROR(M458+N458*(O458-P458),"")</f>
        <v/>
      </c>
      <c r="M458" s="73" t="str">
        <f>IF(A458="GW 1",ELO_Initial,IFERROR(INDEX(Tables!$1:$1048576,MATCH('Program and Results'!$E458,Tables!$A:$A,0),MATCH('Program and Results'!$A458,Tables!$1:$1,0)-1),""))</f>
        <v/>
      </c>
      <c r="N458" s="74" t="str">
        <f t="shared" si="148"/>
        <v/>
      </c>
      <c r="O458" s="74" t="str">
        <f t="shared" si="149"/>
        <v/>
      </c>
      <c r="P458" s="75" t="str">
        <f t="shared" si="137"/>
        <v/>
      </c>
      <c r="Q458" s="76" t="str">
        <f t="shared" si="150"/>
        <v/>
      </c>
      <c r="R458" s="77" t="str">
        <f t="shared" si="151"/>
        <v/>
      </c>
      <c r="S458" s="87" t="str">
        <f t="shared" si="138"/>
        <v/>
      </c>
      <c r="T458" s="74" t="str">
        <f t="shared" si="145"/>
        <v/>
      </c>
      <c r="U458" s="74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8" t="str">
        <f t="shared" si="139"/>
        <v/>
      </c>
      <c r="W458" s="88" t="str">
        <f>IF(OR($A458="GW 1",$A458="GW 2",$A458="GW 3",$A458="GW 4",$A458="GW 5",$A458="GW 6"),"N/A",IF(T458="","",IF(AND(T458&gt;='Prediction Systems settings'!$B$3,'Program and Results'!T458&lt;='Prediction Systems settings'!$C$3),"DRAW",IF(T458&gt;0,"HOME","AWAY"))))</f>
        <v/>
      </c>
      <c r="X458" s="89" t="str">
        <f t="shared" si="141"/>
        <v/>
      </c>
      <c r="Y458" s="74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4" t="str">
        <f t="shared" si="142"/>
        <v/>
      </c>
      <c r="AA458" s="85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6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6" t="str">
        <f t="shared" si="143"/>
        <v/>
      </c>
      <c r="AD458" s="86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6" t="str">
        <f t="shared" si="144"/>
        <v/>
      </c>
      <c r="AK458" t="s">
        <v>208</v>
      </c>
      <c r="AL458" t="s">
        <v>208</v>
      </c>
    </row>
    <row r="459" spans="1:38">
      <c r="A459" s="80"/>
      <c r="F459" s="73" t="str">
        <f t="shared" si="136"/>
        <v/>
      </c>
      <c r="G459" s="73" t="str">
        <f>IF(A459="GW 1",ELO_Initial,IFERROR(INDEX(Tables!$1:$1048576,MATCH('Program and Results'!$B459,Tables!$A:$A,0),MATCH('Program and Results'!$A459,Tables!$1:$1,0)-1),""))</f>
        <v/>
      </c>
      <c r="H459" s="74" t="str">
        <f t="shared" si="146"/>
        <v/>
      </c>
      <c r="I459" s="74" t="str">
        <f t="shared" si="147"/>
        <v/>
      </c>
      <c r="J459" s="75" t="str">
        <f t="shared" si="140"/>
        <v/>
      </c>
      <c r="K459" s="76" t="str">
        <f>IF(E459="","",IF(ABS(C459-D459)=0,0,IF(ABS(C459-D459)&gt;10,2.99,INDEX('ELO settings '!$B$25:$B$34,MATCH(ABS(C459-D459),'ELO settings '!$A$25:$A$34,0)))))</f>
        <v/>
      </c>
      <c r="L459" s="73" t="str">
        <f t="shared" si="152"/>
        <v/>
      </c>
      <c r="M459" s="73" t="str">
        <f>IF(A459="GW 1",ELO_Initial,IFERROR(INDEX(Tables!$1:$1048576,MATCH('Program and Results'!$E459,Tables!$A:$A,0),MATCH('Program and Results'!$A459,Tables!$1:$1,0)-1),""))</f>
        <v/>
      </c>
      <c r="N459" s="74" t="str">
        <f t="shared" si="148"/>
        <v/>
      </c>
      <c r="O459" s="74" t="str">
        <f t="shared" si="149"/>
        <v/>
      </c>
      <c r="P459" s="75" t="str">
        <f t="shared" si="137"/>
        <v/>
      </c>
      <c r="Q459" s="76" t="str">
        <f t="shared" si="150"/>
        <v/>
      </c>
      <c r="R459" s="77" t="str">
        <f t="shared" si="151"/>
        <v/>
      </c>
      <c r="S459" s="87" t="str">
        <f t="shared" si="138"/>
        <v/>
      </c>
      <c r="T459" s="74" t="str">
        <f t="shared" si="145"/>
        <v/>
      </c>
      <c r="U459" s="74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8" t="str">
        <f t="shared" si="139"/>
        <v/>
      </c>
      <c r="W459" s="88" t="str">
        <f>IF(OR($A459="GW 1",$A459="GW 2",$A459="GW 3",$A459="GW 4",$A459="GW 5",$A459="GW 6"),"N/A",IF(T459="","",IF(AND(T459&gt;='Prediction Systems settings'!$B$3,'Program and Results'!T459&lt;='Prediction Systems settings'!$C$3),"DRAW",IF(T459&gt;0,"HOME","AWAY"))))</f>
        <v/>
      </c>
      <c r="X459" s="89" t="str">
        <f t="shared" si="141"/>
        <v/>
      </c>
      <c r="Y459" s="74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4" t="str">
        <f t="shared" si="142"/>
        <v/>
      </c>
      <c r="AA459" s="85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6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6" t="str">
        <f t="shared" si="143"/>
        <v/>
      </c>
      <c r="AD459" s="86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6" t="str">
        <f t="shared" si="144"/>
        <v/>
      </c>
      <c r="AK459" t="s">
        <v>208</v>
      </c>
      <c r="AL459" t="s">
        <v>208</v>
      </c>
    </row>
    <row r="460" spans="1:38">
      <c r="A460" s="80"/>
      <c r="F460" s="73" t="str">
        <f t="shared" ref="F460:F500" si="153">IFERROR(IF(G460+H460*(I460-J460)=0,"",G460+H460*(I460-J460)),"")</f>
        <v/>
      </c>
      <c r="G460" s="73" t="str">
        <f>IF(A460="GW 1",ELO_Initial,IFERROR(INDEX(Tables!$1:$1048576,MATCH('Program and Results'!$B460,Tables!$A:$A,0),MATCH('Program and Results'!$A460,Tables!$1:$1,0)-1),""))</f>
        <v/>
      </c>
      <c r="H460" s="74" t="str">
        <f t="shared" si="146"/>
        <v/>
      </c>
      <c r="I460" s="74" t="str">
        <f t="shared" si="147"/>
        <v/>
      </c>
      <c r="J460" s="75" t="str">
        <f t="shared" si="140"/>
        <v/>
      </c>
      <c r="K460" s="76" t="str">
        <f>IF(E460="","",IF(ABS(C460-D460)=0,0,IF(ABS(C460-D460)&gt;10,2.99,INDEX('ELO settings '!$B$25:$B$34,MATCH(ABS(C460-D460),'ELO settings '!$A$25:$A$34,0)))))</f>
        <v/>
      </c>
      <c r="L460" s="73" t="str">
        <f t="shared" si="152"/>
        <v/>
      </c>
      <c r="M460" s="73" t="str">
        <f>IF(A460="GW 1",ELO_Initial,IFERROR(INDEX(Tables!$1:$1048576,MATCH('Program and Results'!$E460,Tables!$A:$A,0),MATCH('Program and Results'!$A460,Tables!$1:$1,0)-1),""))</f>
        <v/>
      </c>
      <c r="N460" s="74" t="str">
        <f t="shared" si="148"/>
        <v/>
      </c>
      <c r="O460" s="74" t="str">
        <f t="shared" si="149"/>
        <v/>
      </c>
      <c r="P460" s="75" t="str">
        <f t="shared" ref="P460:P500" si="154">IFERROR(1-J460,"")</f>
        <v/>
      </c>
      <c r="Q460" s="76" t="str">
        <f t="shared" si="150"/>
        <v/>
      </c>
      <c r="R460" s="77" t="str">
        <f t="shared" si="151"/>
        <v/>
      </c>
      <c r="S460" s="87" t="str">
        <f t="shared" si="138"/>
        <v/>
      </c>
      <c r="T460" s="74" t="str">
        <f t="shared" si="145"/>
        <v/>
      </c>
      <c r="U460" s="74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8" t="str">
        <f t="shared" si="139"/>
        <v/>
      </c>
      <c r="W460" s="88" t="str">
        <f>IF(OR($A460="GW 1",$A460="GW 2",$A460="GW 3",$A460="GW 4",$A460="GW 5",$A460="GW 6"),"N/A",IF(T460="","",IF(AND(T460&gt;='Prediction Systems settings'!$B$3,'Program and Results'!T460&lt;='Prediction Systems settings'!$C$3),"DRAW",IF(T460&gt;0,"HOME","AWAY"))))</f>
        <v/>
      </c>
      <c r="X460" s="89" t="str">
        <f t="shared" si="141"/>
        <v/>
      </c>
      <c r="Y460" s="74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4" t="str">
        <f t="shared" si="142"/>
        <v/>
      </c>
      <c r="AA460" s="85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6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6" t="str">
        <f t="shared" si="143"/>
        <v/>
      </c>
      <c r="AD460" s="86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6" t="str">
        <f t="shared" si="144"/>
        <v/>
      </c>
      <c r="AK460" t="s">
        <v>208</v>
      </c>
      <c r="AL460" t="s">
        <v>208</v>
      </c>
    </row>
    <row r="461" spans="1:38">
      <c r="A461" s="80"/>
      <c r="F461" s="73" t="str">
        <f t="shared" si="153"/>
        <v/>
      </c>
      <c r="G461" s="73" t="str">
        <f>IF(A461="GW 1",ELO_Initial,IFERROR(INDEX(Tables!$1:$1048576,MATCH('Program and Results'!$B461,Tables!$A:$A,0),MATCH('Program and Results'!$A461,Tables!$1:$1,0)-1),""))</f>
        <v/>
      </c>
      <c r="H461" s="74" t="str">
        <f t="shared" si="146"/>
        <v/>
      </c>
      <c r="I461" s="74" t="str">
        <f t="shared" si="147"/>
        <v/>
      </c>
      <c r="J461" s="75" t="str">
        <f t="shared" si="140"/>
        <v/>
      </c>
      <c r="K461" s="76" t="str">
        <f>IF(E461="","",IF(ABS(C461-D461)=0,0,IF(ABS(C461-D461)&gt;10,2.99,INDEX('ELO settings '!$B$25:$B$34,MATCH(ABS(C461-D461),'ELO settings '!$A$25:$A$34,0)))))</f>
        <v/>
      </c>
      <c r="L461" s="73" t="str">
        <f t="shared" si="152"/>
        <v/>
      </c>
      <c r="M461" s="73" t="str">
        <f>IF(A461="GW 1",ELO_Initial,IFERROR(INDEX(Tables!$1:$1048576,MATCH('Program and Results'!$E461,Tables!$A:$A,0),MATCH('Program and Results'!$A461,Tables!$1:$1,0)-1),""))</f>
        <v/>
      </c>
      <c r="N461" s="74" t="str">
        <f t="shared" si="148"/>
        <v/>
      </c>
      <c r="O461" s="74" t="str">
        <f t="shared" si="149"/>
        <v/>
      </c>
      <c r="P461" s="75" t="str">
        <f t="shared" si="154"/>
        <v/>
      </c>
      <c r="Q461" s="76" t="str">
        <f t="shared" si="150"/>
        <v/>
      </c>
      <c r="R461" s="77" t="str">
        <f t="shared" si="151"/>
        <v/>
      </c>
      <c r="S461" s="87" t="str">
        <f t="shared" si="138"/>
        <v/>
      </c>
      <c r="T461" s="74" t="str">
        <f t="shared" si="145"/>
        <v/>
      </c>
      <c r="U461" s="74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8" t="str">
        <f t="shared" si="139"/>
        <v/>
      </c>
      <c r="W461" s="88" t="str">
        <f>IF(OR($A461="GW 1",$A461="GW 2",$A461="GW 3",$A461="GW 4",$A461="GW 5",$A461="GW 6"),"N/A",IF(T461="","",IF(AND(T461&gt;='Prediction Systems settings'!$B$3,'Program and Results'!T461&lt;='Prediction Systems settings'!$C$3),"DRAW",IF(T461&gt;0,"HOME","AWAY"))))</f>
        <v/>
      </c>
      <c r="X461" s="89" t="str">
        <f t="shared" si="141"/>
        <v/>
      </c>
      <c r="Y461" s="74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4" t="str">
        <f t="shared" si="142"/>
        <v/>
      </c>
      <c r="AA461" s="85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6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6" t="str">
        <f t="shared" si="143"/>
        <v/>
      </c>
      <c r="AD461" s="86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6" t="str">
        <f t="shared" si="144"/>
        <v/>
      </c>
      <c r="AK461" t="s">
        <v>208</v>
      </c>
      <c r="AL461" t="s">
        <v>208</v>
      </c>
    </row>
    <row r="462" spans="1:38">
      <c r="A462" s="80"/>
      <c r="F462" s="73" t="str">
        <f t="shared" si="153"/>
        <v/>
      </c>
      <c r="G462" s="73" t="str">
        <f>IF(A462="GW 1",ELO_Initial,IFERROR(INDEX(Tables!$1:$1048576,MATCH('Program and Results'!$B462,Tables!$A:$A,0),MATCH('Program and Results'!$A462,Tables!$1:$1,0)-1),""))</f>
        <v/>
      </c>
      <c r="H462" s="74" t="str">
        <f t="shared" si="146"/>
        <v/>
      </c>
      <c r="I462" s="74" t="str">
        <f t="shared" si="147"/>
        <v/>
      </c>
      <c r="J462" s="75" t="str">
        <f t="shared" si="140"/>
        <v/>
      </c>
      <c r="K462" s="76" t="str">
        <f>IF(E462="","",IF(ABS(C462-D462)=0,0,IF(ABS(C462-D462)&gt;10,2.99,INDEX('ELO settings '!$B$25:$B$34,MATCH(ABS(C462-D462),'ELO settings '!$A$25:$A$34,0)))))</f>
        <v/>
      </c>
      <c r="L462" s="73" t="str">
        <f t="shared" si="152"/>
        <v/>
      </c>
      <c r="M462" s="73" t="str">
        <f>IF(A462="GW 1",ELO_Initial,IFERROR(INDEX(Tables!$1:$1048576,MATCH('Program and Results'!$E462,Tables!$A:$A,0),MATCH('Program and Results'!$A462,Tables!$1:$1,0)-1),""))</f>
        <v/>
      </c>
      <c r="N462" s="74" t="str">
        <f t="shared" si="148"/>
        <v/>
      </c>
      <c r="O462" s="74" t="str">
        <f t="shared" si="149"/>
        <v/>
      </c>
      <c r="P462" s="75" t="str">
        <f t="shared" si="154"/>
        <v/>
      </c>
      <c r="Q462" s="76" t="str">
        <f t="shared" si="150"/>
        <v/>
      </c>
      <c r="R462" s="77" t="str">
        <f t="shared" si="151"/>
        <v/>
      </c>
      <c r="S462" s="87" t="str">
        <f t="shared" si="138"/>
        <v/>
      </c>
      <c r="T462" s="74" t="str">
        <f t="shared" si="145"/>
        <v/>
      </c>
      <c r="U462" s="74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8" t="str">
        <f t="shared" si="139"/>
        <v/>
      </c>
      <c r="W462" s="88" t="str">
        <f>IF(OR($A462="GW 1",$A462="GW 2",$A462="GW 3",$A462="GW 4",$A462="GW 5",$A462="GW 6"),"N/A",IF(T462="","",IF(AND(T462&gt;='Prediction Systems settings'!$B$3,'Program and Results'!T462&lt;='Prediction Systems settings'!$C$3),"DRAW",IF(T462&gt;0,"HOME","AWAY"))))</f>
        <v/>
      </c>
      <c r="X462" s="89" t="str">
        <f t="shared" si="141"/>
        <v/>
      </c>
      <c r="Y462" s="74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4" t="str">
        <f t="shared" si="142"/>
        <v/>
      </c>
      <c r="AA462" s="85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6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6" t="str">
        <f t="shared" si="143"/>
        <v/>
      </c>
      <c r="AD462" s="86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6" t="str">
        <f t="shared" si="144"/>
        <v/>
      </c>
      <c r="AK462" t="s">
        <v>208</v>
      </c>
      <c r="AL462" t="s">
        <v>208</v>
      </c>
    </row>
    <row r="463" spans="1:38">
      <c r="A463" s="80"/>
      <c r="F463" s="73" t="str">
        <f t="shared" si="153"/>
        <v/>
      </c>
      <c r="G463" s="73" t="str">
        <f>IF(A463="GW 1",ELO_Initial,IFERROR(INDEX(Tables!$1:$1048576,MATCH('Program and Results'!$B463,Tables!$A:$A,0),MATCH('Program and Results'!$A463,Tables!$1:$1,0)-1),""))</f>
        <v/>
      </c>
      <c r="H463" s="74" t="str">
        <f t="shared" si="146"/>
        <v/>
      </c>
      <c r="I463" s="74" t="str">
        <f t="shared" si="147"/>
        <v/>
      </c>
      <c r="J463" s="75" t="str">
        <f t="shared" si="140"/>
        <v/>
      </c>
      <c r="K463" s="76" t="str">
        <f>IF(E463="","",IF(ABS(C463-D463)=0,0,IF(ABS(C463-D463)&gt;10,2.99,INDEX('ELO settings '!$B$25:$B$34,MATCH(ABS(C463-D463),'ELO settings '!$A$25:$A$34,0)))))</f>
        <v/>
      </c>
      <c r="L463" s="73" t="str">
        <f t="shared" si="152"/>
        <v/>
      </c>
      <c r="M463" s="73" t="str">
        <f>IF(A463="GW 1",ELO_Initial,IFERROR(INDEX(Tables!$1:$1048576,MATCH('Program and Results'!$E463,Tables!$A:$A,0),MATCH('Program and Results'!$A463,Tables!$1:$1,0)-1),""))</f>
        <v/>
      </c>
      <c r="N463" s="74" t="str">
        <f t="shared" si="148"/>
        <v/>
      </c>
      <c r="O463" s="74" t="str">
        <f t="shared" si="149"/>
        <v/>
      </c>
      <c r="P463" s="75" t="str">
        <f t="shared" si="154"/>
        <v/>
      </c>
      <c r="Q463" s="76" t="str">
        <f t="shared" si="150"/>
        <v/>
      </c>
      <c r="R463" s="77" t="str">
        <f t="shared" si="151"/>
        <v/>
      </c>
      <c r="S463" s="87" t="str">
        <f t="shared" si="138"/>
        <v/>
      </c>
      <c r="T463" s="74" t="str">
        <f t="shared" si="145"/>
        <v/>
      </c>
      <c r="U463" s="74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8" t="str">
        <f t="shared" si="139"/>
        <v/>
      </c>
      <c r="W463" s="88" t="str">
        <f>IF(OR($A463="GW 1",$A463="GW 2",$A463="GW 3",$A463="GW 4",$A463="GW 5",$A463="GW 6"),"N/A",IF(T463="","",IF(AND(T463&gt;='Prediction Systems settings'!$B$3,'Program and Results'!T463&lt;='Prediction Systems settings'!$C$3),"DRAW",IF(T463&gt;0,"HOME","AWAY"))))</f>
        <v/>
      </c>
      <c r="X463" s="89" t="str">
        <f t="shared" si="141"/>
        <v/>
      </c>
      <c r="Y463" s="74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4" t="str">
        <f t="shared" si="142"/>
        <v/>
      </c>
      <c r="AA463" s="85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6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6" t="str">
        <f t="shared" si="143"/>
        <v/>
      </c>
      <c r="AD463" s="86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6" t="str">
        <f t="shared" si="144"/>
        <v/>
      </c>
      <c r="AK463" t="s">
        <v>208</v>
      </c>
      <c r="AL463" t="s">
        <v>208</v>
      </c>
    </row>
    <row r="464" spans="1:38">
      <c r="A464" s="80"/>
      <c r="F464" s="73" t="str">
        <f t="shared" si="153"/>
        <v/>
      </c>
      <c r="G464" s="73" t="str">
        <f>IF(A464="GW 1",ELO_Initial,IFERROR(INDEX(Tables!$1:$1048576,MATCH('Program and Results'!$B464,Tables!$A:$A,0),MATCH('Program and Results'!$A464,Tables!$1:$1,0)-1),""))</f>
        <v/>
      </c>
      <c r="H464" s="74" t="str">
        <f t="shared" si="146"/>
        <v/>
      </c>
      <c r="I464" s="74" t="str">
        <f t="shared" si="147"/>
        <v/>
      </c>
      <c r="J464" s="75" t="str">
        <f t="shared" si="140"/>
        <v/>
      </c>
      <c r="K464" s="76" t="str">
        <f>IF(E464="","",IF(ABS(C464-D464)=0,0,IF(ABS(C464-D464)&gt;10,2.99,INDEX('ELO settings '!$B$25:$B$34,MATCH(ABS(C464-D464),'ELO settings '!$A$25:$A$34,0)))))</f>
        <v/>
      </c>
      <c r="L464" s="73" t="str">
        <f t="shared" si="152"/>
        <v/>
      </c>
      <c r="M464" s="73" t="str">
        <f>IF(A464="GW 1",ELO_Initial,IFERROR(INDEX(Tables!$1:$1048576,MATCH('Program and Results'!$E464,Tables!$A:$A,0),MATCH('Program and Results'!$A464,Tables!$1:$1,0)-1),""))</f>
        <v/>
      </c>
      <c r="N464" s="74" t="str">
        <f t="shared" si="148"/>
        <v/>
      </c>
      <c r="O464" s="74" t="str">
        <f t="shared" si="149"/>
        <v/>
      </c>
      <c r="P464" s="75" t="str">
        <f t="shared" si="154"/>
        <v/>
      </c>
      <c r="Q464" s="76" t="str">
        <f t="shared" si="150"/>
        <v/>
      </c>
      <c r="R464" s="77" t="str">
        <f t="shared" si="151"/>
        <v/>
      </c>
      <c r="S464" s="87" t="str">
        <f t="shared" si="138"/>
        <v/>
      </c>
      <c r="T464" s="74" t="str">
        <f t="shared" si="145"/>
        <v/>
      </c>
      <c r="U464" s="74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8" t="str">
        <f t="shared" si="139"/>
        <v/>
      </c>
      <c r="W464" s="88" t="str">
        <f>IF(OR($A464="GW 1",$A464="GW 2",$A464="GW 3",$A464="GW 4",$A464="GW 5",$A464="GW 6"),"N/A",IF(T464="","",IF(AND(T464&gt;='Prediction Systems settings'!$B$3,'Program and Results'!T464&lt;='Prediction Systems settings'!$C$3),"DRAW",IF(T464&gt;0,"HOME","AWAY"))))</f>
        <v/>
      </c>
      <c r="X464" s="89" t="str">
        <f t="shared" si="141"/>
        <v/>
      </c>
      <c r="Y464" s="74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4" t="str">
        <f t="shared" si="142"/>
        <v/>
      </c>
      <c r="AA464" s="85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6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6" t="str">
        <f t="shared" si="143"/>
        <v/>
      </c>
      <c r="AD464" s="86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6" t="str">
        <f t="shared" si="144"/>
        <v/>
      </c>
      <c r="AK464" t="s">
        <v>208</v>
      </c>
      <c r="AL464" t="s">
        <v>208</v>
      </c>
    </row>
    <row r="465" spans="1:38">
      <c r="A465" s="80"/>
      <c r="F465" s="73" t="str">
        <f t="shared" si="153"/>
        <v/>
      </c>
      <c r="G465" s="73" t="str">
        <f>IF(A465="GW 1",ELO_Initial,IFERROR(INDEX(Tables!$1:$1048576,MATCH('Program and Results'!$B465,Tables!$A:$A,0),MATCH('Program and Results'!$A465,Tables!$1:$1,0)-1),""))</f>
        <v/>
      </c>
      <c r="H465" s="74" t="str">
        <f t="shared" si="146"/>
        <v/>
      </c>
      <c r="I465" s="74" t="str">
        <f t="shared" si="147"/>
        <v/>
      </c>
      <c r="J465" s="75" t="str">
        <f t="shared" si="140"/>
        <v/>
      </c>
      <c r="K465" s="76" t="str">
        <f>IF(E465="","",IF(ABS(C465-D465)=0,0,IF(ABS(C465-D465)&gt;10,2.99,INDEX('ELO settings '!$B$25:$B$34,MATCH(ABS(C465-D465),'ELO settings '!$A$25:$A$34,0)))))</f>
        <v/>
      </c>
      <c r="L465" s="73" t="str">
        <f t="shared" si="152"/>
        <v/>
      </c>
      <c r="M465" s="73" t="str">
        <f>IF(A465="GW 1",ELO_Initial,IFERROR(INDEX(Tables!$1:$1048576,MATCH('Program and Results'!$E465,Tables!$A:$A,0),MATCH('Program and Results'!$A465,Tables!$1:$1,0)-1),""))</f>
        <v/>
      </c>
      <c r="N465" s="74" t="str">
        <f t="shared" si="148"/>
        <v/>
      </c>
      <c r="O465" s="74" t="str">
        <f t="shared" si="149"/>
        <v/>
      </c>
      <c r="P465" s="75" t="str">
        <f t="shared" si="154"/>
        <v/>
      </c>
      <c r="Q465" s="76" t="str">
        <f t="shared" si="150"/>
        <v/>
      </c>
      <c r="R465" s="77" t="str">
        <f t="shared" si="151"/>
        <v/>
      </c>
      <c r="S465" s="87" t="str">
        <f t="shared" si="138"/>
        <v/>
      </c>
      <c r="T465" s="74" t="str">
        <f t="shared" si="145"/>
        <v/>
      </c>
      <c r="U465" s="74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8" t="str">
        <f t="shared" si="139"/>
        <v/>
      </c>
      <c r="W465" s="88" t="str">
        <f>IF(OR($A465="GW 1",$A465="GW 2",$A465="GW 3",$A465="GW 4",$A465="GW 5",$A465="GW 6"),"N/A",IF(T465="","",IF(AND(T465&gt;='Prediction Systems settings'!$B$3,'Program and Results'!T465&lt;='Prediction Systems settings'!$C$3),"DRAW",IF(T465&gt;0,"HOME","AWAY"))))</f>
        <v/>
      </c>
      <c r="X465" s="89" t="str">
        <f t="shared" si="141"/>
        <v/>
      </c>
      <c r="Y465" s="74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4" t="str">
        <f t="shared" si="142"/>
        <v/>
      </c>
      <c r="AA465" s="85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6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6" t="str">
        <f t="shared" si="143"/>
        <v/>
      </c>
      <c r="AD465" s="86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6" t="str">
        <f t="shared" si="144"/>
        <v/>
      </c>
      <c r="AK465" t="s">
        <v>208</v>
      </c>
      <c r="AL465" t="s">
        <v>208</v>
      </c>
    </row>
    <row r="466" spans="1:38">
      <c r="A466" s="80"/>
      <c r="F466" s="73" t="str">
        <f t="shared" si="153"/>
        <v/>
      </c>
      <c r="G466" s="73" t="str">
        <f>IF(A466="GW 1",ELO_Initial,IFERROR(INDEX(Tables!$1:$1048576,MATCH('Program and Results'!$B466,Tables!$A:$A,0),MATCH('Program and Results'!$A466,Tables!$1:$1,0)-1),""))</f>
        <v/>
      </c>
      <c r="H466" s="74" t="str">
        <f t="shared" si="146"/>
        <v/>
      </c>
      <c r="I466" s="74" t="str">
        <f t="shared" si="147"/>
        <v/>
      </c>
      <c r="J466" s="75" t="str">
        <f t="shared" si="140"/>
        <v/>
      </c>
      <c r="K466" s="76" t="str">
        <f>IF(E466="","",IF(ABS(C466-D466)=0,0,IF(ABS(C466-D466)&gt;10,2.99,INDEX('ELO settings '!$B$25:$B$34,MATCH(ABS(C466-D466),'ELO settings '!$A$25:$A$34,0)))))</f>
        <v/>
      </c>
      <c r="L466" s="73" t="str">
        <f t="shared" si="152"/>
        <v/>
      </c>
      <c r="M466" s="73" t="str">
        <f>IF(A466="GW 1",ELO_Initial,IFERROR(INDEX(Tables!$1:$1048576,MATCH('Program and Results'!$E466,Tables!$A:$A,0),MATCH('Program and Results'!$A466,Tables!$1:$1,0)-1),""))</f>
        <v/>
      </c>
      <c r="N466" s="74" t="str">
        <f t="shared" si="148"/>
        <v/>
      </c>
      <c r="O466" s="74" t="str">
        <f t="shared" si="149"/>
        <v/>
      </c>
      <c r="P466" s="75" t="str">
        <f t="shared" si="154"/>
        <v/>
      </c>
      <c r="Q466" s="76" t="str">
        <f t="shared" si="150"/>
        <v/>
      </c>
      <c r="R466" s="77" t="str">
        <f t="shared" si="151"/>
        <v/>
      </c>
      <c r="S466" s="87" t="str">
        <f t="shared" si="138"/>
        <v/>
      </c>
      <c r="T466" s="74" t="str">
        <f t="shared" si="145"/>
        <v/>
      </c>
      <c r="U466" s="74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8" t="str">
        <f t="shared" si="139"/>
        <v/>
      </c>
      <c r="W466" s="88" t="str">
        <f>IF(OR($A466="GW 1",$A466="GW 2",$A466="GW 3",$A466="GW 4",$A466="GW 5",$A466="GW 6"),"N/A",IF(T466="","",IF(AND(T466&gt;='Prediction Systems settings'!$B$3,'Program and Results'!T466&lt;='Prediction Systems settings'!$C$3),"DRAW",IF(T466&gt;0,"HOME","AWAY"))))</f>
        <v/>
      </c>
      <c r="X466" s="89" t="str">
        <f t="shared" si="141"/>
        <v/>
      </c>
      <c r="Y466" s="74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4" t="str">
        <f t="shared" si="142"/>
        <v/>
      </c>
      <c r="AA466" s="85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6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6" t="str">
        <f t="shared" si="143"/>
        <v/>
      </c>
      <c r="AD466" s="86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6" t="str">
        <f t="shared" si="144"/>
        <v/>
      </c>
      <c r="AK466" t="s">
        <v>208</v>
      </c>
      <c r="AL466" t="s">
        <v>208</v>
      </c>
    </row>
    <row r="467" spans="1:38">
      <c r="A467" s="80"/>
      <c r="F467" s="73" t="str">
        <f t="shared" si="153"/>
        <v/>
      </c>
      <c r="G467" s="73" t="str">
        <f>IF(A467="GW 1",ELO_Initial,IFERROR(INDEX(Tables!$1:$1048576,MATCH('Program and Results'!$B467,Tables!$A:$A,0),MATCH('Program and Results'!$A467,Tables!$1:$1,0)-1),""))</f>
        <v/>
      </c>
      <c r="H467" s="74" t="str">
        <f t="shared" si="146"/>
        <v/>
      </c>
      <c r="I467" s="74" t="str">
        <f t="shared" si="147"/>
        <v/>
      </c>
      <c r="J467" s="75" t="str">
        <f t="shared" si="140"/>
        <v/>
      </c>
      <c r="K467" s="76" t="str">
        <f>IF(E467="","",IF(ABS(C467-D467)=0,0,IF(ABS(C467-D467)&gt;10,2.99,INDEX('ELO settings '!$B$25:$B$34,MATCH(ABS(C467-D467),'ELO settings '!$A$25:$A$34,0)))))</f>
        <v/>
      </c>
      <c r="L467" s="73" t="str">
        <f t="shared" si="152"/>
        <v/>
      </c>
      <c r="M467" s="73" t="str">
        <f>IF(A467="GW 1",ELO_Initial,IFERROR(INDEX(Tables!$1:$1048576,MATCH('Program and Results'!$E467,Tables!$A:$A,0),MATCH('Program and Results'!$A467,Tables!$1:$1,0)-1),""))</f>
        <v/>
      </c>
      <c r="N467" s="74" t="str">
        <f t="shared" si="148"/>
        <v/>
      </c>
      <c r="O467" s="74" t="str">
        <f t="shared" si="149"/>
        <v/>
      </c>
      <c r="P467" s="75" t="str">
        <f t="shared" si="154"/>
        <v/>
      </c>
      <c r="Q467" s="76" t="str">
        <f t="shared" si="150"/>
        <v/>
      </c>
      <c r="R467" s="77" t="str">
        <f t="shared" si="151"/>
        <v/>
      </c>
      <c r="S467" s="87" t="str">
        <f t="shared" si="138"/>
        <v/>
      </c>
      <c r="T467" s="74" t="str">
        <f t="shared" si="145"/>
        <v/>
      </c>
      <c r="U467" s="74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8" t="str">
        <f t="shared" si="139"/>
        <v/>
      </c>
      <c r="W467" s="88" t="str">
        <f>IF(OR($A467="GW 1",$A467="GW 2",$A467="GW 3",$A467="GW 4",$A467="GW 5",$A467="GW 6"),"N/A",IF(T467="","",IF(AND(T467&gt;='Prediction Systems settings'!$B$3,'Program and Results'!T467&lt;='Prediction Systems settings'!$C$3),"DRAW",IF(T467&gt;0,"HOME","AWAY"))))</f>
        <v/>
      </c>
      <c r="X467" s="89" t="str">
        <f t="shared" si="141"/>
        <v/>
      </c>
      <c r="Y467" s="74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4" t="str">
        <f t="shared" si="142"/>
        <v/>
      </c>
      <c r="AA467" s="85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6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6" t="str">
        <f t="shared" si="143"/>
        <v/>
      </c>
      <c r="AD467" s="86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6" t="str">
        <f t="shared" si="144"/>
        <v/>
      </c>
      <c r="AK467" t="s">
        <v>208</v>
      </c>
      <c r="AL467" t="s">
        <v>208</v>
      </c>
    </row>
    <row r="468" spans="1:38">
      <c r="A468" s="80"/>
      <c r="F468" s="73" t="str">
        <f t="shared" si="153"/>
        <v/>
      </c>
      <c r="G468" s="73" t="str">
        <f>IF(A468="GW 1",ELO_Initial,IFERROR(INDEX(Tables!$1:$1048576,MATCH('Program and Results'!$B468,Tables!$A:$A,0),MATCH('Program and Results'!$A468,Tables!$1:$1,0)-1),""))</f>
        <v/>
      </c>
      <c r="H468" s="74" t="str">
        <f t="shared" si="146"/>
        <v/>
      </c>
      <c r="I468" s="74" t="str">
        <f t="shared" si="147"/>
        <v/>
      </c>
      <c r="J468" s="75" t="str">
        <f t="shared" si="140"/>
        <v/>
      </c>
      <c r="K468" s="76" t="str">
        <f>IF(E468="","",IF(ABS(C468-D468)=0,0,IF(ABS(C468-D468)&gt;10,2.99,INDEX('ELO settings '!$B$25:$B$34,MATCH(ABS(C468-D468),'ELO settings '!$A$25:$A$34,0)))))</f>
        <v/>
      </c>
      <c r="L468" s="73" t="str">
        <f t="shared" si="152"/>
        <v/>
      </c>
      <c r="M468" s="73" t="str">
        <f>IF(A468="GW 1",ELO_Initial,IFERROR(INDEX(Tables!$1:$1048576,MATCH('Program and Results'!$E468,Tables!$A:$A,0),MATCH('Program and Results'!$A468,Tables!$1:$1,0)-1),""))</f>
        <v/>
      </c>
      <c r="N468" s="74" t="str">
        <f t="shared" si="148"/>
        <v/>
      </c>
      <c r="O468" s="74" t="str">
        <f t="shared" si="149"/>
        <v/>
      </c>
      <c r="P468" s="75" t="str">
        <f t="shared" si="154"/>
        <v/>
      </c>
      <c r="Q468" s="76" t="str">
        <f t="shared" si="150"/>
        <v/>
      </c>
      <c r="R468" s="77" t="str">
        <f t="shared" si="151"/>
        <v/>
      </c>
      <c r="S468" s="87" t="str">
        <f t="shared" si="138"/>
        <v/>
      </c>
      <c r="T468" s="74" t="str">
        <f t="shared" si="145"/>
        <v/>
      </c>
      <c r="U468" s="74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8" t="str">
        <f t="shared" si="139"/>
        <v/>
      </c>
      <c r="W468" s="88" t="str">
        <f>IF(OR($A468="GW 1",$A468="GW 2",$A468="GW 3",$A468="GW 4",$A468="GW 5",$A468="GW 6"),"N/A",IF(T468="","",IF(AND(T468&gt;='Prediction Systems settings'!$B$3,'Program and Results'!T468&lt;='Prediction Systems settings'!$C$3),"DRAW",IF(T468&gt;0,"HOME","AWAY"))))</f>
        <v/>
      </c>
      <c r="X468" s="89" t="str">
        <f t="shared" si="141"/>
        <v/>
      </c>
      <c r="Y468" s="74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4" t="str">
        <f t="shared" si="142"/>
        <v/>
      </c>
      <c r="AA468" s="85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6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6" t="str">
        <f t="shared" si="143"/>
        <v/>
      </c>
      <c r="AD468" s="86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6" t="str">
        <f t="shared" si="144"/>
        <v/>
      </c>
      <c r="AK468" t="s">
        <v>208</v>
      </c>
      <c r="AL468" t="s">
        <v>208</v>
      </c>
    </row>
    <row r="469" spans="1:38">
      <c r="A469" s="80"/>
      <c r="F469" s="73" t="str">
        <f t="shared" si="153"/>
        <v/>
      </c>
      <c r="G469" s="73" t="str">
        <f>IF(A469="GW 1",ELO_Initial,IFERROR(INDEX(Tables!$1:$1048576,MATCH('Program and Results'!$B469,Tables!$A:$A,0),MATCH('Program and Results'!$A469,Tables!$1:$1,0)-1),""))</f>
        <v/>
      </c>
      <c r="H469" s="74" t="str">
        <f t="shared" si="146"/>
        <v/>
      </c>
      <c r="I469" s="74" t="str">
        <f t="shared" si="147"/>
        <v/>
      </c>
      <c r="J469" s="75" t="str">
        <f t="shared" si="140"/>
        <v/>
      </c>
      <c r="K469" s="76" t="str">
        <f>IF(E469="","",IF(ABS(C469-D469)=0,0,IF(ABS(C469-D469)&gt;10,2.99,INDEX('ELO settings '!$B$25:$B$34,MATCH(ABS(C469-D469),'ELO settings '!$A$25:$A$34,0)))))</f>
        <v/>
      </c>
      <c r="L469" s="73" t="str">
        <f t="shared" si="152"/>
        <v/>
      </c>
      <c r="M469" s="73" t="str">
        <f>IF(A469="GW 1",ELO_Initial,IFERROR(INDEX(Tables!$1:$1048576,MATCH('Program and Results'!$E469,Tables!$A:$A,0),MATCH('Program and Results'!$A469,Tables!$1:$1,0)-1),""))</f>
        <v/>
      </c>
      <c r="N469" s="74" t="str">
        <f t="shared" si="148"/>
        <v/>
      </c>
      <c r="O469" s="74" t="str">
        <f t="shared" si="149"/>
        <v/>
      </c>
      <c r="P469" s="75" t="str">
        <f t="shared" si="154"/>
        <v/>
      </c>
      <c r="Q469" s="76" t="str">
        <f t="shared" si="150"/>
        <v/>
      </c>
      <c r="R469" s="77" t="str">
        <f t="shared" si="151"/>
        <v/>
      </c>
      <c r="S469" s="87" t="str">
        <f t="shared" si="138"/>
        <v/>
      </c>
      <c r="T469" s="74" t="str">
        <f t="shared" si="145"/>
        <v/>
      </c>
      <c r="U469" s="74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8" t="str">
        <f t="shared" si="139"/>
        <v/>
      </c>
      <c r="W469" s="88" t="str">
        <f>IF(OR($A469="GW 1",$A469="GW 2",$A469="GW 3",$A469="GW 4",$A469="GW 5",$A469="GW 6"),"N/A",IF(T469="","",IF(AND(T469&gt;='Prediction Systems settings'!$B$3,'Program and Results'!T469&lt;='Prediction Systems settings'!$C$3),"DRAW",IF(T469&gt;0,"HOME","AWAY"))))</f>
        <v/>
      </c>
      <c r="X469" s="89" t="str">
        <f t="shared" si="141"/>
        <v/>
      </c>
      <c r="Y469" s="74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4" t="str">
        <f t="shared" si="142"/>
        <v/>
      </c>
      <c r="AA469" s="85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6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6" t="str">
        <f t="shared" si="143"/>
        <v/>
      </c>
      <c r="AD469" s="86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6" t="str">
        <f t="shared" si="144"/>
        <v/>
      </c>
      <c r="AK469" t="s">
        <v>208</v>
      </c>
      <c r="AL469" t="s">
        <v>208</v>
      </c>
    </row>
    <row r="470" spans="1:38">
      <c r="A470" s="80"/>
      <c r="F470" s="73" t="str">
        <f t="shared" si="153"/>
        <v/>
      </c>
      <c r="G470" s="73" t="str">
        <f>IF(A470="GW 1",ELO_Initial,IFERROR(INDEX(Tables!$1:$1048576,MATCH('Program and Results'!$B470,Tables!$A:$A,0),MATCH('Program and Results'!$A470,Tables!$1:$1,0)-1),""))</f>
        <v/>
      </c>
      <c r="H470" s="74" t="str">
        <f t="shared" si="146"/>
        <v/>
      </c>
      <c r="I470" s="74" t="str">
        <f t="shared" si="147"/>
        <v/>
      </c>
      <c r="J470" s="75" t="str">
        <f t="shared" si="140"/>
        <v/>
      </c>
      <c r="K470" s="76" t="str">
        <f>IF(E470="","",IF(ABS(C470-D470)=0,0,IF(ABS(C470-D470)&gt;10,2.99,INDEX('ELO settings '!$B$25:$B$34,MATCH(ABS(C470-D470),'ELO settings '!$A$25:$A$34,0)))))</f>
        <v/>
      </c>
      <c r="L470" s="73" t="str">
        <f t="shared" si="152"/>
        <v/>
      </c>
      <c r="M470" s="73" t="str">
        <f>IF(A470="GW 1",ELO_Initial,IFERROR(INDEX(Tables!$1:$1048576,MATCH('Program and Results'!$E470,Tables!$A:$A,0),MATCH('Program and Results'!$A470,Tables!$1:$1,0)-1),""))</f>
        <v/>
      </c>
      <c r="N470" s="74" t="str">
        <f t="shared" si="148"/>
        <v/>
      </c>
      <c r="O470" s="74" t="str">
        <f t="shared" si="149"/>
        <v/>
      </c>
      <c r="P470" s="75" t="str">
        <f t="shared" si="154"/>
        <v/>
      </c>
      <c r="Q470" s="76" t="str">
        <f t="shared" si="150"/>
        <v/>
      </c>
      <c r="R470" s="77" t="str">
        <f t="shared" si="151"/>
        <v/>
      </c>
      <c r="S470" s="87" t="str">
        <f t="shared" si="138"/>
        <v/>
      </c>
      <c r="T470" s="74" t="str">
        <f t="shared" si="145"/>
        <v/>
      </c>
      <c r="U470" s="74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8" t="str">
        <f t="shared" si="139"/>
        <v/>
      </c>
      <c r="W470" s="88" t="str">
        <f>IF(OR($A470="GW 1",$A470="GW 2",$A470="GW 3",$A470="GW 4",$A470="GW 5",$A470="GW 6"),"N/A",IF(T470="","",IF(AND(T470&gt;='Prediction Systems settings'!$B$3,'Program and Results'!T470&lt;='Prediction Systems settings'!$C$3),"DRAW",IF(T470&gt;0,"HOME","AWAY"))))</f>
        <v/>
      </c>
      <c r="X470" s="89" t="str">
        <f t="shared" si="141"/>
        <v/>
      </c>
      <c r="Y470" s="74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4" t="str">
        <f t="shared" si="142"/>
        <v/>
      </c>
      <c r="AA470" s="85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6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6" t="str">
        <f t="shared" si="143"/>
        <v/>
      </c>
      <c r="AD470" s="86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6" t="str">
        <f t="shared" si="144"/>
        <v/>
      </c>
      <c r="AK470" t="s">
        <v>208</v>
      </c>
      <c r="AL470" t="s">
        <v>208</v>
      </c>
    </row>
    <row r="471" spans="1:38">
      <c r="A471" s="80"/>
      <c r="F471" s="73" t="str">
        <f t="shared" si="153"/>
        <v/>
      </c>
      <c r="G471" s="73" t="str">
        <f>IF(A471="GW 1",ELO_Initial,IFERROR(INDEX(Tables!$1:$1048576,MATCH('Program and Results'!$B471,Tables!$A:$A,0),MATCH('Program and Results'!$A471,Tables!$1:$1,0)-1),""))</f>
        <v/>
      </c>
      <c r="H471" s="74" t="str">
        <f t="shared" si="146"/>
        <v/>
      </c>
      <c r="I471" s="74" t="str">
        <f t="shared" si="147"/>
        <v/>
      </c>
      <c r="J471" s="75" t="str">
        <f t="shared" si="140"/>
        <v/>
      </c>
      <c r="K471" s="76" t="str">
        <f>IF(E471="","",IF(ABS(C471-D471)=0,0,IF(ABS(C471-D471)&gt;10,2.99,INDEX('ELO settings '!$B$25:$B$34,MATCH(ABS(C471-D471),'ELO settings '!$A$25:$A$34,0)))))</f>
        <v/>
      </c>
      <c r="L471" s="73" t="str">
        <f t="shared" si="152"/>
        <v/>
      </c>
      <c r="M471" s="73" t="str">
        <f>IF(A471="GW 1",ELO_Initial,IFERROR(INDEX(Tables!$1:$1048576,MATCH('Program and Results'!$E471,Tables!$A:$A,0),MATCH('Program and Results'!$A471,Tables!$1:$1,0)-1),""))</f>
        <v/>
      </c>
      <c r="N471" s="74" t="str">
        <f t="shared" si="148"/>
        <v/>
      </c>
      <c r="O471" s="74" t="str">
        <f t="shared" si="149"/>
        <v/>
      </c>
      <c r="P471" s="75" t="str">
        <f t="shared" si="154"/>
        <v/>
      </c>
      <c r="Q471" s="76" t="str">
        <f t="shared" si="150"/>
        <v/>
      </c>
      <c r="R471" s="77" t="str">
        <f t="shared" si="151"/>
        <v/>
      </c>
      <c r="S471" s="87" t="str">
        <f t="shared" si="138"/>
        <v/>
      </c>
      <c r="T471" s="74" t="str">
        <f t="shared" si="145"/>
        <v/>
      </c>
      <c r="U471" s="74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8" t="str">
        <f t="shared" si="139"/>
        <v/>
      </c>
      <c r="W471" s="88" t="str">
        <f>IF(OR($A471="GW 1",$A471="GW 2",$A471="GW 3",$A471="GW 4",$A471="GW 5",$A471="GW 6"),"N/A",IF(T471="","",IF(AND(T471&gt;='Prediction Systems settings'!$B$3,'Program and Results'!T471&lt;='Prediction Systems settings'!$C$3),"DRAW",IF(T471&gt;0,"HOME","AWAY"))))</f>
        <v/>
      </c>
      <c r="X471" s="89" t="str">
        <f t="shared" si="141"/>
        <v/>
      </c>
      <c r="Y471" s="74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4" t="str">
        <f t="shared" si="142"/>
        <v/>
      </c>
      <c r="AA471" s="85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6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6" t="str">
        <f t="shared" si="143"/>
        <v/>
      </c>
      <c r="AD471" s="86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6" t="str">
        <f t="shared" si="144"/>
        <v/>
      </c>
      <c r="AK471" t="s">
        <v>208</v>
      </c>
      <c r="AL471" t="s">
        <v>208</v>
      </c>
    </row>
    <row r="472" spans="1:38">
      <c r="A472" s="80"/>
      <c r="F472" s="73" t="str">
        <f t="shared" si="153"/>
        <v/>
      </c>
      <c r="G472" s="73" t="str">
        <f>IF(A472="GW 1",ELO_Initial,IFERROR(INDEX(Tables!$1:$1048576,MATCH('Program and Results'!$B472,Tables!$A:$A,0),MATCH('Program and Results'!$A472,Tables!$1:$1,0)-1),""))</f>
        <v/>
      </c>
      <c r="H472" s="74" t="str">
        <f t="shared" si="146"/>
        <v/>
      </c>
      <c r="I472" s="74" t="str">
        <f t="shared" si="147"/>
        <v/>
      </c>
      <c r="J472" s="75" t="str">
        <f t="shared" si="140"/>
        <v/>
      </c>
      <c r="K472" s="76" t="str">
        <f>IF(E472="","",IF(ABS(C472-D472)=0,0,IF(ABS(C472-D472)&gt;10,2.99,INDEX('ELO settings '!$B$25:$B$34,MATCH(ABS(C472-D472),'ELO settings '!$A$25:$A$34,0)))))</f>
        <v/>
      </c>
      <c r="L472" s="73" t="str">
        <f t="shared" si="152"/>
        <v/>
      </c>
      <c r="M472" s="73" t="str">
        <f>IF(A472="GW 1",ELO_Initial,IFERROR(INDEX(Tables!$1:$1048576,MATCH('Program and Results'!$E472,Tables!$A:$A,0),MATCH('Program and Results'!$A472,Tables!$1:$1,0)-1),""))</f>
        <v/>
      </c>
      <c r="N472" s="74" t="str">
        <f t="shared" si="148"/>
        <v/>
      </c>
      <c r="O472" s="74" t="str">
        <f t="shared" si="149"/>
        <v/>
      </c>
      <c r="P472" s="75" t="str">
        <f t="shared" si="154"/>
        <v/>
      </c>
      <c r="Q472" s="76" t="str">
        <f t="shared" si="150"/>
        <v/>
      </c>
      <c r="R472" s="77" t="str">
        <f t="shared" si="151"/>
        <v/>
      </c>
      <c r="S472" s="87" t="str">
        <f t="shared" si="138"/>
        <v/>
      </c>
      <c r="T472" s="74" t="str">
        <f t="shared" si="145"/>
        <v/>
      </c>
      <c r="U472" s="74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8" t="str">
        <f t="shared" si="139"/>
        <v/>
      </c>
      <c r="W472" s="88" t="str">
        <f>IF(OR($A472="GW 1",$A472="GW 2",$A472="GW 3",$A472="GW 4",$A472="GW 5",$A472="GW 6"),"N/A",IF(T472="","",IF(AND(T472&gt;='Prediction Systems settings'!$B$3,'Program and Results'!T472&lt;='Prediction Systems settings'!$C$3),"DRAW",IF(T472&gt;0,"HOME","AWAY"))))</f>
        <v/>
      </c>
      <c r="X472" s="89" t="str">
        <f t="shared" si="141"/>
        <v/>
      </c>
      <c r="Y472" s="74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4" t="str">
        <f t="shared" si="142"/>
        <v/>
      </c>
      <c r="AA472" s="85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6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6" t="str">
        <f t="shared" si="143"/>
        <v/>
      </c>
      <c r="AD472" s="86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6" t="str">
        <f t="shared" si="144"/>
        <v/>
      </c>
      <c r="AK472" t="s">
        <v>208</v>
      </c>
      <c r="AL472" t="s">
        <v>208</v>
      </c>
    </row>
    <row r="473" spans="1:38">
      <c r="A473" s="80"/>
      <c r="F473" s="73" t="str">
        <f t="shared" si="153"/>
        <v/>
      </c>
      <c r="G473" s="73" t="str">
        <f>IF(A473="GW 1",ELO_Initial,IFERROR(INDEX(Tables!$1:$1048576,MATCH('Program and Results'!$B473,Tables!$A:$A,0),MATCH('Program and Results'!$A473,Tables!$1:$1,0)-1),""))</f>
        <v/>
      </c>
      <c r="H473" s="74" t="str">
        <f t="shared" si="146"/>
        <v/>
      </c>
      <c r="I473" s="74" t="str">
        <f t="shared" si="147"/>
        <v/>
      </c>
      <c r="J473" s="75" t="str">
        <f t="shared" si="140"/>
        <v/>
      </c>
      <c r="K473" s="76" t="str">
        <f>IF(E473="","",IF(ABS(C473-D473)=0,0,IF(ABS(C473-D473)&gt;10,2.99,INDEX('ELO settings '!$B$25:$B$34,MATCH(ABS(C473-D473),'ELO settings '!$A$25:$A$34,0)))))</f>
        <v/>
      </c>
      <c r="L473" s="73" t="str">
        <f t="shared" si="152"/>
        <v/>
      </c>
      <c r="M473" s="73" t="str">
        <f>IF(A473="GW 1",ELO_Initial,IFERROR(INDEX(Tables!$1:$1048576,MATCH('Program and Results'!$E473,Tables!$A:$A,0),MATCH('Program and Results'!$A473,Tables!$1:$1,0)-1),""))</f>
        <v/>
      </c>
      <c r="N473" s="74" t="str">
        <f t="shared" si="148"/>
        <v/>
      </c>
      <c r="O473" s="74" t="str">
        <f t="shared" si="149"/>
        <v/>
      </c>
      <c r="P473" s="75" t="str">
        <f t="shared" si="154"/>
        <v/>
      </c>
      <c r="Q473" s="76" t="str">
        <f t="shared" si="150"/>
        <v/>
      </c>
      <c r="R473" s="77" t="str">
        <f t="shared" si="151"/>
        <v/>
      </c>
      <c r="S473" s="87" t="str">
        <f t="shared" si="138"/>
        <v/>
      </c>
      <c r="T473" s="74" t="str">
        <f t="shared" si="145"/>
        <v/>
      </c>
      <c r="U473" s="74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8" t="str">
        <f t="shared" si="139"/>
        <v/>
      </c>
      <c r="W473" s="88" t="str">
        <f>IF(OR($A473="GW 1",$A473="GW 2",$A473="GW 3",$A473="GW 4",$A473="GW 5",$A473="GW 6"),"N/A",IF(T473="","",IF(AND(T473&gt;='Prediction Systems settings'!$B$3,'Program and Results'!T473&lt;='Prediction Systems settings'!$C$3),"DRAW",IF(T473&gt;0,"HOME","AWAY"))))</f>
        <v/>
      </c>
      <c r="X473" s="89" t="str">
        <f t="shared" si="141"/>
        <v/>
      </c>
      <c r="Y473" s="74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4" t="str">
        <f t="shared" si="142"/>
        <v/>
      </c>
      <c r="AA473" s="85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6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6" t="str">
        <f t="shared" si="143"/>
        <v/>
      </c>
      <c r="AD473" s="86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6" t="str">
        <f t="shared" si="144"/>
        <v/>
      </c>
      <c r="AK473" t="s">
        <v>208</v>
      </c>
      <c r="AL473" t="s">
        <v>208</v>
      </c>
    </row>
    <row r="474" spans="1:38">
      <c r="A474" s="80"/>
      <c r="F474" s="73" t="str">
        <f t="shared" si="153"/>
        <v/>
      </c>
      <c r="G474" s="73" t="str">
        <f>IF(A474="GW 1",ELO_Initial,IFERROR(INDEX(Tables!$1:$1048576,MATCH('Program and Results'!$B474,Tables!$A:$A,0),MATCH('Program and Results'!$A474,Tables!$1:$1,0)-1),""))</f>
        <v/>
      </c>
      <c r="H474" s="74" t="str">
        <f t="shared" si="146"/>
        <v/>
      </c>
      <c r="I474" s="74" t="str">
        <f t="shared" si="147"/>
        <v/>
      </c>
      <c r="J474" s="75" t="str">
        <f t="shared" si="140"/>
        <v/>
      </c>
      <c r="K474" s="76" t="str">
        <f>IF(E474="","",IF(ABS(C474-D474)=0,0,IF(ABS(C474-D474)&gt;10,2.99,INDEX('ELO settings '!$B$25:$B$34,MATCH(ABS(C474-D474),'ELO settings '!$A$25:$A$34,0)))))</f>
        <v/>
      </c>
      <c r="L474" s="73" t="str">
        <f t="shared" si="152"/>
        <v/>
      </c>
      <c r="M474" s="73" t="str">
        <f>IF(A474="GW 1",ELO_Initial,IFERROR(INDEX(Tables!$1:$1048576,MATCH('Program and Results'!$E474,Tables!$A:$A,0),MATCH('Program and Results'!$A474,Tables!$1:$1,0)-1),""))</f>
        <v/>
      </c>
      <c r="N474" s="74" t="str">
        <f t="shared" si="148"/>
        <v/>
      </c>
      <c r="O474" s="74" t="str">
        <f t="shared" si="149"/>
        <v/>
      </c>
      <c r="P474" s="75" t="str">
        <f t="shared" si="154"/>
        <v/>
      </c>
      <c r="Q474" s="76" t="str">
        <f t="shared" si="150"/>
        <v/>
      </c>
      <c r="R474" s="77" t="str">
        <f t="shared" si="151"/>
        <v/>
      </c>
      <c r="S474" s="87" t="str">
        <f t="shared" si="138"/>
        <v/>
      </c>
      <c r="T474" s="74" t="str">
        <f t="shared" si="145"/>
        <v/>
      </c>
      <c r="U474" s="74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8" t="str">
        <f t="shared" si="139"/>
        <v/>
      </c>
      <c r="W474" s="88" t="str">
        <f>IF(OR($A474="GW 1",$A474="GW 2",$A474="GW 3",$A474="GW 4",$A474="GW 5",$A474="GW 6"),"N/A",IF(T474="","",IF(AND(T474&gt;='Prediction Systems settings'!$B$3,'Program and Results'!T474&lt;='Prediction Systems settings'!$C$3),"DRAW",IF(T474&gt;0,"HOME","AWAY"))))</f>
        <v/>
      </c>
      <c r="X474" s="89" t="str">
        <f t="shared" si="141"/>
        <v/>
      </c>
      <c r="Y474" s="74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4" t="str">
        <f t="shared" si="142"/>
        <v/>
      </c>
      <c r="AA474" s="85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6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6" t="str">
        <f t="shared" si="143"/>
        <v/>
      </c>
      <c r="AD474" s="86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6" t="str">
        <f t="shared" si="144"/>
        <v/>
      </c>
      <c r="AK474" t="s">
        <v>208</v>
      </c>
      <c r="AL474" t="s">
        <v>208</v>
      </c>
    </row>
    <row r="475" spans="1:38">
      <c r="A475" s="80"/>
      <c r="F475" s="73" t="str">
        <f t="shared" si="153"/>
        <v/>
      </c>
      <c r="G475" s="73" t="str">
        <f>IF(A475="GW 1",ELO_Initial,IFERROR(INDEX(Tables!$1:$1048576,MATCH('Program and Results'!$B475,Tables!$A:$A,0),MATCH('Program and Results'!$A475,Tables!$1:$1,0)-1),""))</f>
        <v/>
      </c>
      <c r="H475" s="74" t="str">
        <f t="shared" si="146"/>
        <v/>
      </c>
      <c r="I475" s="74" t="str">
        <f t="shared" si="147"/>
        <v/>
      </c>
      <c r="J475" s="75" t="str">
        <f t="shared" si="140"/>
        <v/>
      </c>
      <c r="K475" s="76" t="str">
        <f>IF(E475="","",IF(ABS(C475-D475)=0,0,IF(ABS(C475-D475)&gt;10,2.99,INDEX('ELO settings '!$B$25:$B$34,MATCH(ABS(C475-D475),'ELO settings '!$A$25:$A$34,0)))))</f>
        <v/>
      </c>
      <c r="L475" s="73" t="str">
        <f t="shared" si="152"/>
        <v/>
      </c>
      <c r="M475" s="73" t="str">
        <f>IF(A475="GW 1",ELO_Initial,IFERROR(INDEX(Tables!$1:$1048576,MATCH('Program and Results'!$E475,Tables!$A:$A,0),MATCH('Program and Results'!$A475,Tables!$1:$1,0)-1),""))</f>
        <v/>
      </c>
      <c r="N475" s="74" t="str">
        <f t="shared" si="148"/>
        <v/>
      </c>
      <c r="O475" s="74" t="str">
        <f t="shared" si="149"/>
        <v/>
      </c>
      <c r="P475" s="75" t="str">
        <f t="shared" si="154"/>
        <v/>
      </c>
      <c r="Q475" s="76" t="str">
        <f t="shared" si="150"/>
        <v/>
      </c>
      <c r="R475" s="77" t="str">
        <f t="shared" si="151"/>
        <v/>
      </c>
      <c r="S475" s="87" t="str">
        <f t="shared" si="138"/>
        <v/>
      </c>
      <c r="T475" s="74" t="str">
        <f t="shared" si="145"/>
        <v/>
      </c>
      <c r="U475" s="74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8" t="str">
        <f t="shared" si="139"/>
        <v/>
      </c>
      <c r="W475" s="88" t="str">
        <f>IF(OR($A475="GW 1",$A475="GW 2",$A475="GW 3",$A475="GW 4",$A475="GW 5",$A475="GW 6"),"N/A",IF(T475="","",IF(AND(T475&gt;='Prediction Systems settings'!$B$3,'Program and Results'!T475&lt;='Prediction Systems settings'!$C$3),"DRAW",IF(T475&gt;0,"HOME","AWAY"))))</f>
        <v/>
      </c>
      <c r="X475" s="89" t="str">
        <f t="shared" si="141"/>
        <v/>
      </c>
      <c r="Y475" s="74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4" t="str">
        <f t="shared" si="142"/>
        <v/>
      </c>
      <c r="AA475" s="85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6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6" t="str">
        <f t="shared" si="143"/>
        <v/>
      </c>
      <c r="AD475" s="86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6" t="str">
        <f t="shared" si="144"/>
        <v/>
      </c>
      <c r="AK475" t="s">
        <v>208</v>
      </c>
      <c r="AL475" t="s">
        <v>208</v>
      </c>
    </row>
    <row r="476" spans="1:38">
      <c r="A476" s="80"/>
      <c r="F476" s="73" t="str">
        <f t="shared" si="153"/>
        <v/>
      </c>
      <c r="G476" s="73" t="str">
        <f>IF(A476="GW 1",ELO_Initial,IFERROR(INDEX(Tables!$1:$1048576,MATCH('Program and Results'!$B476,Tables!$A:$A,0),MATCH('Program and Results'!$A476,Tables!$1:$1,0)-1),""))</f>
        <v/>
      </c>
      <c r="H476" s="74" t="str">
        <f t="shared" si="146"/>
        <v/>
      </c>
      <c r="I476" s="74" t="str">
        <f t="shared" si="147"/>
        <v/>
      </c>
      <c r="J476" s="75" t="str">
        <f t="shared" si="140"/>
        <v/>
      </c>
      <c r="K476" s="76" t="str">
        <f>IF(E476="","",IF(ABS(C476-D476)=0,0,IF(ABS(C476-D476)&gt;10,2.99,INDEX('ELO settings '!$B$25:$B$34,MATCH(ABS(C476-D476),'ELO settings '!$A$25:$A$34,0)))))</f>
        <v/>
      </c>
      <c r="L476" s="73" t="str">
        <f t="shared" si="152"/>
        <v/>
      </c>
      <c r="M476" s="73" t="str">
        <f>IF(A476="GW 1",ELO_Initial,IFERROR(INDEX(Tables!$1:$1048576,MATCH('Program and Results'!$E476,Tables!$A:$A,0),MATCH('Program and Results'!$A476,Tables!$1:$1,0)-1),""))</f>
        <v/>
      </c>
      <c r="N476" s="74" t="str">
        <f t="shared" si="148"/>
        <v/>
      </c>
      <c r="O476" s="74" t="str">
        <f t="shared" si="149"/>
        <v/>
      </c>
      <c r="P476" s="75" t="str">
        <f t="shared" si="154"/>
        <v/>
      </c>
      <c r="Q476" s="76" t="str">
        <f t="shared" si="150"/>
        <v/>
      </c>
      <c r="R476" s="77" t="str">
        <f t="shared" si="151"/>
        <v/>
      </c>
      <c r="S476" s="87" t="str">
        <f t="shared" si="138"/>
        <v/>
      </c>
      <c r="T476" s="74" t="str">
        <f t="shared" si="145"/>
        <v/>
      </c>
      <c r="U476" s="74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8" t="str">
        <f t="shared" si="139"/>
        <v/>
      </c>
      <c r="W476" s="88" t="str">
        <f>IF(OR($A476="GW 1",$A476="GW 2",$A476="GW 3",$A476="GW 4",$A476="GW 5",$A476="GW 6"),"N/A",IF(T476="","",IF(AND(T476&gt;='Prediction Systems settings'!$B$3,'Program and Results'!T476&lt;='Prediction Systems settings'!$C$3),"DRAW",IF(T476&gt;0,"HOME","AWAY"))))</f>
        <v/>
      </c>
      <c r="X476" s="89" t="str">
        <f t="shared" si="141"/>
        <v/>
      </c>
      <c r="Y476" s="74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4" t="str">
        <f t="shared" si="142"/>
        <v/>
      </c>
      <c r="AA476" s="85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6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6" t="str">
        <f t="shared" si="143"/>
        <v/>
      </c>
      <c r="AD476" s="86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6" t="str">
        <f t="shared" si="144"/>
        <v/>
      </c>
      <c r="AK476" t="s">
        <v>208</v>
      </c>
      <c r="AL476" t="s">
        <v>208</v>
      </c>
    </row>
    <row r="477" spans="1:38">
      <c r="A477" s="80"/>
      <c r="F477" s="73" t="str">
        <f t="shared" si="153"/>
        <v/>
      </c>
      <c r="G477" s="73" t="str">
        <f>IF(A477="GW 1",ELO_Initial,IFERROR(INDEX(Tables!$1:$1048576,MATCH('Program and Results'!$B477,Tables!$A:$A,0),MATCH('Program and Results'!$A477,Tables!$1:$1,0)-1),""))</f>
        <v/>
      </c>
      <c r="H477" s="74" t="str">
        <f t="shared" si="146"/>
        <v/>
      </c>
      <c r="I477" s="74" t="str">
        <f t="shared" si="147"/>
        <v/>
      </c>
      <c r="J477" s="75" t="str">
        <f t="shared" si="140"/>
        <v/>
      </c>
      <c r="K477" s="76" t="str">
        <f>IF(E477="","",IF(ABS(C477-D477)=0,0,IF(ABS(C477-D477)&gt;10,2.99,INDEX('ELO settings '!$B$25:$B$34,MATCH(ABS(C477-D477),'ELO settings '!$A$25:$A$34,0)))))</f>
        <v/>
      </c>
      <c r="L477" s="73" t="str">
        <f t="shared" si="152"/>
        <v/>
      </c>
      <c r="M477" s="73" t="str">
        <f>IF(A477="GW 1",ELO_Initial,IFERROR(INDEX(Tables!$1:$1048576,MATCH('Program and Results'!$E477,Tables!$A:$A,0),MATCH('Program and Results'!$A477,Tables!$1:$1,0)-1),""))</f>
        <v/>
      </c>
      <c r="N477" s="74" t="str">
        <f t="shared" si="148"/>
        <v/>
      </c>
      <c r="O477" s="74" t="str">
        <f t="shared" si="149"/>
        <v/>
      </c>
      <c r="P477" s="75" t="str">
        <f t="shared" si="154"/>
        <v/>
      </c>
      <c r="Q477" s="76" t="str">
        <f t="shared" si="150"/>
        <v/>
      </c>
      <c r="R477" s="77" t="str">
        <f t="shared" si="151"/>
        <v/>
      </c>
      <c r="S477" s="87" t="str">
        <f t="shared" si="138"/>
        <v/>
      </c>
      <c r="T477" s="74" t="str">
        <f t="shared" si="145"/>
        <v/>
      </c>
      <c r="U477" s="74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8" t="str">
        <f t="shared" si="139"/>
        <v/>
      </c>
      <c r="W477" s="88" t="str">
        <f>IF(OR($A477="GW 1",$A477="GW 2",$A477="GW 3",$A477="GW 4",$A477="GW 5",$A477="GW 6"),"N/A",IF(T477="","",IF(AND(T477&gt;='Prediction Systems settings'!$B$3,'Program and Results'!T477&lt;='Prediction Systems settings'!$C$3),"DRAW",IF(T477&gt;0,"HOME","AWAY"))))</f>
        <v/>
      </c>
      <c r="X477" s="89" t="str">
        <f t="shared" si="141"/>
        <v/>
      </c>
      <c r="Y477" s="74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4" t="str">
        <f t="shared" si="142"/>
        <v/>
      </c>
      <c r="AA477" s="85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6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6" t="str">
        <f t="shared" si="143"/>
        <v/>
      </c>
      <c r="AD477" s="86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6" t="str">
        <f t="shared" si="144"/>
        <v/>
      </c>
      <c r="AK477" t="s">
        <v>208</v>
      </c>
      <c r="AL477" t="s">
        <v>208</v>
      </c>
    </row>
    <row r="478" spans="1:38">
      <c r="A478" s="80"/>
      <c r="F478" s="73" t="str">
        <f t="shared" si="153"/>
        <v/>
      </c>
      <c r="G478" s="73" t="str">
        <f>IF(A478="GW 1",ELO_Initial,IFERROR(INDEX(Tables!$1:$1048576,MATCH('Program and Results'!$B478,Tables!$A:$A,0),MATCH('Program and Results'!$A478,Tables!$1:$1,0)-1),""))</f>
        <v/>
      </c>
      <c r="H478" s="74" t="str">
        <f t="shared" si="146"/>
        <v/>
      </c>
      <c r="I478" s="74" t="str">
        <f t="shared" si="147"/>
        <v/>
      </c>
      <c r="J478" s="75" t="str">
        <f t="shared" si="140"/>
        <v/>
      </c>
      <c r="K478" s="76" t="str">
        <f>IF(E478="","",IF(ABS(C478-D478)=0,0,IF(ABS(C478-D478)&gt;10,2.99,INDEX('ELO settings '!$B$25:$B$34,MATCH(ABS(C478-D478),'ELO settings '!$A$25:$A$34,0)))))</f>
        <v/>
      </c>
      <c r="L478" s="73" t="str">
        <f t="shared" si="152"/>
        <v/>
      </c>
      <c r="M478" s="73" t="str">
        <f>IF(A478="GW 1",ELO_Initial,IFERROR(INDEX(Tables!$1:$1048576,MATCH('Program and Results'!$E478,Tables!$A:$A,0),MATCH('Program and Results'!$A478,Tables!$1:$1,0)-1),""))</f>
        <v/>
      </c>
      <c r="N478" s="74" t="str">
        <f t="shared" si="148"/>
        <v/>
      </c>
      <c r="O478" s="74" t="str">
        <f t="shared" si="149"/>
        <v/>
      </c>
      <c r="P478" s="75" t="str">
        <f t="shared" si="154"/>
        <v/>
      </c>
      <c r="Q478" s="76" t="str">
        <f t="shared" si="150"/>
        <v/>
      </c>
      <c r="R478" s="77" t="str">
        <f t="shared" si="151"/>
        <v/>
      </c>
      <c r="S478" s="87" t="str">
        <f t="shared" si="138"/>
        <v/>
      </c>
      <c r="T478" s="74" t="str">
        <f t="shared" si="145"/>
        <v/>
      </c>
      <c r="U478" s="74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8" t="str">
        <f t="shared" si="139"/>
        <v/>
      </c>
      <c r="W478" s="88" t="str">
        <f>IF(OR($A478="GW 1",$A478="GW 2",$A478="GW 3",$A478="GW 4",$A478="GW 5",$A478="GW 6"),"N/A",IF(T478="","",IF(AND(T478&gt;='Prediction Systems settings'!$B$3,'Program and Results'!T478&lt;='Prediction Systems settings'!$C$3),"DRAW",IF(T478&gt;0,"HOME","AWAY"))))</f>
        <v/>
      </c>
      <c r="X478" s="89" t="str">
        <f t="shared" si="141"/>
        <v/>
      </c>
      <c r="Y478" s="74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4" t="str">
        <f t="shared" si="142"/>
        <v/>
      </c>
      <c r="AA478" s="85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6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6" t="str">
        <f t="shared" si="143"/>
        <v/>
      </c>
      <c r="AD478" s="86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6" t="str">
        <f t="shared" si="144"/>
        <v/>
      </c>
      <c r="AK478" t="s">
        <v>208</v>
      </c>
      <c r="AL478" t="s">
        <v>208</v>
      </c>
    </row>
    <row r="479" spans="1:38">
      <c r="A479" s="80"/>
      <c r="F479" s="73" t="str">
        <f t="shared" si="153"/>
        <v/>
      </c>
      <c r="G479" s="73" t="str">
        <f>IF(A479="GW 1",ELO_Initial,IFERROR(INDEX(Tables!$1:$1048576,MATCH('Program and Results'!$B479,Tables!$A:$A,0),MATCH('Program and Results'!$A479,Tables!$1:$1,0)-1),""))</f>
        <v/>
      </c>
      <c r="H479" s="74" t="str">
        <f t="shared" si="146"/>
        <v/>
      </c>
      <c r="I479" s="74" t="str">
        <f t="shared" si="147"/>
        <v/>
      </c>
      <c r="J479" s="75" t="str">
        <f t="shared" si="140"/>
        <v/>
      </c>
      <c r="K479" s="76" t="str">
        <f>IF(E479="","",IF(ABS(C479-D479)=0,0,IF(ABS(C479-D479)&gt;10,2.99,INDEX('ELO settings '!$B$25:$B$34,MATCH(ABS(C479-D479),'ELO settings '!$A$25:$A$34,0)))))</f>
        <v/>
      </c>
      <c r="L479" s="73" t="str">
        <f t="shared" si="152"/>
        <v/>
      </c>
      <c r="M479" s="73" t="str">
        <f>IF(A479="GW 1",ELO_Initial,IFERROR(INDEX(Tables!$1:$1048576,MATCH('Program and Results'!$E479,Tables!$A:$A,0),MATCH('Program and Results'!$A479,Tables!$1:$1,0)-1),""))</f>
        <v/>
      </c>
      <c r="N479" s="74" t="str">
        <f t="shared" si="148"/>
        <v/>
      </c>
      <c r="O479" s="74" t="str">
        <f t="shared" si="149"/>
        <v/>
      </c>
      <c r="P479" s="75" t="str">
        <f t="shared" si="154"/>
        <v/>
      </c>
      <c r="Q479" s="76" t="str">
        <f t="shared" si="150"/>
        <v/>
      </c>
      <c r="R479" s="77" t="str">
        <f t="shared" si="151"/>
        <v/>
      </c>
      <c r="S479" s="87" t="str">
        <f t="shared" si="138"/>
        <v/>
      </c>
      <c r="T479" s="74" t="str">
        <f t="shared" si="145"/>
        <v/>
      </c>
      <c r="U479" s="74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8" t="str">
        <f t="shared" si="139"/>
        <v/>
      </c>
      <c r="W479" s="88" t="str">
        <f>IF(OR($A479="GW 1",$A479="GW 2",$A479="GW 3",$A479="GW 4",$A479="GW 5",$A479="GW 6"),"N/A",IF(T479="","",IF(AND(T479&gt;='Prediction Systems settings'!$B$3,'Program and Results'!T479&lt;='Prediction Systems settings'!$C$3),"DRAW",IF(T479&gt;0,"HOME","AWAY"))))</f>
        <v/>
      </c>
      <c r="X479" s="89" t="str">
        <f t="shared" si="141"/>
        <v/>
      </c>
      <c r="Y479" s="74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4" t="str">
        <f t="shared" si="142"/>
        <v/>
      </c>
      <c r="AA479" s="85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6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6" t="str">
        <f t="shared" si="143"/>
        <v/>
      </c>
      <c r="AD479" s="86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6" t="str">
        <f t="shared" si="144"/>
        <v/>
      </c>
      <c r="AK479" t="s">
        <v>208</v>
      </c>
      <c r="AL479" t="s">
        <v>208</v>
      </c>
    </row>
    <row r="480" spans="1:38">
      <c r="A480" s="80"/>
      <c r="F480" s="73" t="str">
        <f t="shared" si="153"/>
        <v/>
      </c>
      <c r="G480" s="73" t="str">
        <f>IF(A480="GW 1",ELO_Initial,IFERROR(INDEX(Tables!$1:$1048576,MATCH('Program and Results'!$B480,Tables!$A:$A,0),MATCH('Program and Results'!$A480,Tables!$1:$1,0)-1),""))</f>
        <v/>
      </c>
      <c r="H480" s="74" t="str">
        <f t="shared" si="146"/>
        <v/>
      </c>
      <c r="I480" s="74" t="str">
        <f t="shared" si="147"/>
        <v/>
      </c>
      <c r="J480" s="75" t="str">
        <f t="shared" si="140"/>
        <v/>
      </c>
      <c r="K480" s="76" t="str">
        <f>IF(E480="","",IF(ABS(C480-D480)=0,0,IF(ABS(C480-D480)&gt;10,2.99,INDEX('ELO settings '!$B$25:$B$34,MATCH(ABS(C480-D480),'ELO settings '!$A$25:$A$34,0)))))</f>
        <v/>
      </c>
      <c r="L480" s="73" t="str">
        <f t="shared" si="152"/>
        <v/>
      </c>
      <c r="M480" s="73" t="str">
        <f>IF(A480="GW 1",ELO_Initial,IFERROR(INDEX(Tables!$1:$1048576,MATCH('Program and Results'!$E480,Tables!$A:$A,0),MATCH('Program and Results'!$A480,Tables!$1:$1,0)-1),""))</f>
        <v/>
      </c>
      <c r="N480" s="74" t="str">
        <f t="shared" si="148"/>
        <v/>
      </c>
      <c r="O480" s="74" t="str">
        <f t="shared" si="149"/>
        <v/>
      </c>
      <c r="P480" s="75" t="str">
        <f t="shared" si="154"/>
        <v/>
      </c>
      <c r="Q480" s="76" t="str">
        <f t="shared" si="150"/>
        <v/>
      </c>
      <c r="R480" s="77" t="str">
        <f t="shared" si="151"/>
        <v/>
      </c>
      <c r="S480" s="87" t="str">
        <f t="shared" si="138"/>
        <v/>
      </c>
      <c r="T480" s="74" t="str">
        <f t="shared" si="145"/>
        <v/>
      </c>
      <c r="U480" s="74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8" t="str">
        <f t="shared" si="139"/>
        <v/>
      </c>
      <c r="W480" s="88" t="str">
        <f>IF(OR($A480="GW 1",$A480="GW 2",$A480="GW 3",$A480="GW 4",$A480="GW 5",$A480="GW 6"),"N/A",IF(T480="","",IF(AND(T480&gt;='Prediction Systems settings'!$B$3,'Program and Results'!T480&lt;='Prediction Systems settings'!$C$3),"DRAW",IF(T480&gt;0,"HOME","AWAY"))))</f>
        <v/>
      </c>
      <c r="X480" s="89" t="str">
        <f t="shared" si="141"/>
        <v/>
      </c>
      <c r="Y480" s="74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4" t="str">
        <f t="shared" si="142"/>
        <v/>
      </c>
      <c r="AA480" s="85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6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6" t="str">
        <f t="shared" si="143"/>
        <v/>
      </c>
      <c r="AD480" s="86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6" t="str">
        <f t="shared" si="144"/>
        <v/>
      </c>
      <c r="AK480" t="s">
        <v>208</v>
      </c>
      <c r="AL480" t="s">
        <v>208</v>
      </c>
    </row>
    <row r="481" spans="1:38">
      <c r="A481" s="80"/>
      <c r="F481" s="73" t="str">
        <f t="shared" si="153"/>
        <v/>
      </c>
      <c r="G481" s="73" t="str">
        <f>IF(A481="GW 1",ELO_Initial,IFERROR(INDEX(Tables!$1:$1048576,MATCH('Program and Results'!$B481,Tables!$A:$A,0),MATCH('Program and Results'!$A481,Tables!$1:$1,0)-1),""))</f>
        <v/>
      </c>
      <c r="H481" s="74" t="str">
        <f t="shared" si="146"/>
        <v/>
      </c>
      <c r="I481" s="74" t="str">
        <f t="shared" si="147"/>
        <v/>
      </c>
      <c r="J481" s="75" t="str">
        <f t="shared" si="140"/>
        <v/>
      </c>
      <c r="K481" s="76" t="str">
        <f>IF(E481="","",IF(ABS(C481-D481)=0,0,IF(ABS(C481-D481)&gt;10,2.99,INDEX('ELO settings '!$B$25:$B$34,MATCH(ABS(C481-D481),'ELO settings '!$A$25:$A$34,0)))))</f>
        <v/>
      </c>
      <c r="L481" s="73" t="str">
        <f t="shared" si="152"/>
        <v/>
      </c>
      <c r="M481" s="73" t="str">
        <f>IF(A481="GW 1",ELO_Initial,IFERROR(INDEX(Tables!$1:$1048576,MATCH('Program and Results'!$E481,Tables!$A:$A,0),MATCH('Program and Results'!$A481,Tables!$1:$1,0)-1),""))</f>
        <v/>
      </c>
      <c r="N481" s="74" t="str">
        <f t="shared" si="148"/>
        <v/>
      </c>
      <c r="O481" s="74" t="str">
        <f t="shared" si="149"/>
        <v/>
      </c>
      <c r="P481" s="75" t="str">
        <f t="shared" si="154"/>
        <v/>
      </c>
      <c r="Q481" s="76" t="str">
        <f t="shared" si="150"/>
        <v/>
      </c>
      <c r="R481" s="77" t="str">
        <f t="shared" si="151"/>
        <v/>
      </c>
      <c r="S481" s="87" t="str">
        <f t="shared" si="138"/>
        <v/>
      </c>
      <c r="T481" s="74" t="str">
        <f t="shared" si="145"/>
        <v/>
      </c>
      <c r="U481" s="74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8" t="str">
        <f t="shared" si="139"/>
        <v/>
      </c>
      <c r="W481" s="88" t="str">
        <f>IF(OR($A481="GW 1",$A481="GW 2",$A481="GW 3",$A481="GW 4",$A481="GW 5",$A481="GW 6"),"N/A",IF(T481="","",IF(AND(T481&gt;='Prediction Systems settings'!$B$3,'Program and Results'!T481&lt;='Prediction Systems settings'!$C$3),"DRAW",IF(T481&gt;0,"HOME","AWAY"))))</f>
        <v/>
      </c>
      <c r="X481" s="89" t="str">
        <f t="shared" si="141"/>
        <v/>
      </c>
      <c r="Y481" s="74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4" t="str">
        <f t="shared" si="142"/>
        <v/>
      </c>
      <c r="AA481" s="85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6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6" t="str">
        <f t="shared" si="143"/>
        <v/>
      </c>
      <c r="AD481" s="86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6" t="str">
        <f t="shared" si="144"/>
        <v/>
      </c>
      <c r="AK481" t="s">
        <v>208</v>
      </c>
      <c r="AL481" t="s">
        <v>208</v>
      </c>
    </row>
    <row r="482" spans="1:38">
      <c r="A482" s="80"/>
      <c r="F482" s="73" t="str">
        <f t="shared" si="153"/>
        <v/>
      </c>
      <c r="G482" s="73" t="str">
        <f>IF(A482="GW 1",ELO_Initial,IFERROR(INDEX(Tables!$1:$1048576,MATCH('Program and Results'!$B482,Tables!$A:$A,0),MATCH('Program and Results'!$A482,Tables!$1:$1,0)-1),""))</f>
        <v/>
      </c>
      <c r="H482" s="74" t="str">
        <f t="shared" si="146"/>
        <v/>
      </c>
      <c r="I482" s="74" t="str">
        <f t="shared" si="147"/>
        <v/>
      </c>
      <c r="J482" s="75" t="str">
        <f t="shared" si="140"/>
        <v/>
      </c>
      <c r="K482" s="76" t="str">
        <f>IF(E482="","",IF(ABS(C482-D482)=0,0,IF(ABS(C482-D482)&gt;10,2.99,INDEX('ELO settings '!$B$25:$B$34,MATCH(ABS(C482-D482),'ELO settings '!$A$25:$A$34,0)))))</f>
        <v/>
      </c>
      <c r="L482" s="73" t="str">
        <f t="shared" si="152"/>
        <v/>
      </c>
      <c r="M482" s="73" t="str">
        <f>IF(A482="GW 1",ELO_Initial,IFERROR(INDEX(Tables!$1:$1048576,MATCH('Program and Results'!$E482,Tables!$A:$A,0),MATCH('Program and Results'!$A482,Tables!$1:$1,0)-1),""))</f>
        <v/>
      </c>
      <c r="N482" s="74" t="str">
        <f t="shared" si="148"/>
        <v/>
      </c>
      <c r="O482" s="74" t="str">
        <f t="shared" si="149"/>
        <v/>
      </c>
      <c r="P482" s="75" t="str">
        <f t="shared" si="154"/>
        <v/>
      </c>
      <c r="Q482" s="76" t="str">
        <f t="shared" si="150"/>
        <v/>
      </c>
      <c r="R482" s="77" t="str">
        <f t="shared" si="151"/>
        <v/>
      </c>
      <c r="S482" s="87" t="str">
        <f t="shared" si="138"/>
        <v/>
      </c>
      <c r="T482" s="74" t="str">
        <f t="shared" si="145"/>
        <v/>
      </c>
      <c r="U482" s="74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8" t="str">
        <f t="shared" si="139"/>
        <v/>
      </c>
      <c r="W482" s="88" t="str">
        <f>IF(OR($A482="GW 1",$A482="GW 2",$A482="GW 3",$A482="GW 4",$A482="GW 5",$A482="GW 6"),"N/A",IF(T482="","",IF(AND(T482&gt;='Prediction Systems settings'!$B$3,'Program and Results'!T482&lt;='Prediction Systems settings'!$C$3),"DRAW",IF(T482&gt;0,"HOME","AWAY"))))</f>
        <v/>
      </c>
      <c r="X482" s="89" t="str">
        <f t="shared" si="141"/>
        <v/>
      </c>
      <c r="Y482" s="74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4" t="str">
        <f t="shared" si="142"/>
        <v/>
      </c>
      <c r="AA482" s="85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6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6" t="str">
        <f t="shared" si="143"/>
        <v/>
      </c>
      <c r="AD482" s="86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6" t="str">
        <f t="shared" si="144"/>
        <v/>
      </c>
      <c r="AK482" t="s">
        <v>208</v>
      </c>
      <c r="AL482" t="s">
        <v>208</v>
      </c>
    </row>
    <row r="483" spans="1:38">
      <c r="A483" s="80"/>
      <c r="F483" s="73" t="str">
        <f t="shared" si="153"/>
        <v/>
      </c>
      <c r="G483" s="73" t="str">
        <f>IF(A483="GW 1",ELO_Initial,IFERROR(INDEX(Tables!$1:$1048576,MATCH('Program and Results'!$B483,Tables!$A:$A,0),MATCH('Program and Results'!$A483,Tables!$1:$1,0)-1),""))</f>
        <v/>
      </c>
      <c r="H483" s="74" t="str">
        <f t="shared" si="146"/>
        <v/>
      </c>
      <c r="I483" s="74" t="str">
        <f t="shared" si="147"/>
        <v/>
      </c>
      <c r="J483" s="75" t="str">
        <f t="shared" si="140"/>
        <v/>
      </c>
      <c r="K483" s="76" t="str">
        <f>IF(E483="","",IF(ABS(C483-D483)=0,0,IF(ABS(C483-D483)&gt;10,2.99,INDEX('ELO settings '!$B$25:$B$34,MATCH(ABS(C483-D483),'ELO settings '!$A$25:$A$34,0)))))</f>
        <v/>
      </c>
      <c r="L483" s="73" t="str">
        <f t="shared" si="152"/>
        <v/>
      </c>
      <c r="M483" s="73" t="str">
        <f>IF(A483="GW 1",ELO_Initial,IFERROR(INDEX(Tables!$1:$1048576,MATCH('Program and Results'!$E483,Tables!$A:$A,0),MATCH('Program and Results'!$A483,Tables!$1:$1,0)-1),""))</f>
        <v/>
      </c>
      <c r="N483" s="74" t="str">
        <f t="shared" si="148"/>
        <v/>
      </c>
      <c r="O483" s="74" t="str">
        <f t="shared" si="149"/>
        <v/>
      </c>
      <c r="P483" s="75" t="str">
        <f t="shared" si="154"/>
        <v/>
      </c>
      <c r="Q483" s="76" t="str">
        <f t="shared" si="150"/>
        <v/>
      </c>
      <c r="R483" s="77" t="str">
        <f t="shared" si="151"/>
        <v/>
      </c>
      <c r="S483" s="87" t="str">
        <f t="shared" si="138"/>
        <v/>
      </c>
      <c r="T483" s="74" t="str">
        <f t="shared" si="145"/>
        <v/>
      </c>
      <c r="U483" s="74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8" t="str">
        <f t="shared" si="139"/>
        <v/>
      </c>
      <c r="W483" s="88" t="str">
        <f>IF(OR($A483="GW 1",$A483="GW 2",$A483="GW 3",$A483="GW 4",$A483="GW 5",$A483="GW 6"),"N/A",IF(T483="","",IF(AND(T483&gt;='Prediction Systems settings'!$B$3,'Program and Results'!T483&lt;='Prediction Systems settings'!$C$3),"DRAW",IF(T483&gt;0,"HOME","AWAY"))))</f>
        <v/>
      </c>
      <c r="X483" s="89" t="str">
        <f t="shared" si="141"/>
        <v/>
      </c>
      <c r="Y483" s="74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4" t="str">
        <f t="shared" si="142"/>
        <v/>
      </c>
      <c r="AA483" s="85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6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6" t="str">
        <f t="shared" si="143"/>
        <v/>
      </c>
      <c r="AD483" s="86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6" t="str">
        <f t="shared" si="144"/>
        <v/>
      </c>
      <c r="AK483" t="s">
        <v>208</v>
      </c>
      <c r="AL483" t="s">
        <v>208</v>
      </c>
    </row>
    <row r="484" spans="1:38">
      <c r="A484" s="80"/>
      <c r="F484" s="73" t="str">
        <f t="shared" si="153"/>
        <v/>
      </c>
      <c r="G484" s="73" t="str">
        <f>IF(A484="GW 1",ELO_Initial,IFERROR(INDEX(Tables!$1:$1048576,MATCH('Program and Results'!$B484,Tables!$A:$A,0),MATCH('Program and Results'!$A484,Tables!$1:$1,0)-1),""))</f>
        <v/>
      </c>
      <c r="H484" s="74" t="str">
        <f t="shared" si="146"/>
        <v/>
      </c>
      <c r="I484" s="74" t="str">
        <f t="shared" si="147"/>
        <v/>
      </c>
      <c r="J484" s="75" t="str">
        <f t="shared" si="140"/>
        <v/>
      </c>
      <c r="K484" s="76" t="str">
        <f>IF(E484="","",IF(ABS(C484-D484)=0,0,IF(ABS(C484-D484)&gt;10,2.99,INDEX('ELO settings '!$B$25:$B$34,MATCH(ABS(C484-D484),'ELO settings '!$A$25:$A$34,0)))))</f>
        <v/>
      </c>
      <c r="L484" s="73" t="str">
        <f t="shared" si="152"/>
        <v/>
      </c>
      <c r="M484" s="73" t="str">
        <f>IF(A484="GW 1",ELO_Initial,IFERROR(INDEX(Tables!$1:$1048576,MATCH('Program and Results'!$E484,Tables!$A:$A,0),MATCH('Program and Results'!$A484,Tables!$1:$1,0)-1),""))</f>
        <v/>
      </c>
      <c r="N484" s="74" t="str">
        <f t="shared" si="148"/>
        <v/>
      </c>
      <c r="O484" s="74" t="str">
        <f t="shared" si="149"/>
        <v/>
      </c>
      <c r="P484" s="75" t="str">
        <f t="shared" si="154"/>
        <v/>
      </c>
      <c r="Q484" s="76" t="str">
        <f t="shared" si="150"/>
        <v/>
      </c>
      <c r="R484" s="77" t="str">
        <f t="shared" si="151"/>
        <v/>
      </c>
      <c r="S484" s="87" t="str">
        <f t="shared" si="138"/>
        <v/>
      </c>
      <c r="T484" s="74" t="str">
        <f t="shared" si="145"/>
        <v/>
      </c>
      <c r="U484" s="74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8" t="str">
        <f t="shared" si="139"/>
        <v/>
      </c>
      <c r="W484" s="88" t="str">
        <f>IF(OR($A484="GW 1",$A484="GW 2",$A484="GW 3",$A484="GW 4",$A484="GW 5",$A484="GW 6"),"N/A",IF(T484="","",IF(AND(T484&gt;='Prediction Systems settings'!$B$3,'Program and Results'!T484&lt;='Prediction Systems settings'!$C$3),"DRAW",IF(T484&gt;0,"HOME","AWAY"))))</f>
        <v/>
      </c>
      <c r="X484" s="89" t="str">
        <f t="shared" si="141"/>
        <v/>
      </c>
      <c r="Y484" s="74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4" t="str">
        <f t="shared" si="142"/>
        <v/>
      </c>
      <c r="AA484" s="85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6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6" t="str">
        <f t="shared" si="143"/>
        <v/>
      </c>
      <c r="AD484" s="86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6" t="str">
        <f t="shared" si="144"/>
        <v/>
      </c>
      <c r="AK484" t="s">
        <v>208</v>
      </c>
      <c r="AL484" t="s">
        <v>208</v>
      </c>
    </row>
    <row r="485" spans="1:38">
      <c r="A485" s="80"/>
      <c r="F485" s="73" t="str">
        <f t="shared" si="153"/>
        <v/>
      </c>
      <c r="G485" s="73" t="str">
        <f>IF(A485="GW 1",ELO_Initial,IFERROR(INDEX(Tables!$1:$1048576,MATCH('Program and Results'!$B485,Tables!$A:$A,0),MATCH('Program and Results'!$A485,Tables!$1:$1,0)-1),""))</f>
        <v/>
      </c>
      <c r="H485" s="74" t="str">
        <f t="shared" si="146"/>
        <v/>
      </c>
      <c r="I485" s="74" t="str">
        <f t="shared" si="147"/>
        <v/>
      </c>
      <c r="J485" s="75" t="str">
        <f t="shared" si="140"/>
        <v/>
      </c>
      <c r="K485" s="76" t="str">
        <f>IF(E485="","",IF(ABS(C485-D485)=0,0,IF(ABS(C485-D485)&gt;10,2.99,INDEX('ELO settings '!$B$25:$B$34,MATCH(ABS(C485-D485),'ELO settings '!$A$25:$A$34,0)))))</f>
        <v/>
      </c>
      <c r="L485" s="73" t="str">
        <f t="shared" si="152"/>
        <v/>
      </c>
      <c r="M485" s="73" t="str">
        <f>IF(A485="GW 1",ELO_Initial,IFERROR(INDEX(Tables!$1:$1048576,MATCH('Program and Results'!$E485,Tables!$A:$A,0),MATCH('Program and Results'!$A485,Tables!$1:$1,0)-1),""))</f>
        <v/>
      </c>
      <c r="N485" s="74" t="str">
        <f t="shared" si="148"/>
        <v/>
      </c>
      <c r="O485" s="74" t="str">
        <f t="shared" si="149"/>
        <v/>
      </c>
      <c r="P485" s="75" t="str">
        <f t="shared" si="154"/>
        <v/>
      </c>
      <c r="Q485" s="76" t="str">
        <f t="shared" si="150"/>
        <v/>
      </c>
      <c r="R485" s="77" t="str">
        <f t="shared" si="151"/>
        <v/>
      </c>
      <c r="S485" s="87" t="str">
        <f t="shared" si="138"/>
        <v/>
      </c>
      <c r="T485" s="74" t="str">
        <f t="shared" si="145"/>
        <v/>
      </c>
      <c r="U485" s="74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8" t="str">
        <f t="shared" si="139"/>
        <v/>
      </c>
      <c r="W485" s="88" t="str">
        <f>IF(OR($A485="GW 1",$A485="GW 2",$A485="GW 3",$A485="GW 4",$A485="GW 5",$A485="GW 6"),"N/A",IF(T485="","",IF(AND(T485&gt;='Prediction Systems settings'!$B$3,'Program and Results'!T485&lt;='Prediction Systems settings'!$C$3),"DRAW",IF(T485&gt;0,"HOME","AWAY"))))</f>
        <v/>
      </c>
      <c r="X485" s="89" t="str">
        <f t="shared" si="141"/>
        <v/>
      </c>
      <c r="Y485" s="74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4" t="str">
        <f t="shared" si="142"/>
        <v/>
      </c>
      <c r="AA485" s="85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6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6" t="str">
        <f t="shared" si="143"/>
        <v/>
      </c>
      <c r="AD485" s="86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6" t="str">
        <f t="shared" si="144"/>
        <v/>
      </c>
      <c r="AK485" t="s">
        <v>208</v>
      </c>
      <c r="AL485" t="s">
        <v>208</v>
      </c>
    </row>
    <row r="486" spans="1:38">
      <c r="A486" s="80"/>
      <c r="F486" s="73" t="str">
        <f t="shared" si="153"/>
        <v/>
      </c>
      <c r="G486" s="73" t="str">
        <f>IF(A486="GW 1",ELO_Initial,IFERROR(INDEX(Tables!$1:$1048576,MATCH('Program and Results'!$B486,Tables!$A:$A,0),MATCH('Program and Results'!$A486,Tables!$1:$1,0)-1),""))</f>
        <v/>
      </c>
      <c r="H486" s="74" t="str">
        <f t="shared" si="146"/>
        <v/>
      </c>
      <c r="I486" s="74" t="str">
        <f t="shared" si="147"/>
        <v/>
      </c>
      <c r="J486" s="75" t="str">
        <f t="shared" si="140"/>
        <v/>
      </c>
      <c r="K486" s="76" t="str">
        <f>IF(E486="","",IF(ABS(C486-D486)=0,0,IF(ABS(C486-D486)&gt;10,2.99,INDEX('ELO settings '!$B$25:$B$34,MATCH(ABS(C486-D486),'ELO settings '!$A$25:$A$34,0)))))</f>
        <v/>
      </c>
      <c r="L486" s="73" t="str">
        <f t="shared" si="152"/>
        <v/>
      </c>
      <c r="M486" s="73" t="str">
        <f>IF(A486="GW 1",ELO_Initial,IFERROR(INDEX(Tables!$1:$1048576,MATCH('Program and Results'!$E486,Tables!$A:$A,0),MATCH('Program and Results'!$A486,Tables!$1:$1,0)-1),""))</f>
        <v/>
      </c>
      <c r="N486" s="74" t="str">
        <f t="shared" si="148"/>
        <v/>
      </c>
      <c r="O486" s="74" t="str">
        <f t="shared" si="149"/>
        <v/>
      </c>
      <c r="P486" s="75" t="str">
        <f t="shared" si="154"/>
        <v/>
      </c>
      <c r="Q486" s="76" t="str">
        <f t="shared" si="150"/>
        <v/>
      </c>
      <c r="R486" s="77" t="str">
        <f t="shared" si="151"/>
        <v/>
      </c>
      <c r="S486" s="87" t="str">
        <f t="shared" si="138"/>
        <v/>
      </c>
      <c r="T486" s="74" t="str">
        <f t="shared" si="145"/>
        <v/>
      </c>
      <c r="U486" s="74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8" t="str">
        <f t="shared" si="139"/>
        <v/>
      </c>
      <c r="W486" s="88" t="str">
        <f>IF(OR($A486="GW 1",$A486="GW 2",$A486="GW 3",$A486="GW 4",$A486="GW 5",$A486="GW 6"),"N/A",IF(T486="","",IF(AND(T486&gt;='Prediction Systems settings'!$B$3,'Program and Results'!T486&lt;='Prediction Systems settings'!$C$3),"DRAW",IF(T486&gt;0,"HOME","AWAY"))))</f>
        <v/>
      </c>
      <c r="X486" s="89" t="str">
        <f t="shared" si="141"/>
        <v/>
      </c>
      <c r="Y486" s="74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4" t="str">
        <f t="shared" si="142"/>
        <v/>
      </c>
      <c r="AA486" s="85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6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6" t="str">
        <f t="shared" si="143"/>
        <v/>
      </c>
      <c r="AD486" s="86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6" t="str">
        <f t="shared" si="144"/>
        <v/>
      </c>
      <c r="AK486" t="s">
        <v>208</v>
      </c>
      <c r="AL486" t="s">
        <v>208</v>
      </c>
    </row>
    <row r="487" spans="1:38">
      <c r="A487" s="80"/>
      <c r="F487" s="73" t="str">
        <f t="shared" si="153"/>
        <v/>
      </c>
      <c r="G487" s="73" t="str">
        <f>IF(A487="GW 1",ELO_Initial,IFERROR(INDEX(Tables!$1:$1048576,MATCH('Program and Results'!$B487,Tables!$A:$A,0),MATCH('Program and Results'!$A487,Tables!$1:$1,0)-1),""))</f>
        <v/>
      </c>
      <c r="H487" s="74" t="str">
        <f t="shared" si="146"/>
        <v/>
      </c>
      <c r="I487" s="74" t="str">
        <f t="shared" si="147"/>
        <v/>
      </c>
      <c r="J487" s="75" t="str">
        <f t="shared" si="140"/>
        <v/>
      </c>
      <c r="K487" s="76" t="str">
        <f>IF(E487="","",IF(ABS(C487-D487)=0,0,IF(ABS(C487-D487)&gt;10,2.99,INDEX('ELO settings '!$B$25:$B$34,MATCH(ABS(C487-D487),'ELO settings '!$A$25:$A$34,0)))))</f>
        <v/>
      </c>
      <c r="L487" s="73" t="str">
        <f t="shared" si="152"/>
        <v/>
      </c>
      <c r="M487" s="73" t="str">
        <f>IF(A487="GW 1",ELO_Initial,IFERROR(INDEX(Tables!$1:$1048576,MATCH('Program and Results'!$E487,Tables!$A:$A,0),MATCH('Program and Results'!$A487,Tables!$1:$1,0)-1),""))</f>
        <v/>
      </c>
      <c r="N487" s="74" t="str">
        <f t="shared" si="148"/>
        <v/>
      </c>
      <c r="O487" s="74" t="str">
        <f t="shared" si="149"/>
        <v/>
      </c>
      <c r="P487" s="75" t="str">
        <f t="shared" si="154"/>
        <v/>
      </c>
      <c r="Q487" s="76" t="str">
        <f t="shared" si="150"/>
        <v/>
      </c>
      <c r="R487" s="77" t="str">
        <f t="shared" si="151"/>
        <v/>
      </c>
      <c r="S487" s="87" t="str">
        <f t="shared" si="138"/>
        <v/>
      </c>
      <c r="T487" s="74" t="str">
        <f t="shared" si="145"/>
        <v/>
      </c>
      <c r="U487" s="74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8" t="str">
        <f t="shared" si="139"/>
        <v/>
      </c>
      <c r="W487" s="88" t="str">
        <f>IF(OR($A487="GW 1",$A487="GW 2",$A487="GW 3",$A487="GW 4",$A487="GW 5",$A487="GW 6"),"N/A",IF(T487="","",IF(AND(T487&gt;='Prediction Systems settings'!$B$3,'Program and Results'!T487&lt;='Prediction Systems settings'!$C$3),"DRAW",IF(T487&gt;0,"HOME","AWAY"))))</f>
        <v/>
      </c>
      <c r="X487" s="89" t="str">
        <f t="shared" si="141"/>
        <v/>
      </c>
      <c r="Y487" s="74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4" t="str">
        <f t="shared" si="142"/>
        <v/>
      </c>
      <c r="AA487" s="85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6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6" t="str">
        <f t="shared" si="143"/>
        <v/>
      </c>
      <c r="AD487" s="86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6" t="str">
        <f t="shared" si="144"/>
        <v/>
      </c>
      <c r="AK487" t="s">
        <v>208</v>
      </c>
      <c r="AL487" t="s">
        <v>208</v>
      </c>
    </row>
    <row r="488" spans="1:38">
      <c r="A488" s="80"/>
      <c r="F488" s="73" t="str">
        <f t="shared" si="153"/>
        <v/>
      </c>
      <c r="G488" s="73" t="str">
        <f>IF(A488="GW 1",ELO_Initial,IFERROR(INDEX(Tables!$1:$1048576,MATCH('Program and Results'!$B488,Tables!$A:$A,0),MATCH('Program and Results'!$A488,Tables!$1:$1,0)-1),""))</f>
        <v/>
      </c>
      <c r="H488" s="74" t="str">
        <f t="shared" si="146"/>
        <v/>
      </c>
      <c r="I488" s="74" t="str">
        <f t="shared" si="147"/>
        <v/>
      </c>
      <c r="J488" s="75" t="str">
        <f t="shared" si="140"/>
        <v/>
      </c>
      <c r="K488" s="76" t="str">
        <f>IF(E488="","",IF(ABS(C488-D488)=0,0,IF(ABS(C488-D488)&gt;10,2.99,INDEX('ELO settings '!$B$25:$B$34,MATCH(ABS(C488-D488),'ELO settings '!$A$25:$A$34,0)))))</f>
        <v/>
      </c>
      <c r="L488" s="73" t="str">
        <f t="shared" si="152"/>
        <v/>
      </c>
      <c r="M488" s="73" t="str">
        <f>IF(A488="GW 1",ELO_Initial,IFERROR(INDEX(Tables!$1:$1048576,MATCH('Program and Results'!$E488,Tables!$A:$A,0),MATCH('Program and Results'!$A488,Tables!$1:$1,0)-1),""))</f>
        <v/>
      </c>
      <c r="N488" s="74" t="str">
        <f t="shared" si="148"/>
        <v/>
      </c>
      <c r="O488" s="74" t="str">
        <f t="shared" si="149"/>
        <v/>
      </c>
      <c r="P488" s="75" t="str">
        <f t="shared" si="154"/>
        <v/>
      </c>
      <c r="Q488" s="76" t="str">
        <f t="shared" si="150"/>
        <v/>
      </c>
      <c r="R488" s="77" t="str">
        <f t="shared" si="151"/>
        <v/>
      </c>
      <c r="S488" s="87" t="str">
        <f t="shared" si="138"/>
        <v/>
      </c>
      <c r="T488" s="74" t="str">
        <f t="shared" si="145"/>
        <v/>
      </c>
      <c r="U488" s="74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8" t="str">
        <f t="shared" si="139"/>
        <v/>
      </c>
      <c r="W488" s="88" t="str">
        <f>IF(OR($A488="GW 1",$A488="GW 2",$A488="GW 3",$A488="GW 4",$A488="GW 5",$A488="GW 6"),"N/A",IF(T488="","",IF(AND(T488&gt;='Prediction Systems settings'!$B$3,'Program and Results'!T488&lt;='Prediction Systems settings'!$C$3),"DRAW",IF(T488&gt;0,"HOME","AWAY"))))</f>
        <v/>
      </c>
      <c r="X488" s="89" t="str">
        <f t="shared" si="141"/>
        <v/>
      </c>
      <c r="Y488" s="74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4" t="str">
        <f t="shared" si="142"/>
        <v/>
      </c>
      <c r="AA488" s="85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6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6" t="str">
        <f t="shared" si="143"/>
        <v/>
      </c>
      <c r="AD488" s="86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6" t="str">
        <f t="shared" si="144"/>
        <v/>
      </c>
      <c r="AK488" t="s">
        <v>208</v>
      </c>
      <c r="AL488" t="s">
        <v>208</v>
      </c>
    </row>
    <row r="489" spans="1:38">
      <c r="A489" s="80"/>
      <c r="F489" s="73" t="str">
        <f t="shared" si="153"/>
        <v/>
      </c>
      <c r="G489" s="73" t="str">
        <f>IF(A489="GW 1",ELO_Initial,IFERROR(INDEX(Tables!$1:$1048576,MATCH('Program and Results'!$B489,Tables!$A:$A,0),MATCH('Program and Results'!$A489,Tables!$1:$1,0)-1),""))</f>
        <v/>
      </c>
      <c r="H489" s="74" t="str">
        <f t="shared" si="146"/>
        <v/>
      </c>
      <c r="I489" s="74" t="str">
        <f t="shared" si="147"/>
        <v/>
      </c>
      <c r="J489" s="75" t="str">
        <f t="shared" si="140"/>
        <v/>
      </c>
      <c r="K489" s="76" t="str">
        <f>IF(E489="","",IF(ABS(C489-D489)=0,0,IF(ABS(C489-D489)&gt;10,2.99,INDEX('ELO settings '!$B$25:$B$34,MATCH(ABS(C489-D489),'ELO settings '!$A$25:$A$34,0)))))</f>
        <v/>
      </c>
      <c r="L489" s="73" t="str">
        <f t="shared" si="152"/>
        <v/>
      </c>
      <c r="M489" s="73" t="str">
        <f>IF(A489="GW 1",ELO_Initial,IFERROR(INDEX(Tables!$1:$1048576,MATCH('Program and Results'!$E489,Tables!$A:$A,0),MATCH('Program and Results'!$A489,Tables!$1:$1,0)-1),""))</f>
        <v/>
      </c>
      <c r="N489" s="74" t="str">
        <f t="shared" si="148"/>
        <v/>
      </c>
      <c r="O489" s="74" t="str">
        <f t="shared" si="149"/>
        <v/>
      </c>
      <c r="P489" s="75" t="str">
        <f t="shared" si="154"/>
        <v/>
      </c>
      <c r="Q489" s="76" t="str">
        <f t="shared" si="150"/>
        <v/>
      </c>
      <c r="R489" s="77" t="str">
        <f t="shared" si="151"/>
        <v/>
      </c>
      <c r="S489" s="87" t="str">
        <f t="shared" si="138"/>
        <v/>
      </c>
      <c r="T489" s="74" t="str">
        <f t="shared" si="145"/>
        <v/>
      </c>
      <c r="U489" s="74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8" t="str">
        <f t="shared" si="139"/>
        <v/>
      </c>
      <c r="W489" s="88" t="str">
        <f>IF(OR($A489="GW 1",$A489="GW 2",$A489="GW 3",$A489="GW 4",$A489="GW 5",$A489="GW 6"),"N/A",IF(T489="","",IF(AND(T489&gt;='Prediction Systems settings'!$B$3,'Program and Results'!T489&lt;='Prediction Systems settings'!$C$3),"DRAW",IF(T489&gt;0,"HOME","AWAY"))))</f>
        <v/>
      </c>
      <c r="X489" s="89" t="str">
        <f t="shared" si="141"/>
        <v/>
      </c>
      <c r="Y489" s="74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4" t="str">
        <f t="shared" si="142"/>
        <v/>
      </c>
      <c r="AA489" s="85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6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6" t="str">
        <f t="shared" si="143"/>
        <v/>
      </c>
      <c r="AD489" s="86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6" t="str">
        <f t="shared" si="144"/>
        <v/>
      </c>
      <c r="AK489" t="s">
        <v>208</v>
      </c>
      <c r="AL489" t="s">
        <v>208</v>
      </c>
    </row>
    <row r="490" spans="1:38">
      <c r="A490" s="80"/>
      <c r="F490" s="73" t="str">
        <f t="shared" si="153"/>
        <v/>
      </c>
      <c r="G490" s="73" t="str">
        <f>IF(A490="GW 1",ELO_Initial,IFERROR(INDEX(Tables!$1:$1048576,MATCH('Program and Results'!$B490,Tables!$A:$A,0),MATCH('Program and Results'!$A490,Tables!$1:$1,0)-1),""))</f>
        <v/>
      </c>
      <c r="H490" s="74" t="str">
        <f t="shared" si="146"/>
        <v/>
      </c>
      <c r="I490" s="74" t="str">
        <f t="shared" si="147"/>
        <v/>
      </c>
      <c r="J490" s="75" t="str">
        <f t="shared" si="140"/>
        <v/>
      </c>
      <c r="K490" s="76" t="str">
        <f>IF(E490="","",IF(ABS(C490-D490)=0,0,IF(ABS(C490-D490)&gt;10,2.99,INDEX('ELO settings '!$B$25:$B$34,MATCH(ABS(C490-D490),'ELO settings '!$A$25:$A$34,0)))))</f>
        <v/>
      </c>
      <c r="L490" s="73" t="str">
        <f t="shared" si="152"/>
        <v/>
      </c>
      <c r="M490" s="73" t="str">
        <f>IF(A490="GW 1",ELO_Initial,IFERROR(INDEX(Tables!$1:$1048576,MATCH('Program and Results'!$E490,Tables!$A:$A,0),MATCH('Program and Results'!$A490,Tables!$1:$1,0)-1),""))</f>
        <v/>
      </c>
      <c r="N490" s="74" t="str">
        <f t="shared" si="148"/>
        <v/>
      </c>
      <c r="O490" s="74" t="str">
        <f t="shared" si="149"/>
        <v/>
      </c>
      <c r="P490" s="75" t="str">
        <f t="shared" si="154"/>
        <v/>
      </c>
      <c r="Q490" s="76" t="str">
        <f t="shared" si="150"/>
        <v/>
      </c>
      <c r="R490" s="77" t="str">
        <f t="shared" si="151"/>
        <v/>
      </c>
      <c r="S490" s="87" t="str">
        <f t="shared" si="138"/>
        <v/>
      </c>
      <c r="T490" s="74" t="str">
        <f t="shared" si="145"/>
        <v/>
      </c>
      <c r="U490" s="74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8" t="str">
        <f t="shared" si="139"/>
        <v/>
      </c>
      <c r="W490" s="88" t="str">
        <f>IF(OR($A490="GW 1",$A490="GW 2",$A490="GW 3",$A490="GW 4",$A490="GW 5",$A490="GW 6"),"N/A",IF(T490="","",IF(AND(T490&gt;='Prediction Systems settings'!$B$3,'Program and Results'!T490&lt;='Prediction Systems settings'!$C$3),"DRAW",IF(T490&gt;0,"HOME","AWAY"))))</f>
        <v/>
      </c>
      <c r="X490" s="89" t="str">
        <f t="shared" si="141"/>
        <v/>
      </c>
      <c r="Y490" s="74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4" t="str">
        <f t="shared" si="142"/>
        <v/>
      </c>
      <c r="AA490" s="85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6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6" t="str">
        <f t="shared" si="143"/>
        <v/>
      </c>
      <c r="AD490" s="86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6" t="str">
        <f t="shared" si="144"/>
        <v/>
      </c>
      <c r="AK490" t="s">
        <v>208</v>
      </c>
      <c r="AL490" t="s">
        <v>208</v>
      </c>
    </row>
    <row r="491" spans="1:38">
      <c r="A491" s="80"/>
      <c r="F491" s="73" t="str">
        <f t="shared" si="153"/>
        <v/>
      </c>
      <c r="G491" s="73" t="str">
        <f>IF(A491="GW 1",ELO_Initial,IFERROR(INDEX(Tables!$1:$1048576,MATCH('Program and Results'!$B491,Tables!$A:$A,0),MATCH('Program and Results'!$A491,Tables!$1:$1,0)-1),""))</f>
        <v/>
      </c>
      <c r="H491" s="74" t="str">
        <f t="shared" si="146"/>
        <v/>
      </c>
      <c r="I491" s="74" t="str">
        <f t="shared" si="147"/>
        <v/>
      </c>
      <c r="J491" s="75" t="str">
        <f t="shared" si="140"/>
        <v/>
      </c>
      <c r="K491" s="76" t="str">
        <f>IF(E491="","",IF(ABS(C491-D491)=0,0,IF(ABS(C491-D491)&gt;10,2.99,INDEX('ELO settings '!$B$25:$B$34,MATCH(ABS(C491-D491),'ELO settings '!$A$25:$A$34,0)))))</f>
        <v/>
      </c>
      <c r="L491" s="73" t="str">
        <f t="shared" si="152"/>
        <v/>
      </c>
      <c r="M491" s="73" t="str">
        <f>IF(A491="GW 1",ELO_Initial,IFERROR(INDEX(Tables!$1:$1048576,MATCH('Program and Results'!$E491,Tables!$A:$A,0),MATCH('Program and Results'!$A491,Tables!$1:$1,0)-1),""))</f>
        <v/>
      </c>
      <c r="N491" s="74" t="str">
        <f t="shared" si="148"/>
        <v/>
      </c>
      <c r="O491" s="74" t="str">
        <f t="shared" si="149"/>
        <v/>
      </c>
      <c r="P491" s="75" t="str">
        <f t="shared" si="154"/>
        <v/>
      </c>
      <c r="Q491" s="76" t="str">
        <f t="shared" si="150"/>
        <v/>
      </c>
      <c r="R491" s="77" t="str">
        <f t="shared" si="151"/>
        <v/>
      </c>
      <c r="S491" s="87" t="str">
        <f t="shared" si="138"/>
        <v/>
      </c>
      <c r="T491" s="74" t="str">
        <f t="shared" si="145"/>
        <v/>
      </c>
      <c r="U491" s="74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8" t="str">
        <f t="shared" si="139"/>
        <v/>
      </c>
      <c r="W491" s="88" t="str">
        <f>IF(OR($A491="GW 1",$A491="GW 2",$A491="GW 3",$A491="GW 4",$A491="GW 5",$A491="GW 6"),"N/A",IF(T491="","",IF(AND(T491&gt;='Prediction Systems settings'!$B$3,'Program and Results'!T491&lt;='Prediction Systems settings'!$C$3),"DRAW",IF(T491&gt;0,"HOME","AWAY"))))</f>
        <v/>
      </c>
      <c r="X491" s="89" t="str">
        <f t="shared" si="141"/>
        <v/>
      </c>
      <c r="Y491" s="74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4" t="str">
        <f t="shared" si="142"/>
        <v/>
      </c>
      <c r="AA491" s="85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6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6" t="str">
        <f t="shared" si="143"/>
        <v/>
      </c>
      <c r="AD491" s="86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6" t="str">
        <f t="shared" si="144"/>
        <v/>
      </c>
      <c r="AK491" t="s">
        <v>208</v>
      </c>
      <c r="AL491" t="s">
        <v>208</v>
      </c>
    </row>
    <row r="492" spans="1:38">
      <c r="A492" s="80"/>
      <c r="F492" s="73" t="str">
        <f t="shared" si="153"/>
        <v/>
      </c>
      <c r="G492" s="73" t="str">
        <f>IF(A492="GW 1",ELO_Initial,IFERROR(INDEX(Tables!$1:$1048576,MATCH('Program and Results'!$B492,Tables!$A:$A,0),MATCH('Program and Results'!$A492,Tables!$1:$1,0)-1),""))</f>
        <v/>
      </c>
      <c r="H492" s="74" t="str">
        <f t="shared" si="146"/>
        <v/>
      </c>
      <c r="I492" s="74" t="str">
        <f t="shared" si="147"/>
        <v/>
      </c>
      <c r="J492" s="75" t="str">
        <f t="shared" si="140"/>
        <v/>
      </c>
      <c r="K492" s="76" t="str">
        <f>IF(E492="","",IF(ABS(C492-D492)=0,0,IF(ABS(C492-D492)&gt;10,2.99,INDEX('ELO settings '!$B$25:$B$34,MATCH(ABS(C492-D492),'ELO settings '!$A$25:$A$34,0)))))</f>
        <v/>
      </c>
      <c r="L492" s="73" t="str">
        <f t="shared" si="152"/>
        <v/>
      </c>
      <c r="M492" s="73" t="str">
        <f>IF(A492="GW 1",ELO_Initial,IFERROR(INDEX(Tables!$1:$1048576,MATCH('Program and Results'!$E492,Tables!$A:$A,0),MATCH('Program and Results'!$A492,Tables!$1:$1,0)-1),""))</f>
        <v/>
      </c>
      <c r="N492" s="74" t="str">
        <f t="shared" si="148"/>
        <v/>
      </c>
      <c r="O492" s="74" t="str">
        <f t="shared" si="149"/>
        <v/>
      </c>
      <c r="P492" s="75" t="str">
        <f t="shared" si="154"/>
        <v/>
      </c>
      <c r="Q492" s="76" t="str">
        <f t="shared" si="150"/>
        <v/>
      </c>
      <c r="R492" s="77" t="str">
        <f t="shared" si="151"/>
        <v/>
      </c>
      <c r="S492" s="87" t="str">
        <f t="shared" si="138"/>
        <v/>
      </c>
      <c r="T492" s="74" t="str">
        <f t="shared" si="145"/>
        <v/>
      </c>
      <c r="U492" s="74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8" t="str">
        <f t="shared" si="139"/>
        <v/>
      </c>
      <c r="W492" s="88" t="str">
        <f>IF(OR($A492="GW 1",$A492="GW 2",$A492="GW 3",$A492="GW 4",$A492="GW 5",$A492="GW 6"),"N/A",IF(T492="","",IF(AND(T492&gt;='Prediction Systems settings'!$B$3,'Program and Results'!T492&lt;='Prediction Systems settings'!$C$3),"DRAW",IF(T492&gt;0,"HOME","AWAY"))))</f>
        <v/>
      </c>
      <c r="X492" s="89" t="str">
        <f t="shared" si="141"/>
        <v/>
      </c>
      <c r="Y492" s="74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4" t="str">
        <f t="shared" si="142"/>
        <v/>
      </c>
      <c r="AA492" s="85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6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6" t="str">
        <f t="shared" si="143"/>
        <v/>
      </c>
      <c r="AD492" s="86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6" t="str">
        <f t="shared" si="144"/>
        <v/>
      </c>
      <c r="AK492" t="s">
        <v>208</v>
      </c>
      <c r="AL492" t="s">
        <v>208</v>
      </c>
    </row>
    <row r="493" spans="1:38">
      <c r="A493" s="80"/>
      <c r="F493" s="73" t="str">
        <f t="shared" si="153"/>
        <v/>
      </c>
      <c r="G493" s="73" t="str">
        <f>IF(A493="GW 1",ELO_Initial,IFERROR(INDEX(Tables!$1:$1048576,MATCH('Program and Results'!$B493,Tables!$A:$A,0),MATCH('Program and Results'!$A493,Tables!$1:$1,0)-1),""))</f>
        <v/>
      </c>
      <c r="H493" s="74" t="str">
        <f t="shared" si="146"/>
        <v/>
      </c>
      <c r="I493" s="74" t="str">
        <f t="shared" si="147"/>
        <v/>
      </c>
      <c r="J493" s="75" t="str">
        <f t="shared" si="140"/>
        <v/>
      </c>
      <c r="K493" s="76" t="str">
        <f>IF(E493="","",IF(ABS(C493-D493)=0,0,IF(ABS(C493-D493)&gt;10,2.99,INDEX('ELO settings '!$B$25:$B$34,MATCH(ABS(C493-D493),'ELO settings '!$A$25:$A$34,0)))))</f>
        <v/>
      </c>
      <c r="L493" s="73" t="str">
        <f t="shared" si="152"/>
        <v/>
      </c>
      <c r="M493" s="73" t="str">
        <f>IF(A493="GW 1",ELO_Initial,IFERROR(INDEX(Tables!$1:$1048576,MATCH('Program and Results'!$E493,Tables!$A:$A,0),MATCH('Program and Results'!$A493,Tables!$1:$1,0)-1),""))</f>
        <v/>
      </c>
      <c r="N493" s="74" t="str">
        <f t="shared" si="148"/>
        <v/>
      </c>
      <c r="O493" s="74" t="str">
        <f t="shared" si="149"/>
        <v/>
      </c>
      <c r="P493" s="75" t="str">
        <f t="shared" si="154"/>
        <v/>
      </c>
      <c r="Q493" s="76" t="str">
        <f t="shared" si="150"/>
        <v/>
      </c>
      <c r="R493" s="77" t="str">
        <f t="shared" si="151"/>
        <v/>
      </c>
      <c r="S493" s="87" t="str">
        <f t="shared" ref="S493:S500" si="155">IF(D493="","",IF(I493=1,"HOME",IF(I493=0.5,"DRAW","AWAY")))</f>
        <v/>
      </c>
      <c r="T493" s="74" t="str">
        <f t="shared" si="145"/>
        <v/>
      </c>
      <c r="U493" s="74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8" t="str">
        <f t="shared" ref="V493:V500" si="156">IF(D493="","",J493-P493)</f>
        <v/>
      </c>
      <c r="W493" s="88" t="str">
        <f>IF(OR($A493="GW 1",$A493="GW 2",$A493="GW 3",$A493="GW 4",$A493="GW 5",$A493="GW 6"),"N/A",IF(T493="","",IF(AND(T493&gt;='Prediction Systems settings'!$B$3,'Program and Results'!T493&lt;='Prediction Systems settings'!$C$3),"DRAW",IF(T493&gt;0,"HOME","AWAY"))))</f>
        <v/>
      </c>
      <c r="X493" s="89" t="str">
        <f t="shared" si="141"/>
        <v/>
      </c>
      <c r="Y493" s="74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4" t="str">
        <f t="shared" si="142"/>
        <v/>
      </c>
      <c r="AA493" s="85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6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6" t="str">
        <f t="shared" si="143"/>
        <v/>
      </c>
      <c r="AD493" s="86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6" t="str">
        <f t="shared" si="144"/>
        <v/>
      </c>
      <c r="AK493" t="s">
        <v>208</v>
      </c>
      <c r="AL493" t="s">
        <v>208</v>
      </c>
    </row>
    <row r="494" spans="1:38">
      <c r="A494" s="80"/>
      <c r="F494" s="73" t="str">
        <f t="shared" si="153"/>
        <v/>
      </c>
      <c r="G494" s="73" t="str">
        <f>IF(A494="GW 1",ELO_Initial,IFERROR(INDEX(Tables!$1:$1048576,MATCH('Program and Results'!$B494,Tables!$A:$A,0),MATCH('Program and Results'!$A494,Tables!$1:$1,0)-1),""))</f>
        <v/>
      </c>
      <c r="H494" s="74" t="str">
        <f t="shared" si="146"/>
        <v/>
      </c>
      <c r="I494" s="74" t="str">
        <f t="shared" si="147"/>
        <v/>
      </c>
      <c r="J494" s="75" t="str">
        <f t="shared" si="140"/>
        <v/>
      </c>
      <c r="K494" s="76" t="str">
        <f>IF(E494="","",IF(ABS(C494-D494)=0,0,IF(ABS(C494-D494)&gt;10,2.99,INDEX('ELO settings '!$B$25:$B$34,MATCH(ABS(C494-D494),'ELO settings '!$A$25:$A$34,0)))))</f>
        <v/>
      </c>
      <c r="L494" s="73" t="str">
        <f t="shared" si="152"/>
        <v/>
      </c>
      <c r="M494" s="73" t="str">
        <f>IF(A494="GW 1",ELO_Initial,IFERROR(INDEX(Tables!$1:$1048576,MATCH('Program and Results'!$E494,Tables!$A:$A,0),MATCH('Program and Results'!$A494,Tables!$1:$1,0)-1),""))</f>
        <v/>
      </c>
      <c r="N494" s="74" t="str">
        <f t="shared" si="148"/>
        <v/>
      </c>
      <c r="O494" s="74" t="str">
        <f t="shared" si="149"/>
        <v/>
      </c>
      <c r="P494" s="75" t="str">
        <f t="shared" si="154"/>
        <v/>
      </c>
      <c r="Q494" s="76" t="str">
        <f t="shared" si="150"/>
        <v/>
      </c>
      <c r="R494" s="77" t="str">
        <f t="shared" si="151"/>
        <v/>
      </c>
      <c r="S494" s="87" t="str">
        <f t="shared" si="155"/>
        <v/>
      </c>
      <c r="T494" s="74" t="str">
        <f t="shared" si="145"/>
        <v/>
      </c>
      <c r="U494" s="74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8" t="str">
        <f t="shared" si="156"/>
        <v/>
      </c>
      <c r="W494" s="88" t="str">
        <f>IF(OR($A494="GW 1",$A494="GW 2",$A494="GW 3",$A494="GW 4",$A494="GW 5",$A494="GW 6"),"N/A",IF(T494="","",IF(AND(T494&gt;='Prediction Systems settings'!$B$3,'Program and Results'!T494&lt;='Prediction Systems settings'!$C$3),"DRAW",IF(T494&gt;0,"HOME","AWAY"))))</f>
        <v/>
      </c>
      <c r="X494" s="89" t="str">
        <f t="shared" si="141"/>
        <v/>
      </c>
      <c r="Y494" s="74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4" t="str">
        <f t="shared" si="142"/>
        <v/>
      </c>
      <c r="AA494" s="85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6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6" t="str">
        <f t="shared" si="143"/>
        <v/>
      </c>
      <c r="AD494" s="86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6" t="str">
        <f t="shared" si="144"/>
        <v/>
      </c>
      <c r="AK494" t="s">
        <v>208</v>
      </c>
      <c r="AL494" t="s">
        <v>208</v>
      </c>
    </row>
    <row r="495" spans="1:38">
      <c r="A495" s="80"/>
      <c r="F495" s="73" t="str">
        <f t="shared" si="153"/>
        <v/>
      </c>
      <c r="G495" s="73" t="str">
        <f>IF(A495="GW 1",ELO_Initial,IFERROR(INDEX(Tables!$1:$1048576,MATCH('Program and Results'!$B495,Tables!$A:$A,0),MATCH('Program and Results'!$A495,Tables!$1:$1,0)-1),""))</f>
        <v/>
      </c>
      <c r="H495" s="74" t="str">
        <f t="shared" si="146"/>
        <v/>
      </c>
      <c r="I495" s="74" t="str">
        <f t="shared" si="147"/>
        <v/>
      </c>
      <c r="J495" s="75" t="str">
        <f t="shared" si="140"/>
        <v/>
      </c>
      <c r="K495" s="76" t="str">
        <f>IF(E495="","",IF(ABS(C495-D495)=0,0,IF(ABS(C495-D495)&gt;10,2.99,INDEX('ELO settings '!$B$25:$B$34,MATCH(ABS(C495-D495),'ELO settings '!$A$25:$A$34,0)))))</f>
        <v/>
      </c>
      <c r="L495" s="73" t="str">
        <f t="shared" si="152"/>
        <v/>
      </c>
      <c r="M495" s="73" t="str">
        <f>IF(A495="GW 1",ELO_Initial,IFERROR(INDEX(Tables!$1:$1048576,MATCH('Program and Results'!$E495,Tables!$A:$A,0),MATCH('Program and Results'!$A495,Tables!$1:$1,0)-1),""))</f>
        <v/>
      </c>
      <c r="N495" s="74" t="str">
        <f t="shared" si="148"/>
        <v/>
      </c>
      <c r="O495" s="74" t="str">
        <f t="shared" si="149"/>
        <v/>
      </c>
      <c r="P495" s="75" t="str">
        <f t="shared" si="154"/>
        <v/>
      </c>
      <c r="Q495" s="76" t="str">
        <f t="shared" si="150"/>
        <v/>
      </c>
      <c r="R495" s="77" t="str">
        <f t="shared" si="151"/>
        <v/>
      </c>
      <c r="S495" s="87" t="str">
        <f t="shared" si="155"/>
        <v/>
      </c>
      <c r="T495" s="74" t="str">
        <f t="shared" si="145"/>
        <v/>
      </c>
      <c r="U495" s="74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8" t="str">
        <f t="shared" si="156"/>
        <v/>
      </c>
      <c r="W495" s="88" t="str">
        <f>IF(OR($A495="GW 1",$A495="GW 2",$A495="GW 3",$A495="GW 4",$A495="GW 5",$A495="GW 6"),"N/A",IF(T495="","",IF(AND(T495&gt;='Prediction Systems settings'!$B$3,'Program and Results'!T495&lt;='Prediction Systems settings'!$C$3),"DRAW",IF(T495&gt;0,"HOME","AWAY"))))</f>
        <v/>
      </c>
      <c r="X495" s="89" t="str">
        <f t="shared" si="141"/>
        <v/>
      </c>
      <c r="Y495" s="74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4" t="str">
        <f t="shared" si="142"/>
        <v/>
      </c>
      <c r="AA495" s="85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6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6" t="str">
        <f t="shared" si="143"/>
        <v/>
      </c>
      <c r="AD495" s="86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6" t="str">
        <f t="shared" si="144"/>
        <v/>
      </c>
      <c r="AK495" t="s">
        <v>208</v>
      </c>
      <c r="AL495" t="s">
        <v>208</v>
      </c>
    </row>
    <row r="496" spans="1:38">
      <c r="A496" s="80"/>
      <c r="F496" s="73" t="str">
        <f t="shared" si="153"/>
        <v/>
      </c>
      <c r="G496" s="73" t="str">
        <f>IF(A496="GW 1",ELO_Initial,IFERROR(INDEX(Tables!$1:$1048576,MATCH('Program and Results'!$B496,Tables!$A:$A,0),MATCH('Program and Results'!$A496,Tables!$1:$1,0)-1),""))</f>
        <v/>
      </c>
      <c r="H496" s="74" t="str">
        <f t="shared" si="146"/>
        <v/>
      </c>
      <c r="I496" s="74" t="str">
        <f t="shared" si="147"/>
        <v/>
      </c>
      <c r="J496" s="75" t="str">
        <f t="shared" si="140"/>
        <v/>
      </c>
      <c r="K496" s="76" t="str">
        <f>IF(E496="","",IF(ABS(C496-D496)=0,0,IF(ABS(C496-D496)&gt;10,2.99,INDEX('ELO settings '!$B$25:$B$34,MATCH(ABS(C496-D496),'ELO settings '!$A$25:$A$34,0)))))</f>
        <v/>
      </c>
      <c r="L496" s="73" t="str">
        <f t="shared" si="152"/>
        <v/>
      </c>
      <c r="M496" s="73" t="str">
        <f>IF(A496="GW 1",ELO_Initial,IFERROR(INDEX(Tables!$1:$1048576,MATCH('Program and Results'!$E496,Tables!$A:$A,0),MATCH('Program and Results'!$A496,Tables!$1:$1,0)-1),""))</f>
        <v/>
      </c>
      <c r="N496" s="74" t="str">
        <f t="shared" si="148"/>
        <v/>
      </c>
      <c r="O496" s="74" t="str">
        <f t="shared" si="149"/>
        <v/>
      </c>
      <c r="P496" s="75" t="str">
        <f t="shared" si="154"/>
        <v/>
      </c>
      <c r="Q496" s="76" t="str">
        <f t="shared" si="150"/>
        <v/>
      </c>
      <c r="R496" s="77" t="str">
        <f t="shared" si="151"/>
        <v/>
      </c>
      <c r="S496" s="87" t="str">
        <f t="shared" si="155"/>
        <v/>
      </c>
      <c r="T496" s="74" t="str">
        <f t="shared" si="145"/>
        <v/>
      </c>
      <c r="U496" s="74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8" t="str">
        <f t="shared" si="156"/>
        <v/>
      </c>
      <c r="W496" s="88" t="str">
        <f>IF(OR($A496="GW 1",$A496="GW 2",$A496="GW 3",$A496="GW 4",$A496="GW 5",$A496="GW 6"),"N/A",IF(T496="","",IF(AND(T496&gt;='Prediction Systems settings'!$B$3,'Program and Results'!T496&lt;='Prediction Systems settings'!$C$3),"DRAW",IF(T496&gt;0,"HOME","AWAY"))))</f>
        <v/>
      </c>
      <c r="X496" s="89" t="str">
        <f t="shared" si="141"/>
        <v/>
      </c>
      <c r="Y496" s="74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4" t="str">
        <f t="shared" si="142"/>
        <v/>
      </c>
      <c r="AA496" s="85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6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6" t="str">
        <f t="shared" si="143"/>
        <v/>
      </c>
      <c r="AD496" s="86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6" t="str">
        <f t="shared" si="144"/>
        <v/>
      </c>
      <c r="AK496" t="s">
        <v>208</v>
      </c>
      <c r="AL496" t="s">
        <v>208</v>
      </c>
    </row>
    <row r="497" spans="1:38">
      <c r="A497" s="80"/>
      <c r="F497" s="73" t="str">
        <f t="shared" si="153"/>
        <v/>
      </c>
      <c r="G497" s="73" t="str">
        <f>IF(A497="GW 1",ELO_Initial,IFERROR(INDEX(Tables!$1:$1048576,MATCH('Program and Results'!$B497,Tables!$A:$A,0),MATCH('Program and Results'!$A497,Tables!$1:$1,0)-1),""))</f>
        <v/>
      </c>
      <c r="H497" s="74" t="str">
        <f t="shared" si="146"/>
        <v/>
      </c>
      <c r="I497" s="74" t="str">
        <f t="shared" si="147"/>
        <v/>
      </c>
      <c r="J497" s="75" t="str">
        <f t="shared" si="140"/>
        <v/>
      </c>
      <c r="K497" s="76" t="str">
        <f>IF(E497="","",IF(ABS(C497-D497)=0,0,IF(ABS(C497-D497)&gt;10,2.99,INDEX('ELO settings '!$B$25:$B$34,MATCH(ABS(C497-D497),'ELO settings '!$A$25:$A$34,0)))))</f>
        <v/>
      </c>
      <c r="L497" s="73" t="str">
        <f t="shared" si="152"/>
        <v/>
      </c>
      <c r="M497" s="73" t="str">
        <f>IF(A497="GW 1",ELO_Initial,IFERROR(INDEX(Tables!$1:$1048576,MATCH('Program and Results'!$E497,Tables!$A:$A,0),MATCH('Program and Results'!$A497,Tables!$1:$1,0)-1),""))</f>
        <v/>
      </c>
      <c r="N497" s="74" t="str">
        <f t="shared" si="148"/>
        <v/>
      </c>
      <c r="O497" s="74" t="str">
        <f t="shared" si="149"/>
        <v/>
      </c>
      <c r="P497" s="75" t="str">
        <f t="shared" si="154"/>
        <v/>
      </c>
      <c r="Q497" s="76" t="str">
        <f t="shared" si="150"/>
        <v/>
      </c>
      <c r="R497" s="77" t="str">
        <f t="shared" si="151"/>
        <v/>
      </c>
      <c r="S497" s="87" t="str">
        <f t="shared" si="155"/>
        <v/>
      </c>
      <c r="T497" s="74" t="str">
        <f t="shared" si="145"/>
        <v/>
      </c>
      <c r="U497" s="74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8" t="str">
        <f t="shared" si="156"/>
        <v/>
      </c>
      <c r="W497" s="88" t="str">
        <f>IF(OR($A497="GW 1",$A497="GW 2",$A497="GW 3",$A497="GW 4",$A497="GW 5",$A497="GW 6"),"N/A",IF(T497="","",IF(AND(T497&gt;='Prediction Systems settings'!$B$3,'Program and Results'!T497&lt;='Prediction Systems settings'!$C$3),"DRAW",IF(T497&gt;0,"HOME","AWAY"))))</f>
        <v/>
      </c>
      <c r="X497" s="89" t="str">
        <f t="shared" si="141"/>
        <v/>
      </c>
      <c r="Y497" s="74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4" t="str">
        <f t="shared" si="142"/>
        <v/>
      </c>
      <c r="AA497" s="85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6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6" t="str">
        <f t="shared" si="143"/>
        <v/>
      </c>
      <c r="AD497" s="86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6" t="str">
        <f t="shared" si="144"/>
        <v/>
      </c>
      <c r="AK497" t="s">
        <v>208</v>
      </c>
      <c r="AL497" t="s">
        <v>208</v>
      </c>
    </row>
    <row r="498" spans="1:38">
      <c r="A498" s="80"/>
      <c r="F498" s="73" t="str">
        <f t="shared" si="153"/>
        <v/>
      </c>
      <c r="G498" s="73" t="str">
        <f>IF(A498="GW 1",ELO_Initial,IFERROR(INDEX(Tables!$1:$1048576,MATCH('Program and Results'!$B498,Tables!$A:$A,0),MATCH('Program and Results'!$A498,Tables!$1:$1,0)-1),""))</f>
        <v/>
      </c>
      <c r="H498" s="74" t="str">
        <f t="shared" si="146"/>
        <v/>
      </c>
      <c r="I498" s="74" t="str">
        <f t="shared" si="147"/>
        <v/>
      </c>
      <c r="J498" s="75" t="str">
        <f t="shared" si="140"/>
        <v/>
      </c>
      <c r="K498" s="76" t="str">
        <f>IF(E498="","",IF(ABS(C498-D498)=0,0,IF(ABS(C498-D498)&gt;10,2.99,INDEX('ELO settings '!$B$25:$B$34,MATCH(ABS(C498-D498),'ELO settings '!$A$25:$A$34,0)))))</f>
        <v/>
      </c>
      <c r="L498" s="73" t="str">
        <f t="shared" si="152"/>
        <v/>
      </c>
      <c r="M498" s="73" t="str">
        <f>IF(A498="GW 1",ELO_Initial,IFERROR(INDEX(Tables!$1:$1048576,MATCH('Program and Results'!$E498,Tables!$A:$A,0),MATCH('Program and Results'!$A498,Tables!$1:$1,0)-1),""))</f>
        <v/>
      </c>
      <c r="N498" s="74" t="str">
        <f t="shared" si="148"/>
        <v/>
      </c>
      <c r="O498" s="74" t="str">
        <f t="shared" si="149"/>
        <v/>
      </c>
      <c r="P498" s="75" t="str">
        <f t="shared" si="154"/>
        <v/>
      </c>
      <c r="Q498" s="76" t="str">
        <f t="shared" si="150"/>
        <v/>
      </c>
      <c r="R498" s="77" t="str">
        <f t="shared" si="151"/>
        <v/>
      </c>
      <c r="S498" s="87" t="str">
        <f t="shared" si="155"/>
        <v/>
      </c>
      <c r="T498" s="74" t="str">
        <f t="shared" si="145"/>
        <v/>
      </c>
      <c r="U498" s="74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8" t="str">
        <f t="shared" si="156"/>
        <v/>
      </c>
      <c r="W498" s="88" t="str">
        <f>IF(OR($A498="GW 1",$A498="GW 2",$A498="GW 3",$A498="GW 4",$A498="GW 5",$A498="GW 6"),"N/A",IF(T498="","",IF(AND(T498&gt;='Prediction Systems settings'!$B$3,'Program and Results'!T498&lt;='Prediction Systems settings'!$C$3),"DRAW",IF(T498&gt;0,"HOME","AWAY"))))</f>
        <v/>
      </c>
      <c r="X498" s="89" t="str">
        <f t="shared" si="141"/>
        <v/>
      </c>
      <c r="Y498" s="74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4" t="str">
        <f t="shared" si="142"/>
        <v/>
      </c>
      <c r="AA498" s="85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6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6" t="str">
        <f t="shared" si="143"/>
        <v/>
      </c>
      <c r="AD498" s="86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6" t="str">
        <f t="shared" si="144"/>
        <v/>
      </c>
      <c r="AK498" t="s">
        <v>208</v>
      </c>
      <c r="AL498" t="s">
        <v>208</v>
      </c>
    </row>
    <row r="499" spans="1:38">
      <c r="A499" s="80"/>
      <c r="F499" s="73" t="str">
        <f t="shared" si="153"/>
        <v/>
      </c>
      <c r="G499" s="73" t="str">
        <f>IF(A499="GW 1",ELO_Initial,IFERROR(INDEX(Tables!$1:$1048576,MATCH('Program and Results'!$B499,Tables!$A:$A,0),MATCH('Program and Results'!$A499,Tables!$1:$1,0)-1),""))</f>
        <v/>
      </c>
      <c r="H499" s="74" t="str">
        <f t="shared" si="146"/>
        <v/>
      </c>
      <c r="I499" s="74" t="str">
        <f t="shared" si="147"/>
        <v/>
      </c>
      <c r="J499" s="75" t="str">
        <f t="shared" si="140"/>
        <v/>
      </c>
      <c r="K499" s="76" t="str">
        <f>IF(E499="","",IF(ABS(C499-D499)=0,0,IF(ABS(C499-D499)&gt;10,2.99,INDEX('ELO settings '!$B$25:$B$34,MATCH(ABS(C499-D499),'ELO settings '!$A$25:$A$34,0)))))</f>
        <v/>
      </c>
      <c r="L499" s="73" t="str">
        <f t="shared" si="152"/>
        <v/>
      </c>
      <c r="M499" s="73" t="str">
        <f>IF(A499="GW 1",ELO_Initial,IFERROR(INDEX(Tables!$1:$1048576,MATCH('Program and Results'!$E499,Tables!$A:$A,0),MATCH('Program and Results'!$A499,Tables!$1:$1,0)-1),""))</f>
        <v/>
      </c>
      <c r="N499" s="74" t="str">
        <f t="shared" si="148"/>
        <v/>
      </c>
      <c r="O499" s="74" t="str">
        <f t="shared" si="149"/>
        <v/>
      </c>
      <c r="P499" s="75" t="str">
        <f t="shared" si="154"/>
        <v/>
      </c>
      <c r="Q499" s="76" t="str">
        <f t="shared" si="150"/>
        <v/>
      </c>
      <c r="R499" s="77" t="str">
        <f t="shared" si="151"/>
        <v/>
      </c>
      <c r="S499" s="87" t="str">
        <f t="shared" si="155"/>
        <v/>
      </c>
      <c r="T499" s="74" t="str">
        <f t="shared" si="145"/>
        <v/>
      </c>
      <c r="U499" s="74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8" t="str">
        <f t="shared" si="156"/>
        <v/>
      </c>
      <c r="W499" s="88" t="str">
        <f>IF(OR($A499="GW 1",$A499="GW 2",$A499="GW 3",$A499="GW 4",$A499="GW 5",$A499="GW 6"),"N/A",IF(T499="","",IF(AND(T499&gt;='Prediction Systems settings'!$B$3,'Program and Results'!T499&lt;='Prediction Systems settings'!$C$3),"DRAW",IF(T499&gt;0,"HOME","AWAY"))))</f>
        <v/>
      </c>
      <c r="X499" s="89" t="str">
        <f t="shared" si="141"/>
        <v/>
      </c>
      <c r="Y499" s="74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4" t="str">
        <f t="shared" si="142"/>
        <v/>
      </c>
      <c r="AA499" s="85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6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6" t="str">
        <f t="shared" si="143"/>
        <v/>
      </c>
      <c r="AD499" s="86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6" t="str">
        <f t="shared" si="144"/>
        <v/>
      </c>
      <c r="AK499" t="s">
        <v>208</v>
      </c>
      <c r="AL499" t="s">
        <v>208</v>
      </c>
    </row>
    <row r="500" spans="1:38">
      <c r="A500" s="80"/>
      <c r="F500" s="73" t="str">
        <f t="shared" si="153"/>
        <v/>
      </c>
      <c r="G500" s="73" t="str">
        <f>IF(A500="GW 1",ELO_Initial,IFERROR(INDEX(Tables!$1:$1048576,MATCH('Program and Results'!$B500,Tables!$A:$A,0),MATCH('Program and Results'!$A500,Tables!$1:$1,0)-1),""))</f>
        <v/>
      </c>
      <c r="H500" s="74" t="str">
        <f t="shared" si="146"/>
        <v/>
      </c>
      <c r="I500" s="74" t="str">
        <f t="shared" si="147"/>
        <v/>
      </c>
      <c r="J500" s="75" t="str">
        <f t="shared" si="140"/>
        <v/>
      </c>
      <c r="K500" s="76" t="str">
        <f>IF(E500="","",IF(ABS(C500-D500)=0,0,IF(ABS(C500-D500)&gt;10,2.99,INDEX('ELO settings '!$B$25:$B$34,MATCH(ABS(C500-D500),'ELO settings '!$A$25:$A$34,0)))))</f>
        <v/>
      </c>
      <c r="L500" s="73" t="str">
        <f t="shared" si="152"/>
        <v/>
      </c>
      <c r="M500" s="73" t="str">
        <f>IF(A500="GW 1",ELO_Initial,IFERROR(INDEX(Tables!$1:$1048576,MATCH('Program and Results'!$E500,Tables!$A:$A,0),MATCH('Program and Results'!$A500,Tables!$1:$1,0)-1),""))</f>
        <v/>
      </c>
      <c r="N500" s="74" t="str">
        <f t="shared" si="148"/>
        <v/>
      </c>
      <c r="O500" s="74" t="str">
        <f t="shared" si="149"/>
        <v/>
      </c>
      <c r="P500" s="75" t="str">
        <f t="shared" si="154"/>
        <v/>
      </c>
      <c r="Q500" s="76" t="str">
        <f t="shared" si="150"/>
        <v/>
      </c>
      <c r="R500" s="77" t="str">
        <f t="shared" si="151"/>
        <v/>
      </c>
      <c r="S500" s="87" t="str">
        <f t="shared" si="155"/>
        <v/>
      </c>
      <c r="T500" s="74" t="str">
        <f t="shared" si="145"/>
        <v/>
      </c>
      <c r="U500" s="74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8" t="str">
        <f t="shared" si="156"/>
        <v/>
      </c>
      <c r="W500" s="88" t="str">
        <f>IF(OR($A500="GW 1",$A500="GW 2",$A500="GW 3",$A500="GW 4",$A500="GW 5",$A500="GW 6"),"N/A",IF(T500="","",IF(AND(T500&gt;='Prediction Systems settings'!$B$3,'Program and Results'!T500&lt;='Prediction Systems settings'!$C$3),"DRAW",IF(T500&gt;0,"HOME","AWAY"))))</f>
        <v/>
      </c>
      <c r="X500" s="89" t="str">
        <f t="shared" si="141"/>
        <v/>
      </c>
      <c r="Y500" s="74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4" t="str">
        <f t="shared" si="142"/>
        <v/>
      </c>
      <c r="AA500" s="85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6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6" t="str">
        <f t="shared" si="143"/>
        <v/>
      </c>
      <c r="AD500" s="86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6" t="str">
        <f t="shared" si="144"/>
        <v/>
      </c>
      <c r="AK500" t="s">
        <v>208</v>
      </c>
      <c r="AL500" t="s">
        <v>208</v>
      </c>
    </row>
    <row r="501" spans="1:38">
      <c r="A501" s="80"/>
    </row>
    <row r="502" spans="1:38">
      <c r="A502" s="80"/>
    </row>
    <row r="503" spans="1:38">
      <c r="A503" s="80"/>
    </row>
    <row r="504" spans="1:38">
      <c r="A504" s="80"/>
    </row>
    <row r="505" spans="1:38">
      <c r="A505" s="80"/>
    </row>
    <row r="506" spans="1:38">
      <c r="A506" s="80"/>
    </row>
    <row r="507" spans="1:38">
      <c r="A507" s="80"/>
    </row>
    <row r="508" spans="1:38">
      <c r="A508" s="80"/>
    </row>
    <row r="509" spans="1:38">
      <c r="A509" s="80"/>
    </row>
    <row r="510" spans="1:38">
      <c r="A510" s="80"/>
    </row>
    <row r="511" spans="1:38">
      <c r="A511" s="80"/>
    </row>
    <row r="512" spans="1:38">
      <c r="A512" s="80"/>
    </row>
    <row r="513" spans="1:1">
      <c r="A513" s="80"/>
    </row>
    <row r="514" spans="1:1">
      <c r="A514" s="80"/>
    </row>
    <row r="515" spans="1:1">
      <c r="A515" s="80"/>
    </row>
    <row r="516" spans="1:1">
      <c r="A516" s="80"/>
    </row>
    <row r="517" spans="1:1">
      <c r="A517" s="80"/>
    </row>
    <row r="518" spans="1:1">
      <c r="A518" s="80"/>
    </row>
    <row r="519" spans="1:1">
      <c r="A519" s="80"/>
    </row>
    <row r="520" spans="1:1">
      <c r="A520" s="80"/>
    </row>
    <row r="521" spans="1:1">
      <c r="A521" s="80"/>
    </row>
    <row r="522" spans="1:1">
      <c r="A522" s="80"/>
    </row>
    <row r="523" spans="1:1">
      <c r="A523" s="80"/>
    </row>
    <row r="524" spans="1:1">
      <c r="A524" s="80"/>
    </row>
    <row r="525" spans="1:1">
      <c r="A525" s="80"/>
    </row>
    <row r="526" spans="1:1">
      <c r="A526" s="80"/>
    </row>
    <row r="527" spans="1:1">
      <c r="A527" s="80"/>
    </row>
    <row r="528" spans="1:1">
      <c r="A528" s="80"/>
    </row>
    <row r="529" spans="1:1">
      <c r="A529" s="80"/>
    </row>
    <row r="530" spans="1:1">
      <c r="A530" s="80"/>
    </row>
    <row r="531" spans="1:1">
      <c r="A531" s="80"/>
    </row>
    <row r="532" spans="1:1">
      <c r="A532" s="80"/>
    </row>
    <row r="533" spans="1:1">
      <c r="A533" s="80"/>
    </row>
    <row r="534" spans="1:1">
      <c r="A534" s="80"/>
    </row>
    <row r="535" spans="1:1">
      <c r="A535" s="80"/>
    </row>
    <row r="536" spans="1:1">
      <c r="A536" s="80"/>
    </row>
    <row r="537" spans="1:1">
      <c r="A537" s="80"/>
    </row>
    <row r="538" spans="1:1">
      <c r="A538" s="80"/>
    </row>
    <row r="539" spans="1:1">
      <c r="A539" s="80"/>
    </row>
    <row r="540" spans="1:1">
      <c r="A540" s="80"/>
    </row>
    <row r="541" spans="1:1">
      <c r="A541" s="80"/>
    </row>
    <row r="542" spans="1:1">
      <c r="A542" s="80"/>
    </row>
    <row r="543" spans="1:1">
      <c r="A543" s="80"/>
    </row>
    <row r="544" spans="1:1">
      <c r="A544" s="80"/>
    </row>
    <row r="545" spans="1:1">
      <c r="A545" s="80"/>
    </row>
    <row r="546" spans="1:1">
      <c r="A546" s="80"/>
    </row>
    <row r="547" spans="1:1">
      <c r="A547" s="80"/>
    </row>
    <row r="548" spans="1:1">
      <c r="A548" s="80"/>
    </row>
    <row r="549" spans="1:1">
      <c r="A549" s="80"/>
    </row>
    <row r="550" spans="1:1">
      <c r="A550" s="80"/>
    </row>
    <row r="551" spans="1:1">
      <c r="A551" s="80"/>
    </row>
    <row r="552" spans="1:1">
      <c r="A552" s="80"/>
    </row>
    <row r="553" spans="1:1">
      <c r="A553" s="80"/>
    </row>
    <row r="554" spans="1:1">
      <c r="A554" s="80"/>
    </row>
    <row r="555" spans="1:1">
      <c r="A555" s="80"/>
    </row>
    <row r="556" spans="1:1">
      <c r="A556" s="80"/>
    </row>
    <row r="557" spans="1:1">
      <c r="A557" s="80"/>
    </row>
    <row r="558" spans="1:1">
      <c r="A558" s="80"/>
    </row>
    <row r="559" spans="1:1">
      <c r="A559" s="80"/>
    </row>
    <row r="560" spans="1:1">
      <c r="A560" s="80"/>
    </row>
    <row r="561" spans="1:1">
      <c r="A561" s="80"/>
    </row>
    <row r="562" spans="1:1">
      <c r="A562" s="80"/>
    </row>
    <row r="563" spans="1:1">
      <c r="A563" s="80"/>
    </row>
    <row r="564" spans="1:1">
      <c r="A564" s="80"/>
    </row>
    <row r="565" spans="1:1">
      <c r="A565" s="80"/>
    </row>
    <row r="566" spans="1:1">
      <c r="A566" s="80"/>
    </row>
    <row r="567" spans="1:1">
      <c r="A567" s="80"/>
    </row>
    <row r="568" spans="1:1">
      <c r="A568" s="80"/>
    </row>
    <row r="569" spans="1:1">
      <c r="A569" s="80"/>
    </row>
    <row r="570" spans="1:1">
      <c r="A570" s="80"/>
    </row>
    <row r="571" spans="1:1">
      <c r="A571" s="80"/>
    </row>
    <row r="572" spans="1:1">
      <c r="A572" s="80"/>
    </row>
    <row r="573" spans="1:1">
      <c r="A573" s="80"/>
    </row>
    <row r="574" spans="1:1">
      <c r="A574" s="80"/>
    </row>
    <row r="575" spans="1:1">
      <c r="A575" s="80"/>
    </row>
    <row r="576" spans="1:1">
      <c r="A576" s="80"/>
    </row>
    <row r="577" spans="1:1">
      <c r="A577" s="80"/>
    </row>
    <row r="578" spans="1:1">
      <c r="A578" s="80"/>
    </row>
    <row r="579" spans="1:1">
      <c r="A579" s="80"/>
    </row>
    <row r="580" spans="1:1">
      <c r="A580" s="80"/>
    </row>
    <row r="581" spans="1:1">
      <c r="A581" s="80"/>
    </row>
    <row r="582" spans="1:1">
      <c r="A582" s="80"/>
    </row>
    <row r="583" spans="1:1">
      <c r="A583" s="80"/>
    </row>
    <row r="584" spans="1:1">
      <c r="A584" s="80"/>
    </row>
    <row r="585" spans="1:1">
      <c r="A585" s="80"/>
    </row>
    <row r="586" spans="1:1">
      <c r="A586" s="80"/>
    </row>
    <row r="587" spans="1:1">
      <c r="A587" s="80"/>
    </row>
    <row r="588" spans="1:1">
      <c r="A588" s="80"/>
    </row>
    <row r="589" spans="1:1">
      <c r="A589" s="80"/>
    </row>
    <row r="590" spans="1:1">
      <c r="A590" s="80"/>
    </row>
    <row r="591" spans="1:1">
      <c r="A591" s="80"/>
    </row>
    <row r="592" spans="1:1">
      <c r="A592" s="80"/>
    </row>
    <row r="593" spans="1:1">
      <c r="A593" s="80"/>
    </row>
    <row r="594" spans="1:1">
      <c r="A594" s="80"/>
    </row>
    <row r="595" spans="1:1">
      <c r="A595" s="80"/>
    </row>
    <row r="596" spans="1:1">
      <c r="A596" s="80"/>
    </row>
    <row r="597" spans="1:1">
      <c r="A597" s="80"/>
    </row>
    <row r="598" spans="1:1">
      <c r="A598" s="80"/>
    </row>
    <row r="599" spans="1:1">
      <c r="A599" s="80"/>
    </row>
    <row r="600" spans="1:1">
      <c r="A600" s="80"/>
    </row>
    <row r="601" spans="1:1">
      <c r="A601" s="80"/>
    </row>
    <row r="602" spans="1:1">
      <c r="A602" s="80"/>
    </row>
    <row r="603" spans="1:1">
      <c r="A603" s="80"/>
    </row>
    <row r="604" spans="1:1">
      <c r="A604" s="80"/>
    </row>
    <row r="605" spans="1:1">
      <c r="A605" s="80"/>
    </row>
    <row r="606" spans="1:1">
      <c r="A606" s="80"/>
    </row>
    <row r="607" spans="1:1">
      <c r="A607" s="80"/>
    </row>
    <row r="608" spans="1:1">
      <c r="A608" s="80"/>
    </row>
    <row r="609" spans="1:1">
      <c r="A609" s="80"/>
    </row>
    <row r="610" spans="1:1">
      <c r="A610" s="80"/>
    </row>
    <row r="611" spans="1:1">
      <c r="A611" s="80"/>
    </row>
    <row r="612" spans="1:1">
      <c r="A612" s="80"/>
    </row>
    <row r="613" spans="1:1">
      <c r="A613" s="80"/>
    </row>
    <row r="614" spans="1:1">
      <c r="A614" s="80"/>
    </row>
    <row r="615" spans="1:1">
      <c r="A615" s="80"/>
    </row>
    <row r="616" spans="1:1">
      <c r="A616" s="80"/>
    </row>
    <row r="617" spans="1:1">
      <c r="A617" s="80"/>
    </row>
    <row r="618" spans="1:1">
      <c r="A618" s="80"/>
    </row>
    <row r="619" spans="1:1">
      <c r="A619" s="80"/>
    </row>
    <row r="620" spans="1:1">
      <c r="A620" s="80"/>
    </row>
    <row r="621" spans="1:1">
      <c r="A621" s="80"/>
    </row>
    <row r="622" spans="1:1">
      <c r="A622" s="80"/>
    </row>
    <row r="623" spans="1:1">
      <c r="A623" s="80"/>
    </row>
    <row r="624" spans="1:1">
      <c r="A624" s="80"/>
    </row>
    <row r="625" spans="1:1">
      <c r="A625" s="80"/>
    </row>
    <row r="626" spans="1:1">
      <c r="A626" s="80"/>
    </row>
    <row r="627" spans="1:1">
      <c r="A627" s="80"/>
    </row>
    <row r="628" spans="1:1">
      <c r="A628" s="80"/>
    </row>
    <row r="629" spans="1:1">
      <c r="A629" s="80"/>
    </row>
    <row r="630" spans="1:1">
      <c r="A630" s="80"/>
    </row>
    <row r="631" spans="1:1">
      <c r="A631" s="80"/>
    </row>
    <row r="632" spans="1:1">
      <c r="A632" s="80"/>
    </row>
    <row r="633" spans="1:1">
      <c r="A633" s="80"/>
    </row>
    <row r="634" spans="1:1">
      <c r="A634" s="80"/>
    </row>
    <row r="635" spans="1:1">
      <c r="A635" s="80"/>
    </row>
    <row r="636" spans="1:1">
      <c r="A636" s="80"/>
    </row>
    <row r="637" spans="1:1">
      <c r="A637" s="80"/>
    </row>
    <row r="638" spans="1:1">
      <c r="A638" s="80"/>
    </row>
    <row r="639" spans="1:1">
      <c r="A639" s="80"/>
    </row>
    <row r="640" spans="1:1">
      <c r="A640" s="80"/>
    </row>
    <row r="641" spans="1:1">
      <c r="A641" s="80"/>
    </row>
    <row r="642" spans="1:1">
      <c r="A642" s="80"/>
    </row>
    <row r="643" spans="1:1">
      <c r="A643" s="80"/>
    </row>
    <row r="644" spans="1:1">
      <c r="A644" s="80"/>
    </row>
    <row r="645" spans="1:1">
      <c r="A645" s="80"/>
    </row>
    <row r="646" spans="1:1">
      <c r="A646" s="80"/>
    </row>
    <row r="647" spans="1:1">
      <c r="A647" s="80"/>
    </row>
    <row r="648" spans="1:1">
      <c r="A648" s="80"/>
    </row>
    <row r="649" spans="1:1">
      <c r="A649" s="80"/>
    </row>
    <row r="650" spans="1:1">
      <c r="A650" s="80"/>
    </row>
    <row r="651" spans="1:1">
      <c r="A651" s="80"/>
    </row>
    <row r="652" spans="1:1">
      <c r="A652" s="80"/>
    </row>
    <row r="653" spans="1:1">
      <c r="A653" s="80"/>
    </row>
    <row r="654" spans="1:1">
      <c r="A654" s="80"/>
    </row>
    <row r="655" spans="1:1">
      <c r="A655" s="80"/>
    </row>
    <row r="656" spans="1:1">
      <c r="A656" s="80"/>
    </row>
    <row r="657" spans="1:1">
      <c r="A657" s="80"/>
    </row>
    <row r="658" spans="1:1">
      <c r="A658" s="80"/>
    </row>
    <row r="659" spans="1:1">
      <c r="A659" s="80"/>
    </row>
    <row r="660" spans="1:1">
      <c r="A660" s="80"/>
    </row>
    <row r="661" spans="1:1">
      <c r="A661" s="80"/>
    </row>
    <row r="662" spans="1:1">
      <c r="A662" s="80"/>
    </row>
    <row r="663" spans="1:1">
      <c r="A663" s="80"/>
    </row>
    <row r="664" spans="1:1">
      <c r="A664" s="80"/>
    </row>
    <row r="665" spans="1:1">
      <c r="A665" s="80"/>
    </row>
    <row r="666" spans="1:1">
      <c r="A666" s="80"/>
    </row>
    <row r="667" spans="1:1">
      <c r="A667" s="80"/>
    </row>
    <row r="668" spans="1:1">
      <c r="A668" s="80"/>
    </row>
    <row r="669" spans="1:1">
      <c r="A669" s="80"/>
    </row>
    <row r="670" spans="1:1">
      <c r="A670" s="80"/>
    </row>
    <row r="671" spans="1:1">
      <c r="A671" s="80"/>
    </row>
    <row r="672" spans="1:1">
      <c r="A672" s="80"/>
    </row>
    <row r="673" spans="1:1">
      <c r="A673" s="80"/>
    </row>
    <row r="674" spans="1:1">
      <c r="A674" s="80"/>
    </row>
    <row r="675" spans="1:1">
      <c r="A675" s="80"/>
    </row>
    <row r="676" spans="1:1">
      <c r="A676" s="80"/>
    </row>
    <row r="677" spans="1:1">
      <c r="A677" s="80"/>
    </row>
    <row r="678" spans="1:1">
      <c r="A678" s="80"/>
    </row>
    <row r="679" spans="1:1">
      <c r="A679" s="80"/>
    </row>
    <row r="680" spans="1:1">
      <c r="A680" s="80"/>
    </row>
    <row r="681" spans="1:1">
      <c r="A681" s="80"/>
    </row>
    <row r="682" spans="1:1">
      <c r="A682" s="80"/>
    </row>
    <row r="683" spans="1:1">
      <c r="A683" s="80"/>
    </row>
    <row r="684" spans="1:1">
      <c r="A684" s="80"/>
    </row>
    <row r="685" spans="1:1">
      <c r="A685" s="80"/>
    </row>
    <row r="686" spans="1:1">
      <c r="A686" s="80"/>
    </row>
    <row r="687" spans="1:1">
      <c r="A687" s="80"/>
    </row>
    <row r="688" spans="1:1">
      <c r="A688" s="80"/>
    </row>
    <row r="689" spans="1:1">
      <c r="A689" s="80"/>
    </row>
    <row r="690" spans="1:1">
      <c r="A690" s="80"/>
    </row>
    <row r="691" spans="1:1">
      <c r="A691" s="80"/>
    </row>
    <row r="692" spans="1:1">
      <c r="A692" s="80"/>
    </row>
    <row r="693" spans="1:1">
      <c r="A693" s="80"/>
    </row>
    <row r="694" spans="1:1">
      <c r="A694" s="80"/>
    </row>
    <row r="695" spans="1:1">
      <c r="A695" s="80"/>
    </row>
    <row r="696" spans="1:1">
      <c r="A696" s="80"/>
    </row>
    <row r="697" spans="1:1">
      <c r="A697" s="80"/>
    </row>
    <row r="698" spans="1:1">
      <c r="A698" s="80"/>
    </row>
    <row r="699" spans="1:1">
      <c r="A699" s="80"/>
    </row>
    <row r="700" spans="1:1">
      <c r="A700" s="80"/>
    </row>
    <row r="701" spans="1:1">
      <c r="A701" s="80"/>
    </row>
    <row r="702" spans="1:1">
      <c r="A702" s="80"/>
    </row>
    <row r="703" spans="1:1">
      <c r="A703" s="80"/>
    </row>
    <row r="704" spans="1:1">
      <c r="A704" s="80"/>
    </row>
    <row r="705" spans="1:1">
      <c r="A705" s="80"/>
    </row>
    <row r="706" spans="1:1">
      <c r="A706" s="80"/>
    </row>
    <row r="707" spans="1:1">
      <c r="A707" s="80"/>
    </row>
    <row r="708" spans="1:1">
      <c r="A708" s="80"/>
    </row>
    <row r="709" spans="1:1">
      <c r="A709" s="80"/>
    </row>
    <row r="710" spans="1:1">
      <c r="A710" s="80"/>
    </row>
    <row r="711" spans="1:1">
      <c r="A711" s="80"/>
    </row>
    <row r="712" spans="1:1">
      <c r="A712" s="80"/>
    </row>
    <row r="713" spans="1:1">
      <c r="A713" s="80"/>
    </row>
    <row r="714" spans="1:1">
      <c r="A714" s="80"/>
    </row>
    <row r="715" spans="1:1">
      <c r="A715" s="80"/>
    </row>
    <row r="716" spans="1:1">
      <c r="A716" s="80"/>
    </row>
    <row r="717" spans="1:1">
      <c r="A717" s="80"/>
    </row>
    <row r="718" spans="1:1">
      <c r="A718" s="80"/>
    </row>
    <row r="719" spans="1:1">
      <c r="A719" s="80"/>
    </row>
    <row r="720" spans="1:1">
      <c r="A720" s="80"/>
    </row>
    <row r="721" spans="1:1">
      <c r="A721" s="80"/>
    </row>
    <row r="722" spans="1:1">
      <c r="A722" s="80"/>
    </row>
    <row r="723" spans="1:1">
      <c r="A723" s="80"/>
    </row>
    <row r="724" spans="1:1">
      <c r="A724" s="80"/>
    </row>
    <row r="725" spans="1:1">
      <c r="A725" s="80"/>
    </row>
    <row r="726" spans="1:1">
      <c r="A726" s="80"/>
    </row>
    <row r="727" spans="1:1">
      <c r="A727" s="80"/>
    </row>
    <row r="728" spans="1:1">
      <c r="A728" s="80"/>
    </row>
    <row r="729" spans="1:1">
      <c r="A729" s="80"/>
    </row>
    <row r="730" spans="1:1">
      <c r="A730" s="80"/>
    </row>
    <row r="731" spans="1:1">
      <c r="A731" s="80"/>
    </row>
    <row r="732" spans="1:1">
      <c r="A732" s="80"/>
    </row>
    <row r="733" spans="1:1">
      <c r="A733" s="80"/>
    </row>
    <row r="734" spans="1:1">
      <c r="A734" s="80"/>
    </row>
    <row r="735" spans="1:1">
      <c r="A735" s="80"/>
    </row>
    <row r="736" spans="1:1">
      <c r="A736" s="80"/>
    </row>
    <row r="737" spans="1:1">
      <c r="A737" s="80"/>
    </row>
    <row r="738" spans="1:1">
      <c r="A738" s="80"/>
    </row>
    <row r="739" spans="1:1">
      <c r="A739" s="80"/>
    </row>
    <row r="740" spans="1:1">
      <c r="A740" s="80"/>
    </row>
    <row r="741" spans="1:1">
      <c r="A741" s="80"/>
    </row>
    <row r="742" spans="1:1">
      <c r="A742" s="80"/>
    </row>
    <row r="743" spans="1:1">
      <c r="A743" s="80"/>
    </row>
    <row r="744" spans="1:1">
      <c r="A744" s="80"/>
    </row>
    <row r="745" spans="1:1">
      <c r="A745" s="80"/>
    </row>
    <row r="746" spans="1:1">
      <c r="A746" s="80"/>
    </row>
    <row r="747" spans="1:1">
      <c r="A747" s="80"/>
    </row>
    <row r="748" spans="1:1">
      <c r="A748" s="80"/>
    </row>
    <row r="749" spans="1:1">
      <c r="A749" s="80"/>
    </row>
    <row r="750" spans="1:1">
      <c r="A750" s="80"/>
    </row>
    <row r="751" spans="1:1">
      <c r="A751" s="80"/>
    </row>
    <row r="752" spans="1:1">
      <c r="A752" s="80"/>
    </row>
    <row r="753" spans="1:1">
      <c r="A753" s="80"/>
    </row>
    <row r="754" spans="1:1">
      <c r="A754" s="80"/>
    </row>
    <row r="755" spans="1:1">
      <c r="A755" s="80"/>
    </row>
    <row r="756" spans="1:1">
      <c r="A756" s="80"/>
    </row>
    <row r="757" spans="1:1">
      <c r="A757" s="80"/>
    </row>
    <row r="758" spans="1:1">
      <c r="A758" s="80"/>
    </row>
    <row r="759" spans="1:1">
      <c r="A759" s="80"/>
    </row>
    <row r="760" spans="1:1">
      <c r="A760" s="80"/>
    </row>
    <row r="761" spans="1:1">
      <c r="A761" s="80"/>
    </row>
    <row r="762" spans="1:1">
      <c r="A762" s="80"/>
    </row>
    <row r="763" spans="1:1">
      <c r="A763" s="80"/>
    </row>
    <row r="764" spans="1:1">
      <c r="A764" s="80"/>
    </row>
    <row r="765" spans="1:1">
      <c r="A765" s="80"/>
    </row>
    <row r="766" spans="1:1">
      <c r="A766" s="80"/>
    </row>
    <row r="767" spans="1:1">
      <c r="A767" s="80"/>
    </row>
    <row r="768" spans="1:1">
      <c r="A768" s="80"/>
    </row>
    <row r="769" spans="1:1">
      <c r="A769" s="80"/>
    </row>
    <row r="770" spans="1:1">
      <c r="A770" s="80"/>
    </row>
    <row r="771" spans="1:1">
      <c r="A771" s="80"/>
    </row>
    <row r="772" spans="1:1">
      <c r="A772" s="80"/>
    </row>
    <row r="773" spans="1:1">
      <c r="A773" s="80"/>
    </row>
    <row r="774" spans="1:1">
      <c r="A774" s="80"/>
    </row>
    <row r="775" spans="1:1">
      <c r="A775" s="80"/>
    </row>
    <row r="776" spans="1:1">
      <c r="A776" s="80"/>
    </row>
    <row r="777" spans="1:1">
      <c r="A777" s="80"/>
    </row>
    <row r="778" spans="1:1">
      <c r="A778" s="80"/>
    </row>
    <row r="779" spans="1:1">
      <c r="A779" s="80"/>
    </row>
    <row r="780" spans="1:1">
      <c r="A780" s="80"/>
    </row>
    <row r="781" spans="1:1">
      <c r="A781" s="80"/>
    </row>
    <row r="782" spans="1:1">
      <c r="A782" s="80"/>
    </row>
    <row r="783" spans="1:1">
      <c r="A783" s="80"/>
    </row>
    <row r="784" spans="1:1">
      <c r="A784" s="80"/>
    </row>
    <row r="785" spans="1:1">
      <c r="A785" s="80"/>
    </row>
    <row r="786" spans="1:1">
      <c r="A786" s="80"/>
    </row>
    <row r="787" spans="1:1">
      <c r="A787" s="80"/>
    </row>
    <row r="788" spans="1:1">
      <c r="A788" s="80"/>
    </row>
    <row r="789" spans="1:1">
      <c r="A789" s="80"/>
    </row>
    <row r="790" spans="1:1">
      <c r="A790" s="80"/>
    </row>
    <row r="791" spans="1:1">
      <c r="A791" s="80"/>
    </row>
    <row r="792" spans="1:1">
      <c r="A792" s="80"/>
    </row>
    <row r="793" spans="1:1">
      <c r="A793" s="80"/>
    </row>
    <row r="794" spans="1:1">
      <c r="A794" s="80"/>
    </row>
    <row r="795" spans="1:1">
      <c r="A795" s="80"/>
    </row>
    <row r="796" spans="1:1">
      <c r="A796" s="80"/>
    </row>
    <row r="797" spans="1:1">
      <c r="A797" s="80"/>
    </row>
    <row r="798" spans="1:1">
      <c r="A798" s="80"/>
    </row>
    <row r="799" spans="1:1">
      <c r="A799" s="80"/>
    </row>
    <row r="800" spans="1:1">
      <c r="A800" s="80"/>
    </row>
    <row r="801" spans="1:1">
      <c r="A801" s="80"/>
    </row>
    <row r="802" spans="1:1">
      <c r="A802" s="80"/>
    </row>
    <row r="803" spans="1:1">
      <c r="A803" s="80"/>
    </row>
    <row r="804" spans="1:1">
      <c r="A804" s="80"/>
    </row>
    <row r="805" spans="1:1">
      <c r="A805" s="80"/>
    </row>
    <row r="806" spans="1:1">
      <c r="A806" s="80"/>
    </row>
    <row r="807" spans="1:1">
      <c r="A807" s="80"/>
    </row>
    <row r="808" spans="1:1">
      <c r="A808" s="80"/>
    </row>
    <row r="809" spans="1:1">
      <c r="A809" s="80"/>
    </row>
    <row r="810" spans="1:1">
      <c r="A810" s="80"/>
    </row>
    <row r="811" spans="1:1">
      <c r="A811" s="80"/>
    </row>
    <row r="812" spans="1:1">
      <c r="A812" s="80"/>
    </row>
    <row r="813" spans="1:1">
      <c r="A813" s="80"/>
    </row>
    <row r="814" spans="1:1">
      <c r="A814" s="80"/>
    </row>
    <row r="815" spans="1:1">
      <c r="A815" s="80"/>
    </row>
    <row r="816" spans="1:1">
      <c r="A816" s="80"/>
    </row>
    <row r="817" spans="1:1">
      <c r="A817" s="80"/>
    </row>
    <row r="818" spans="1:1">
      <c r="A818" s="80"/>
    </row>
    <row r="819" spans="1:1">
      <c r="A819" s="80"/>
    </row>
    <row r="820" spans="1:1">
      <c r="A820" s="80"/>
    </row>
    <row r="821" spans="1:1">
      <c r="A821" s="80"/>
    </row>
    <row r="822" spans="1:1">
      <c r="A822" s="80"/>
    </row>
    <row r="823" spans="1:1">
      <c r="A823" s="80"/>
    </row>
    <row r="824" spans="1:1">
      <c r="A824" s="80"/>
    </row>
    <row r="825" spans="1:1">
      <c r="A825" s="80"/>
    </row>
    <row r="826" spans="1:1">
      <c r="A826" s="80"/>
    </row>
    <row r="827" spans="1:1">
      <c r="A827" s="80"/>
    </row>
    <row r="828" spans="1:1">
      <c r="A828" s="80"/>
    </row>
    <row r="829" spans="1:1">
      <c r="A829" s="80"/>
    </row>
    <row r="830" spans="1:1">
      <c r="A830" s="80"/>
    </row>
    <row r="831" spans="1:1">
      <c r="A831" s="80"/>
    </row>
    <row r="832" spans="1:1">
      <c r="A832" s="80"/>
    </row>
    <row r="833" spans="1:1">
      <c r="A833" s="80"/>
    </row>
    <row r="834" spans="1:1">
      <c r="A834" s="80"/>
    </row>
    <row r="835" spans="1:1">
      <c r="A835" s="80"/>
    </row>
    <row r="836" spans="1:1">
      <c r="A836" s="80"/>
    </row>
    <row r="837" spans="1:1">
      <c r="A837" s="80"/>
    </row>
    <row r="838" spans="1:1">
      <c r="A838" s="80"/>
    </row>
    <row r="839" spans="1:1">
      <c r="A839" s="80"/>
    </row>
    <row r="840" spans="1:1">
      <c r="A840" s="80"/>
    </row>
    <row r="841" spans="1:1">
      <c r="A841" s="80"/>
    </row>
    <row r="842" spans="1:1">
      <c r="A842" s="80"/>
    </row>
    <row r="843" spans="1:1">
      <c r="A843" s="80"/>
    </row>
    <row r="844" spans="1:1">
      <c r="A844" s="80"/>
    </row>
    <row r="845" spans="1:1">
      <c r="A845" s="80"/>
    </row>
    <row r="846" spans="1:1">
      <c r="A846" s="80"/>
    </row>
    <row r="847" spans="1:1">
      <c r="A847" s="80"/>
    </row>
    <row r="848" spans="1:1">
      <c r="A848" s="80"/>
    </row>
    <row r="849" spans="1:1">
      <c r="A849" s="80"/>
    </row>
    <row r="850" spans="1:1">
      <c r="A850" s="80"/>
    </row>
    <row r="851" spans="1:1">
      <c r="A851" s="80"/>
    </row>
    <row r="852" spans="1:1">
      <c r="A852" s="80"/>
    </row>
    <row r="853" spans="1:1">
      <c r="A853" s="80"/>
    </row>
    <row r="854" spans="1:1">
      <c r="A854" s="80"/>
    </row>
    <row r="855" spans="1:1">
      <c r="A855" s="80"/>
    </row>
    <row r="856" spans="1:1">
      <c r="A856" s="80"/>
    </row>
    <row r="857" spans="1:1">
      <c r="A857" s="80"/>
    </row>
    <row r="858" spans="1:1">
      <c r="A858" s="80"/>
    </row>
    <row r="859" spans="1:1">
      <c r="A859" s="80"/>
    </row>
    <row r="860" spans="1:1">
      <c r="A860" s="80"/>
    </row>
    <row r="861" spans="1:1">
      <c r="A861" s="80"/>
    </row>
    <row r="862" spans="1:1">
      <c r="A862" s="80"/>
    </row>
    <row r="863" spans="1:1">
      <c r="A863" s="80"/>
    </row>
    <row r="864" spans="1:1">
      <c r="A864" s="80"/>
    </row>
    <row r="865" spans="1:1">
      <c r="A865" s="80"/>
    </row>
    <row r="866" spans="1:1">
      <c r="A866" s="80"/>
    </row>
    <row r="867" spans="1:1">
      <c r="A867" s="80"/>
    </row>
    <row r="868" spans="1:1">
      <c r="A868" s="80"/>
    </row>
    <row r="869" spans="1:1">
      <c r="A869" s="80"/>
    </row>
    <row r="870" spans="1:1">
      <c r="A870" s="80"/>
    </row>
    <row r="871" spans="1:1">
      <c r="A871" s="80"/>
    </row>
    <row r="872" spans="1:1">
      <c r="A872" s="80"/>
    </row>
    <row r="873" spans="1:1">
      <c r="A873" s="80"/>
    </row>
    <row r="874" spans="1:1">
      <c r="A874" s="80"/>
    </row>
    <row r="875" spans="1:1">
      <c r="A875" s="80"/>
    </row>
    <row r="876" spans="1:1">
      <c r="A876" s="80"/>
    </row>
    <row r="877" spans="1:1">
      <c r="A877" s="80"/>
    </row>
    <row r="878" spans="1:1">
      <c r="A878" s="80"/>
    </row>
    <row r="879" spans="1:1">
      <c r="A879" s="80"/>
    </row>
    <row r="880" spans="1:1">
      <c r="A880" s="80"/>
    </row>
    <row r="881" spans="1:1">
      <c r="A881" s="80"/>
    </row>
    <row r="882" spans="1:1">
      <c r="A882" s="80"/>
    </row>
    <row r="883" spans="1:1">
      <c r="A883" s="80"/>
    </row>
    <row r="884" spans="1:1">
      <c r="A884" s="80"/>
    </row>
    <row r="885" spans="1:1">
      <c r="A885" s="80"/>
    </row>
    <row r="886" spans="1:1">
      <c r="A886" s="80"/>
    </row>
    <row r="887" spans="1:1">
      <c r="A887" s="80"/>
    </row>
    <row r="888" spans="1:1">
      <c r="A888" s="80"/>
    </row>
    <row r="889" spans="1:1">
      <c r="A889" s="80"/>
    </row>
    <row r="890" spans="1:1">
      <c r="A890" s="80"/>
    </row>
    <row r="891" spans="1:1">
      <c r="A891" s="80"/>
    </row>
    <row r="892" spans="1:1">
      <c r="A892" s="80"/>
    </row>
    <row r="893" spans="1:1">
      <c r="A893" s="80"/>
    </row>
    <row r="894" spans="1:1">
      <c r="A894" s="80"/>
    </row>
    <row r="895" spans="1:1">
      <c r="A895" s="80"/>
    </row>
    <row r="896" spans="1:1">
      <c r="A896" s="80"/>
    </row>
    <row r="897" spans="1:1">
      <c r="A897" s="80"/>
    </row>
    <row r="898" spans="1:1">
      <c r="A898" s="80"/>
    </row>
    <row r="899" spans="1:1">
      <c r="A899" s="80"/>
    </row>
    <row r="900" spans="1:1">
      <c r="A900" s="80"/>
    </row>
    <row r="901" spans="1:1">
      <c r="A901" s="80"/>
    </row>
    <row r="902" spans="1:1">
      <c r="A902" s="80"/>
    </row>
    <row r="903" spans="1:1">
      <c r="A903" s="80"/>
    </row>
    <row r="904" spans="1:1">
      <c r="A904" s="80"/>
    </row>
    <row r="905" spans="1:1">
      <c r="A905" s="80"/>
    </row>
    <row r="906" spans="1:1">
      <c r="A906" s="80"/>
    </row>
    <row r="907" spans="1:1">
      <c r="A907" s="80"/>
    </row>
    <row r="908" spans="1:1">
      <c r="A908" s="80"/>
    </row>
    <row r="909" spans="1:1">
      <c r="A909" s="80"/>
    </row>
    <row r="910" spans="1:1">
      <c r="A910" s="80"/>
    </row>
    <row r="911" spans="1:1">
      <c r="A911" s="80"/>
    </row>
    <row r="912" spans="1:1">
      <c r="A912" s="80"/>
    </row>
    <row r="913" spans="1:1">
      <c r="A913" s="80"/>
    </row>
    <row r="914" spans="1:1">
      <c r="A914" s="80"/>
    </row>
    <row r="915" spans="1:1">
      <c r="A915" s="80"/>
    </row>
    <row r="916" spans="1:1">
      <c r="A916" s="80"/>
    </row>
    <row r="917" spans="1:1">
      <c r="A917" s="80"/>
    </row>
    <row r="918" spans="1:1">
      <c r="A918" s="80"/>
    </row>
    <row r="919" spans="1:1">
      <c r="A919" s="80"/>
    </row>
    <row r="920" spans="1:1">
      <c r="A920" s="80"/>
    </row>
    <row r="921" spans="1:1">
      <c r="A921" s="80"/>
    </row>
    <row r="922" spans="1:1">
      <c r="A922" s="80"/>
    </row>
    <row r="923" spans="1:1">
      <c r="A923" s="80"/>
    </row>
    <row r="924" spans="1:1">
      <c r="A924" s="80"/>
    </row>
    <row r="925" spans="1:1">
      <c r="A925" s="80"/>
    </row>
    <row r="926" spans="1:1">
      <c r="A926" s="80"/>
    </row>
    <row r="927" spans="1:1">
      <c r="A927" s="80"/>
    </row>
    <row r="928" spans="1:1">
      <c r="A928" s="80"/>
    </row>
    <row r="929" spans="1:1">
      <c r="A929" s="80"/>
    </row>
    <row r="930" spans="1:1">
      <c r="A930" s="80"/>
    </row>
    <row r="931" spans="1:1">
      <c r="A931" s="80"/>
    </row>
    <row r="932" spans="1:1">
      <c r="A932" s="80"/>
    </row>
    <row r="933" spans="1:1">
      <c r="A933" s="80"/>
    </row>
    <row r="934" spans="1:1">
      <c r="A934" s="80"/>
    </row>
    <row r="935" spans="1:1">
      <c r="A935" s="80"/>
    </row>
    <row r="936" spans="1:1">
      <c r="A936" s="80"/>
    </row>
    <row r="937" spans="1:1">
      <c r="A937" s="80"/>
    </row>
    <row r="938" spans="1:1">
      <c r="A938" s="80"/>
    </row>
    <row r="939" spans="1:1">
      <c r="A939" s="80"/>
    </row>
    <row r="940" spans="1:1">
      <c r="A940" s="80"/>
    </row>
    <row r="941" spans="1:1">
      <c r="A941" s="80"/>
    </row>
    <row r="942" spans="1:1">
      <c r="A942" s="80"/>
    </row>
    <row r="943" spans="1:1">
      <c r="A943" s="80"/>
    </row>
    <row r="944" spans="1:1">
      <c r="A944" s="80"/>
    </row>
    <row r="945" spans="1:1">
      <c r="A945" s="80"/>
    </row>
    <row r="946" spans="1:1">
      <c r="A946" s="80"/>
    </row>
    <row r="947" spans="1:1">
      <c r="A947" s="80"/>
    </row>
    <row r="948" spans="1:1">
      <c r="A948" s="80"/>
    </row>
    <row r="949" spans="1:1">
      <c r="A949" s="80"/>
    </row>
    <row r="950" spans="1:1">
      <c r="A950" s="80"/>
    </row>
    <row r="951" spans="1:1">
      <c r="A951" s="80"/>
    </row>
    <row r="952" spans="1:1">
      <c r="A952" s="80"/>
    </row>
    <row r="953" spans="1:1">
      <c r="A953" s="80"/>
    </row>
    <row r="954" spans="1:1">
      <c r="A954" s="80"/>
    </row>
    <row r="955" spans="1:1">
      <c r="A955" s="80"/>
    </row>
    <row r="956" spans="1:1">
      <c r="A956" s="80"/>
    </row>
    <row r="957" spans="1:1">
      <c r="A957" s="80"/>
    </row>
    <row r="958" spans="1:1">
      <c r="A958" s="80"/>
    </row>
    <row r="959" spans="1:1">
      <c r="A959" s="80"/>
    </row>
    <row r="960" spans="1:1">
      <c r="A960" s="80"/>
    </row>
    <row r="961" spans="1:1">
      <c r="A961" s="80"/>
    </row>
    <row r="962" spans="1:1">
      <c r="A962" s="80"/>
    </row>
    <row r="963" spans="1:1">
      <c r="A963" s="80"/>
    </row>
    <row r="964" spans="1:1">
      <c r="A964" s="80"/>
    </row>
    <row r="965" spans="1:1">
      <c r="A965" s="80"/>
    </row>
    <row r="966" spans="1:1">
      <c r="A966" s="80"/>
    </row>
    <row r="967" spans="1:1">
      <c r="A967" s="80"/>
    </row>
    <row r="968" spans="1:1">
      <c r="A968" s="80"/>
    </row>
    <row r="969" spans="1:1">
      <c r="A969" s="80"/>
    </row>
    <row r="970" spans="1:1">
      <c r="A970" s="80"/>
    </row>
    <row r="971" spans="1:1">
      <c r="A971" s="80"/>
    </row>
    <row r="972" spans="1:1">
      <c r="A972" s="80"/>
    </row>
    <row r="973" spans="1:1">
      <c r="A973" s="80"/>
    </row>
    <row r="974" spans="1:1">
      <c r="A974" s="80"/>
    </row>
    <row r="975" spans="1:1">
      <c r="A975" s="80"/>
    </row>
    <row r="976" spans="1:1">
      <c r="A976" s="80"/>
    </row>
    <row r="977" spans="1:1">
      <c r="A977" s="80"/>
    </row>
    <row r="978" spans="1:1">
      <c r="A978" s="80"/>
    </row>
    <row r="979" spans="1:1">
      <c r="A979" s="80"/>
    </row>
    <row r="980" spans="1:1">
      <c r="A980" s="80"/>
    </row>
    <row r="981" spans="1:1">
      <c r="A981" s="80"/>
    </row>
    <row r="982" spans="1:1">
      <c r="A982" s="80"/>
    </row>
    <row r="983" spans="1:1">
      <c r="A983" s="80"/>
    </row>
    <row r="984" spans="1:1">
      <c r="A984" s="80"/>
    </row>
    <row r="985" spans="1:1">
      <c r="A985" s="80"/>
    </row>
    <row r="986" spans="1:1">
      <c r="A986" s="80"/>
    </row>
    <row r="987" spans="1:1">
      <c r="A987" s="80"/>
    </row>
    <row r="988" spans="1:1">
      <c r="A988" s="80"/>
    </row>
    <row r="989" spans="1:1">
      <c r="A989" s="80"/>
    </row>
    <row r="990" spans="1:1">
      <c r="A990" s="80"/>
    </row>
    <row r="991" spans="1:1">
      <c r="A991" s="80"/>
    </row>
    <row r="992" spans="1:1">
      <c r="A992" s="80"/>
    </row>
    <row r="993" spans="1:1">
      <c r="A993" s="80"/>
    </row>
    <row r="994" spans="1:1">
      <c r="A994" s="80"/>
    </row>
    <row r="995" spans="1:1">
      <c r="A995" s="80"/>
    </row>
    <row r="996" spans="1:1">
      <c r="A996" s="80"/>
    </row>
    <row r="997" spans="1:1">
      <c r="A997" s="80"/>
    </row>
    <row r="998" spans="1:1">
      <c r="A998" s="80"/>
    </row>
    <row r="999" spans="1:1">
      <c r="A999" s="80"/>
    </row>
    <row r="1000" spans="1:1">
      <c r="A1000" s="80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7" priority="10" operator="equal">
      <formula>"Failed"</formula>
    </cfRule>
    <cfRule type="cellIs" dxfId="16" priority="11" operator="equal">
      <formula>"Succeeded"</formula>
    </cfRule>
  </conditionalFormatting>
  <conditionalFormatting sqref="AE3:AE500">
    <cfRule type="cellIs" dxfId="15" priority="6" operator="equal">
      <formula>"Failed"</formula>
    </cfRule>
    <cfRule type="cellIs" dxfId="14" priority="7" operator="equal">
      <formula>"Succeeded"</formula>
    </cfRule>
  </conditionalFormatting>
  <conditionalFormatting sqref="F2:AI500">
    <cfRule type="cellIs" dxfId="13" priority="5" operator="equal">
      <formula>"N/A"</formula>
    </cfRule>
  </conditionalFormatting>
  <conditionalFormatting sqref="AL2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AK2:AL2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407"/>
  <sheetViews>
    <sheetView zoomScale="70" zoomScaleNormal="70" workbookViewId="0">
      <pane xSplit="1" ySplit="1" topLeftCell="B354" activePane="bottomRight" state="frozen"/>
      <selection pane="topRight" activeCell="B1" sqref="B1"/>
      <selection pane="bottomLeft" activeCell="A2" sqref="A2"/>
      <selection pane="bottomRight" activeCell="H376" sqref="H376:H389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Α.Ε.Κ.ΛΑΡΝΑΚΑΣ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1510.7550000000001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1521.3712233991153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1520.3824154040528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1530.161300838661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1538.5599149400725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1549.225009037169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1536.6261855042362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1547.0553352356706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1555.6896374625665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1557.0714234332256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1563.3592520391817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1563.8377647352786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1570.5987717085143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1576.9009299534346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1583.344080941783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1594.6484650155121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1600.8365960511451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1607.5386577860565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1591.0101071906174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1589.5233110617012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1595.5623230968893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1584.8283883979211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1593.9192563624349</v>
      </c>
      <c r="Y2" s="22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>1598.7275286689492</v>
      </c>
      <c r="Z2" s="22" t="str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/>
      </c>
      <c r="AA2" s="22" t="str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/>
      </c>
      <c r="AB2" s="22" t="str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/>
      </c>
      <c r="AC2" s="22" t="str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/>
      </c>
      <c r="AD2" s="22" t="str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/>
      </c>
      <c r="AE2" s="22" t="str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/>
      </c>
      <c r="AF2" s="22" t="str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/>
      </c>
      <c r="AG2" s="22" t="str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/>
      </c>
      <c r="AH2" s="22" t="str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/>
      </c>
      <c r="AI2" s="22" t="str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/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ΑΓ. ΝΑΠΑ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1489.2449999999999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1480.744781960984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1469.9983386248837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1461.7933638601016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1452.3657154159066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1456.1837624422315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1456.7656644101983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1447.4824573274852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1448.5343239684403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1448.9810584706249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1442.6932298646689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1435.3506204440562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1427.1127051710398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1429.0511741698331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1419.1507332572348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1422.4410977265629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1412.5605204393391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1406.7569669261854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1400.6276693335174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1393.3162838510768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1388.054926393339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1379.8294435548387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1372.1936522670298</v>
      </c>
      <c r="Y3" s="22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>1367.3853799605156</v>
      </c>
      <c r="Z3" s="22" t="str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/>
      </c>
      <c r="AA3" s="22" t="str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/>
      </c>
      <c r="AB3" s="22" t="str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/>
      </c>
      <c r="AC3" s="22" t="str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/>
      </c>
      <c r="AD3" s="22" t="str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/>
      </c>
      <c r="AE3" s="22" t="str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/>
      </c>
      <c r="AF3" s="22" t="str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/>
      </c>
      <c r="AG3" s="22" t="str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/>
      </c>
      <c r="AH3" s="22" t="str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/>
      </c>
      <c r="AI3" s="22" t="str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/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ΑΕΛ ΛΕΜΕΣΟΥ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1491.2339486198689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1499.7341666588848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1491.4609987338508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1500.2714608967538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1500.6898474936465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1490.0247533965501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1482.6100971896935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1470.585314277627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1471.4750874793826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1462.5650279908014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1452.4983364411005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1453.3603105671657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1465.0414657376571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1457.0366506832258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1466.9370915958241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1457.9093759558712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1448.8809650129147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1447.9370386293892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1464.4655892248284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1456.1395541461852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1468.3093187004492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1455.5098399540955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1466.8854866913762</v>
      </c>
      <c r="Y4" s="22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>1479.1784519782977</v>
      </c>
      <c r="Z4" s="22" t="str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/>
      </c>
      <c r="AA4" s="22" t="str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/>
      </c>
      <c r="AB4" s="22" t="str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/>
      </c>
      <c r="AC4" s="22" t="str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/>
      </c>
      <c r="AD4" s="22" t="str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/>
      </c>
      <c r="AE4" s="22" t="str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/>
      </c>
      <c r="AF4" s="22" t="str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/>
      </c>
      <c r="AG4" s="22" t="str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/>
      </c>
      <c r="AH4" s="22" t="str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/>
      </c>
      <c r="AI4" s="22" t="str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/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ΑΝΟΡΘΩΣΗ ΑΜΜΟΧΩΣΤΟΥ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1508.7660513801311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1518.9787986843596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1527.563799809368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1527.953898314091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1535.2191031430177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1531.4010561166929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1532.6202051782088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1540.0288386242648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1549.8402264957856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1548.4584405251264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1561.5413397621739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1568.2800115008936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1577.0710735511659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1585.0758886055971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1591.9360974812278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1588.8098399189564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1585.9895986998251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1583.813461797989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1589.9427593906571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1597.636201685897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1583.6216251143796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1589.376817675354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1580.2859497108402</v>
      </c>
      <c r="Y5" s="22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>1568.6423163334584</v>
      </c>
      <c r="Z5" s="22" t="str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/>
      </c>
      <c r="AA5" s="22" t="str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/>
      </c>
      <c r="AB5" s="22" t="str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/>
      </c>
      <c r="AC5" s="22" t="str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/>
      </c>
      <c r="AD5" s="22" t="str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/>
      </c>
      <c r="AE5" s="22" t="str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/>
      </c>
      <c r="AF5" s="22" t="str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/>
      </c>
      <c r="AG5" s="22" t="str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/>
      </c>
      <c r="AH5" s="22" t="str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/>
      </c>
      <c r="AI5" s="22" t="str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/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ΑΠΟΕΛ ΛΕΥΚΩΣΙΑΣ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1511.0550000000001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1519.4038867375339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1520.3926947325963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1530.0355417669373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1537.2881128417459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1548.2952357884085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1555.709891995265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1566.9060384424483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1573.2504522231877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1572.8687644066893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1559.7858651696417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1567.1284745902544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1554.1949121054683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1561.0955415172516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1569.3876813930938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1558.0832973193646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1543.8773923406491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1553.8712910568977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1560.2052950130044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1568.5313300916475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1576.5077324945285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1585.187400500472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1593.7517664937743</v>
      </c>
      <c r="Y6" s="22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>1605.3953998711561</v>
      </c>
      <c r="Z6" s="22" t="str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/>
      </c>
      <c r="AA6" s="22" t="str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/>
      </c>
      <c r="AB6" s="22" t="str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/>
      </c>
      <c r="AC6" s="22" t="str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/>
      </c>
      <c r="AD6" s="22" t="str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/>
      </c>
      <c r="AE6" s="22" t="str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/>
      </c>
      <c r="AF6" s="22" t="str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/>
      </c>
      <c r="AG6" s="22" t="str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/>
      </c>
      <c r="AH6" s="22" t="str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/>
      </c>
      <c r="AI6" s="22" t="str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/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ΑΠΟΛΛΩΝΑΣ ΛΕΜΕΣΟΥ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1508.5582091577289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1509.5535563748042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1517.8267242998381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1507.2710825886202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1516.1982062616803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1517.0953815189723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1515.8762324574564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1525.1594395401694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1532.9892265247115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1529.5760047060865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1528.9257639806603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1528.4472512845634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1541.3808137693495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1540.9287401952811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1547.598572031508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1556.6262876714609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1564.3570692608359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1551.5181500751867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1550.0147510108216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1542.3213087155816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1547.5826661733195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1557.7849817462325</v>
      </c>
      <c r="X7" s="22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>1566.8040793435114</v>
      </c>
      <c r="Y7" s="22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>1572.9096840375307</v>
      </c>
      <c r="Z7" s="22" t="str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/>
      </c>
      <c r="AA7" s="22" t="str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/>
      </c>
      <c r="AB7" s="22" t="str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/>
      </c>
      <c r="AC7" s="22" t="str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/>
      </c>
      <c r="AD7" s="22" t="str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/>
      </c>
      <c r="AE7" s="22" t="str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/>
      </c>
      <c r="AF7" s="22" t="str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/>
      </c>
      <c r="AG7" s="22" t="str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/>
      </c>
      <c r="AH7" s="22" t="str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/>
      </c>
      <c r="AI7" s="22" t="str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/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ΑΡΗΣ ΛΕΜΕΣΟΥ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1491.4417908422711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1490.4378952132195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1480.2337600800677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1470.4548746454595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1463.2023035706509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1453.712294061987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1464.2971840833161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1476.3219669953826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1486.9464891971068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1497.9259647993151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1487.0213553449955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1480.2826836062759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1488.5205988792923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1488.9726724533607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1489.0558675765967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1497.1949877265367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1491.0068566909038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1481.0129579746551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1480.0283088164849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1479.3635111591434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1467.1937466048794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1469.0509758294529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1478.6702888164184</v>
      </c>
      <c r="Y8" s="22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>1471.6853557195655</v>
      </c>
      <c r="Z8" s="22" t="str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/>
      </c>
      <c r="AA8" s="22" t="str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/>
      </c>
      <c r="AB8" s="22" t="str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/>
      </c>
      <c r="AC8" s="22" t="str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/>
      </c>
      <c r="AD8" s="22" t="str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/>
      </c>
      <c r="AE8" s="22" t="str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/>
      </c>
      <c r="AF8" s="22" t="str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/>
      </c>
      <c r="AG8" s="22" t="str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/>
      </c>
      <c r="AH8" s="22" t="str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/>
      </c>
      <c r="AI8" s="22" t="str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/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ΔΟΞΑ ΚΑΤΩΚΟΠΙΑΣ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1500.9327063231415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1490.3164829240263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1491.9670156767522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1482.3241686424112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1475.0589638134845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1484.5489733221484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1483.9670713541816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1493.3222985749558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1485.4925115904136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1494.4025710789949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1494.2382153602503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1483.5617219508335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1483.9685654820307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1482.1437789791801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1475.7006279908317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1466.0594928897617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1480.2653978684773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1482.4415347703134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1483.4261839284836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1490.7375694109242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1500.1672408324075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1489.9649252594945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1478.5892785222138</v>
      </c>
      <c r="Y9" s="22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>1487.8426397619298</v>
      </c>
      <c r="Z9" s="22" t="str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/>
      </c>
      <c r="AA9" s="22" t="str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/>
      </c>
      <c r="AB9" s="22" t="str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/>
      </c>
      <c r="AC9" s="22" t="str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/>
      </c>
      <c r="AD9" s="22" t="str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/>
      </c>
      <c r="AE9" s="22" t="str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/>
      </c>
      <c r="AF9" s="22" t="str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/>
      </c>
      <c r="AG9" s="22" t="str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/>
      </c>
      <c r="AH9" s="22" t="str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/>
      </c>
      <c r="AI9" s="22" t="str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/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ΕΘΝΙΚΟΣ ΑΧΝΑΣ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1499.0672936768585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1508.3920542534343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1499.8070531284259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1508.0120278932079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1499.0849042201478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1497.1689509677394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1487.0965119916721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1476.6673622602377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1470.3229484794983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1459.34347287729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1450.0208886538876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1449.1589145278224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1452.350883436877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1454.1756699397276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1447.0570307615033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1450.1832883237746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1460.0638656109984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1472.9027847966477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1484.3289864378453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1482.152832405955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1476.1138203707669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1467.4341523648234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1457.8148393778579</v>
      </c>
      <c r="Y10" s="22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>1456.2653781378815</v>
      </c>
      <c r="Z10" s="22" t="str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/>
      </c>
      <c r="AA10" s="22" t="str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/>
      </c>
      <c r="AB10" s="22" t="str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/>
      </c>
      <c r="AC10" s="22" t="str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/>
      </c>
      <c r="AD10" s="22" t="str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/>
      </c>
      <c r="AE10" s="22" t="str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/>
      </c>
      <c r="AF10" s="22" t="str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/>
      </c>
      <c r="AG10" s="22" t="str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/>
      </c>
      <c r="AH10" s="22" t="str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/>
      </c>
      <c r="AI10" s="22" t="str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/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ΕΝΩΣΗ ΝΕΩΝ ΠΑΡΑΛΙΜΝΙΟΥ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1510.7550000000001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1509.7596527829248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1499.6429694190253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1508.4270270049269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1500.0284129035153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1489.0212899568528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1478.4363999355237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1469.0811727147495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1468.1913995129939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1459.4676440793883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1468.7902283027906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1471.6162102496103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1462.8251481993379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1460.8866792005447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1454.2168473643178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1443.1338172147443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1443.9328208287955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1437.230759093884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1430.8967551377773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1431.5615527951188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1422.1318813736355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1434.9313601199892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1436.043908323602</v>
      </c>
      <c r="Y11" s="22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>1437.5933695635783</v>
      </c>
      <c r="Z11" s="22" t="str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/>
      </c>
      <c r="AA11" s="22" t="str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/>
      </c>
      <c r="AB11" s="22" t="str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/>
      </c>
      <c r="AC11" s="22" t="str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/>
      </c>
      <c r="AD11" s="22" t="str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/>
      </c>
      <c r="AE11" s="22" t="str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/>
      </c>
      <c r="AF11" s="22" t="str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/>
      </c>
      <c r="AG11" s="22" t="str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/>
      </c>
      <c r="AH11" s="22" t="str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/>
      </c>
      <c r="AI11" s="22" t="str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/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ΕΡΜΗΣ ΑΡΑΔΙΠΠΟΥ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1488.9449999999999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1489.9488956290515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1500.065578992951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1491.2551168300481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1480.4349144131036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1482.3508676655119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1472.0723658888458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1464.6637324427898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1463.6118658018347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1467.0250876204598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1467.1894433392044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1477.0873701643991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1470.3263631911634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1463.4257337793802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1463.3425386561441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1474.4255688057176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1483.4539797486741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1474.3798278656313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1462.9536262244337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1456.4226781265909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1470.4372546981083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1478.6627375366086</v>
      </c>
      <c r="X12" s="22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>1469.6436399393297</v>
      </c>
      <c r="Y12" s="22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>1460.3902786996136</v>
      </c>
      <c r="Z12" s="22" t="str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/>
      </c>
      <c r="AA12" s="22" t="str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/>
      </c>
      <c r="AB12" s="22" t="str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/>
      </c>
      <c r="AC12" s="22" t="str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/>
      </c>
      <c r="AD12" s="22" t="str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/>
      </c>
      <c r="AE12" s="22" t="str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/>
      </c>
      <c r="AF12" s="22" t="str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/>
      </c>
      <c r="AG12" s="22" t="str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/>
      </c>
      <c r="AH12" s="22" t="str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/>
      </c>
      <c r="AI12" s="22" t="str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/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ΝΕΑ ΣΑΛΑΜΙΝΑ ΑΜΜΟΧΩΣΤΟΥ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1491.2339486198689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1481.0212013156404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1491.7676446517407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1502.3232863629587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1513.1434887799032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1511.3290547189818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1523.9278782519145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1512.7317318047312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1502.107209603007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1510.8309650366127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1520.8976565863136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1531.5741499957303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1528.3821810866757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1516.3086266149635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1509.4484177393329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1506.1580532700048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1498.4272716806297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1507.5014235636725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1506.4677554682576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1507.9545515971738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1499.9781491942929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1498.1209199697194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1497.0083717661066</v>
      </c>
      <c r="Y13" s="22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>1484.715406479185</v>
      </c>
      <c r="Z13" s="22" t="str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/>
      </c>
      <c r="AA13" s="22" t="str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/>
      </c>
      <c r="AB13" s="22" t="str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/>
      </c>
      <c r="AC13" s="22" t="str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/>
      </c>
      <c r="AD13" s="22" t="str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/>
      </c>
      <c r="AE13" s="22" t="str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/>
      </c>
      <c r="AF13" s="22" t="str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/>
      </c>
      <c r="AG13" s="22" t="str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/>
      </c>
      <c r="AH13" s="22" t="str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/>
      </c>
      <c r="AI13" s="22" t="str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/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ΟΜΟΝΟΙΑ ΛΕΥΚΩΣΙΑΣ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1508.7660513801311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1499.4412908035554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1497.7907580508295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1497.4006595461065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1506.8283079903015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1505.9311327330095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1516.2096345096757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1525.2837825981123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1516.6494803712164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1517.0311681877149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1527.9357776420345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1525.1097956952149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1513.4286405247235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1525.5021949964357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1532.6208341746601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1542.2619692757301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1545.0822104948613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1550.885764008015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1552.3891630723801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1558.920111170223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1546.0155566046133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1556.7494913035814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1548.1851253102791</v>
      </c>
      <c r="Y14" s="22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>1555.170058407132</v>
      </c>
      <c r="Z14" s="22" t="str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/>
      </c>
      <c r="AA14" s="22" t="str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/>
      </c>
      <c r="AB14" s="22" t="str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/>
      </c>
      <c r="AC14" s="22" t="str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/>
      </c>
      <c r="AD14" s="22" t="str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/>
      </c>
      <c r="AE14" s="22" t="str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/>
      </c>
      <c r="AF14" s="22" t="str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/>
      </c>
      <c r="AG14" s="22" t="str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/>
      </c>
      <c r="AH14" s="22" t="str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/>
      </c>
      <c r="AI14" s="22" t="str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/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ΠΑΦΟΣ F.C.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1489.2449999999999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1480.8961132624661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1491.1002483956179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1482.3161908097163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1481.8978042128235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1483.712238273745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1493.7846772498124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1484.7105291613757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1474.8991412898549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1474.4524067876703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1475.1026475130964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1465.2047206879017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1464.7978771567045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1458.4957189117843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1450.2035790359421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1442.0644588860021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1441.2654552719509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1442.2093816554764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1443.2430497508913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1445.4192037827816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1458.3237583483913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1452.5685657874169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1460.2043570752257</v>
      </c>
      <c r="Y15" s="22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>1454.0987523812064</v>
      </c>
      <c r="Z15" s="22" t="str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/>
      </c>
      <c r="AA15" s="22" t="str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/>
      </c>
      <c r="AB15" s="22" t="str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/>
      </c>
      <c r="AC15" s="22" t="str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/>
      </c>
      <c r="AD15" s="22" t="str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/>
      </c>
      <c r="AE15" s="22" t="str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/>
      </c>
      <c r="AF15" s="22" t="str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/>
      </c>
      <c r="AG15" s="22" t="str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/>
      </c>
      <c r="AH15" s="22" t="str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/>
      </c>
      <c r="AI15" s="22" t="str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/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/>
      </c>
      <c r="B16" s="22" t="str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/>
      </c>
      <c r="C16" s="22" t="str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/>
      </c>
      <c r="D16" s="22" t="str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/>
      </c>
      <c r="E16" s="22" t="str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/>
      </c>
      <c r="F16" s="22" t="str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/>
      </c>
      <c r="G16" s="22" t="str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/>
      </c>
      <c r="H16" s="22" t="str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/>
      </c>
      <c r="I16" s="22" t="str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/>
      </c>
      <c r="J16" s="22" t="str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/>
      </c>
      <c r="K16" s="22" t="str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/>
      </c>
      <c r="L16" s="22" t="str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/>
      </c>
      <c r="M16" s="22" t="str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/>
      </c>
      <c r="N16" s="22" t="str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/>
      </c>
      <c r="O16" s="22" t="str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/>
      </c>
      <c r="P16" s="22" t="str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/>
      </c>
      <c r="Q16" s="22" t="str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/>
      </c>
      <c r="R16" s="22" t="str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/>
      </c>
      <c r="S16" s="22" t="str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/>
      </c>
      <c r="T16" s="22" t="str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/>
      </c>
      <c r="U16" s="22" t="str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/>
      </c>
      <c r="V16" s="22" t="str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/>
      </c>
      <c r="W16" s="22" t="str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/>
      </c>
      <c r="X16" s="22" t="str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/>
      </c>
      <c r="Y16" s="22" t="str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/>
      </c>
      <c r="Z16" s="22" t="str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/>
      </c>
      <c r="AA16" s="22" t="str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/>
      </c>
      <c r="AB16" s="22" t="str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/>
      </c>
      <c r="AC16" s="22" t="str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/>
      </c>
      <c r="AD16" s="22" t="str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/>
      </c>
      <c r="AE16" s="22" t="str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/>
      </c>
      <c r="AF16" s="22" t="str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/>
      </c>
      <c r="AG16" s="22" t="str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/>
      </c>
      <c r="AH16" s="22" t="str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/>
      </c>
      <c r="AI16" s="22" t="str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/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/>
      </c>
      <c r="B17" s="22" t="str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/>
      </c>
      <c r="C17" s="22" t="str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/>
      </c>
      <c r="D17" s="22" t="str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/>
      </c>
      <c r="E17" s="22" t="str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/>
      </c>
      <c r="F17" s="22" t="str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/>
      </c>
      <c r="G17" s="22" t="str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/>
      </c>
      <c r="H17" s="22" t="str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/>
      </c>
      <c r="I17" s="22" t="str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/>
      </c>
      <c r="J17" s="22" t="str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/>
      </c>
      <c r="K17" s="22" t="str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/>
      </c>
      <c r="L17" s="22" t="str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/>
      </c>
      <c r="M17" s="22" t="str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/>
      </c>
      <c r="N17" s="22" t="str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/>
      </c>
      <c r="O17" s="22" t="str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/>
      </c>
      <c r="P17" s="22" t="str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/>
      </c>
      <c r="Q17" s="22" t="str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/>
      </c>
      <c r="R17" s="22" t="str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/>
      </c>
      <c r="S17" s="22" t="str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/>
      </c>
      <c r="T17" s="22" t="str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/>
      </c>
      <c r="U17" s="22" t="str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/>
      </c>
      <c r="V17" s="22" t="str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/>
      </c>
      <c r="W17" s="22" t="str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/>
      </c>
      <c r="X17" s="22" t="str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/>
      </c>
      <c r="Y17" s="22" t="str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/>
      </c>
      <c r="Z17" s="22" t="str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/>
      </c>
      <c r="AA17" s="22" t="str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/>
      </c>
      <c r="AB17" s="22" t="str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/>
      </c>
      <c r="AC17" s="22" t="str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/>
      </c>
      <c r="AD17" s="22" t="str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/>
      </c>
      <c r="AE17" s="22" t="str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/>
      </c>
      <c r="AF17" s="22" t="str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/>
      </c>
      <c r="AG17" s="22" t="str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/>
      </c>
      <c r="AH17" s="22" t="str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/>
      </c>
      <c r="AI17" s="22" t="str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/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/>
      </c>
      <c r="B18" s="22" t="str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/>
      </c>
      <c r="C18" s="22" t="str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/>
      </c>
      <c r="D18" s="22" t="str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/>
      </c>
      <c r="E18" s="22" t="str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/>
      </c>
      <c r="F18" s="22" t="str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/>
      </c>
      <c r="G18" s="22" t="str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/>
      </c>
      <c r="H18" s="22" t="str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/>
      </c>
      <c r="I18" s="22" t="str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/>
      </c>
      <c r="J18" s="22" t="str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/>
      </c>
      <c r="K18" s="22" t="str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/>
      </c>
      <c r="L18" s="22" t="str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/>
      </c>
      <c r="M18" s="22" t="str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/>
      </c>
      <c r="N18" s="22" t="str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/>
      </c>
      <c r="O18" s="22" t="str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/>
      </c>
      <c r="P18" s="22" t="str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/>
      </c>
      <c r="Q18" s="22" t="str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/>
      </c>
      <c r="R18" s="22" t="str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/>
      </c>
      <c r="S18" s="22" t="str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/>
      </c>
      <c r="T18" s="22" t="str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/>
      </c>
      <c r="U18" s="22" t="str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/>
      </c>
      <c r="V18" s="22" t="str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/>
      </c>
      <c r="W18" s="22" t="str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/>
      </c>
      <c r="X18" s="22" t="str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/>
      </c>
      <c r="Y18" s="22" t="str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/>
      </c>
      <c r="Z18" s="22" t="str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/>
      </c>
      <c r="AA18" s="22" t="str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/>
      </c>
      <c r="AB18" s="22" t="str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/>
      </c>
      <c r="AC18" s="22" t="str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/>
      </c>
      <c r="AD18" s="22" t="str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/>
      </c>
      <c r="AE18" s="22" t="str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/>
      </c>
      <c r="AF18" s="22" t="str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/>
      </c>
      <c r="AG18" s="22" t="str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/>
      </c>
      <c r="AH18" s="22" t="str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/>
      </c>
      <c r="AI18" s="22" t="str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/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/>
      </c>
      <c r="B19" s="22" t="str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/>
      </c>
      <c r="C19" s="22" t="str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/>
      </c>
      <c r="D19" s="22" t="str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/>
      </c>
      <c r="E19" s="22" t="str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/>
      </c>
      <c r="F19" s="22" t="str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/>
      </c>
      <c r="G19" s="22" t="str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/>
      </c>
      <c r="H19" s="22" t="str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/>
      </c>
      <c r="I19" s="22" t="str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/>
      </c>
      <c r="J19" s="22" t="str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/>
      </c>
      <c r="K19" s="22" t="str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/>
      </c>
      <c r="L19" s="22" t="str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/>
      </c>
      <c r="M19" s="22" t="str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/>
      </c>
      <c r="N19" s="22" t="str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/>
      </c>
      <c r="O19" s="22" t="str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/>
      </c>
      <c r="P19" s="22" t="str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/>
      </c>
      <c r="Q19" s="22" t="str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/>
      </c>
      <c r="R19" s="22" t="str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/>
      </c>
      <c r="S19" s="22" t="str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/>
      </c>
      <c r="T19" s="22" t="str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/>
      </c>
      <c r="U19" s="22" t="str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/>
      </c>
      <c r="V19" s="22" t="str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/>
      </c>
      <c r="W19" s="22" t="str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/>
      </c>
      <c r="X19" s="22" t="str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/>
      </c>
      <c r="Y19" s="22" t="str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/>
      </c>
      <c r="Z19" s="22" t="str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/>
      </c>
      <c r="AA19" s="22" t="str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/>
      </c>
      <c r="AB19" s="22" t="str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/>
      </c>
      <c r="AC19" s="22" t="str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/>
      </c>
      <c r="AD19" s="22" t="str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/>
      </c>
      <c r="AE19" s="22" t="str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/>
      </c>
      <c r="AF19" s="22" t="str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/>
      </c>
      <c r="AG19" s="22" t="str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/>
      </c>
      <c r="AH19" s="22" t="str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/>
      </c>
      <c r="AI19" s="22" t="str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/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Α.Ε.Κ.ΛΑΡΝΑΚΑΣ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3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1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2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1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1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2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2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1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3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0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2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3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2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0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0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1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1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1</v>
      </c>
      <c r="Y36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>3</v>
      </c>
      <c r="Z36" t="str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/>
      </c>
      <c r="AA36" t="str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/>
      </c>
      <c r="AB36" t="str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/>
      </c>
      <c r="AC36" t="str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/>
      </c>
      <c r="AD36" t="str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/>
      </c>
      <c r="AE36" t="str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/>
      </c>
      <c r="AF36" t="str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/>
      </c>
      <c r="AG36" t="str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/>
      </c>
      <c r="AH36" t="str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/>
      </c>
      <c r="AI36" t="str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/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ΑΓ. ΝΑΠΑ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0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1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1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2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2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0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0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2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2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1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0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0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0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1</v>
      </c>
      <c r="Y37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>1</v>
      </c>
      <c r="Z37" t="str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/>
      </c>
      <c r="AA37" t="str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/>
      </c>
      <c r="AB37" t="str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/>
      </c>
      <c r="AC37" t="str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/>
      </c>
      <c r="AD37" t="str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/>
      </c>
      <c r="AE37" t="str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/>
      </c>
      <c r="AF37" t="str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/>
      </c>
      <c r="AG37" t="str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/>
      </c>
      <c r="AH37" t="str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/>
      </c>
      <c r="AI37" t="str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/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ΑΕΛ ΛΕΜΕΣΟΥ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0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1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1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0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0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0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2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1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0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0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1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0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0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2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0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1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0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4</v>
      </c>
      <c r="Y38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>2</v>
      </c>
      <c r="Z38" t="str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/>
      </c>
      <c r="AA38" t="str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/>
      </c>
      <c r="AB38" t="str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/>
      </c>
      <c r="AC38" t="str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/>
      </c>
      <c r="AD38" t="str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/>
      </c>
      <c r="AE38" t="str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/>
      </c>
      <c r="AF38" t="str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/>
      </c>
      <c r="AG38" t="str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/>
      </c>
      <c r="AH38" t="str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/>
      </c>
      <c r="AI38" t="str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/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ΑΝΟΡΘΩΣΗ ΑΜΜΟΧΩΣΤΟΥ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2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3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3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2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2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0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4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2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1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2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2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2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1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0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1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7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3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5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0</v>
      </c>
      <c r="Y39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>1</v>
      </c>
      <c r="Z39" t="str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/>
      </c>
      <c r="AA39" t="str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/>
      </c>
      <c r="AB39" t="str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/>
      </c>
      <c r="AC39" t="str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/>
      </c>
      <c r="AD39" t="str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/>
      </c>
      <c r="AE39" t="str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/>
      </c>
      <c r="AF39" t="str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/>
      </c>
      <c r="AG39" t="str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/>
      </c>
      <c r="AH39" t="str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/>
      </c>
      <c r="AI39" t="str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/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ΑΠΟΕΛ ΛΕΥΚΩΣΙΑΣ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5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6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1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4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5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6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9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3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2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0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0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2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1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1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1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2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3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1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6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3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2</v>
      </c>
      <c r="Y40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>2</v>
      </c>
      <c r="Z40" t="str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/>
      </c>
      <c r="AA40" t="str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/>
      </c>
      <c r="AB40" t="str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/>
      </c>
      <c r="AC40" t="str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/>
      </c>
      <c r="AD40" t="str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/>
      </c>
      <c r="AE40" t="str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/>
      </c>
      <c r="AF40" t="str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/>
      </c>
      <c r="AG40" t="str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/>
      </c>
      <c r="AH40" t="str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/>
      </c>
      <c r="AI40" t="str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/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ΑΠΟΛΛΩΝΑΣ ΛΕΜΕΣΟΥ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0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0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5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0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3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2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0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0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1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2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2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3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2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4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3</v>
      </c>
      <c r="X41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>2</v>
      </c>
      <c r="Y41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>3</v>
      </c>
      <c r="Z41" t="str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/>
      </c>
      <c r="AA41" t="str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/>
      </c>
      <c r="AB41" t="str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/>
      </c>
      <c r="AC41" t="str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/>
      </c>
      <c r="AD41" t="str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/>
      </c>
      <c r="AE41" t="str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/>
      </c>
      <c r="AF41" t="str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/>
      </c>
      <c r="AG41" t="str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/>
      </c>
      <c r="AH41" t="str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/>
      </c>
      <c r="AI41" t="str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/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ΑΡΗΣ ΛΕΜΕΣΟΥ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1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0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0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0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1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2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2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2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0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1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2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2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0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1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1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2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0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0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2</v>
      </c>
      <c r="Y42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>1</v>
      </c>
      <c r="Z42" t="str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/>
      </c>
      <c r="AA42" t="str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/>
      </c>
      <c r="AB42" t="str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/>
      </c>
      <c r="AC42" t="str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/>
      </c>
      <c r="AD42" t="str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/>
      </c>
      <c r="AE42" t="str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/>
      </c>
      <c r="AF42" t="str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/>
      </c>
      <c r="AG42" t="str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/>
      </c>
      <c r="AH42" t="str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/>
      </c>
      <c r="AI42" t="str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/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ΔΟΞΑ ΚΑΤΩΚΟΠΙΑΣ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2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1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2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2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1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2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2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3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1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0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0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2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2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1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1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0</v>
      </c>
      <c r="Y43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>2</v>
      </c>
      <c r="Z43" t="str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/>
      </c>
      <c r="AA43" t="str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/>
      </c>
      <c r="AB43" t="str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/>
      </c>
      <c r="AC43" t="str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/>
      </c>
      <c r="AD43" t="str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/>
      </c>
      <c r="AE43" t="str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/>
      </c>
      <c r="AF43" t="str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/>
      </c>
      <c r="AG43" t="str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/>
      </c>
      <c r="AH43" t="str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/>
      </c>
      <c r="AI43" t="str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/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ΕΘΝΙΚΟΣ ΑΧΝΑΣ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1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2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2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0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0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1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1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0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2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3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2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2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1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0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1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0</v>
      </c>
      <c r="Y44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>0</v>
      </c>
      <c r="Z44" t="str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/>
      </c>
      <c r="AA44" t="str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/>
      </c>
      <c r="AB44" t="str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/>
      </c>
      <c r="AC44" t="str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/>
      </c>
      <c r="AD44" t="str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/>
      </c>
      <c r="AE44" t="str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/>
      </c>
      <c r="AF44" t="str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/>
      </c>
      <c r="AG44" t="str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/>
      </c>
      <c r="AH44" t="str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/>
      </c>
      <c r="AI44" t="str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/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ΕΝΩΣΗ ΝΕΩΝ ΠΑΡΑΛΙΜΝΙΟΥ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2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0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2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1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0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1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1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2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2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0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1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3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0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0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2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0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2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2</v>
      </c>
      <c r="Y45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>0</v>
      </c>
      <c r="Z45" t="str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/>
      </c>
      <c r="AA45" t="str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/>
      </c>
      <c r="AB45" t="str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/>
      </c>
      <c r="AC45" t="str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/>
      </c>
      <c r="AD45" t="str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/>
      </c>
      <c r="AE45" t="str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/>
      </c>
      <c r="AF45" t="str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/>
      </c>
      <c r="AG45" t="str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/>
      </c>
      <c r="AH45" t="str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/>
      </c>
      <c r="AI45" t="str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/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ΕΡΜΗΣ ΑΡΑΔΙΠΠΟΥ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1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1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2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1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2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0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0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0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2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0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0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1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2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2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1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0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2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1</v>
      </c>
      <c r="X46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>1</v>
      </c>
      <c r="Y46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>1</v>
      </c>
      <c r="Z46" t="str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/>
      </c>
      <c r="AA46" t="str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/>
      </c>
      <c r="AB46" t="str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/>
      </c>
      <c r="AC46" t="str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/>
      </c>
      <c r="AD46" t="str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/>
      </c>
      <c r="AE46" t="str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/>
      </c>
      <c r="AF46" t="str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/>
      </c>
      <c r="AG46" t="str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/>
      </c>
      <c r="AH46" t="str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/>
      </c>
      <c r="AI46" t="str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/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ΝΕΑ ΣΑΛΑΜΙΝΑ ΑΜΜΟΧΩΣΤΟΥ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3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1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2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2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1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0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0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3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2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2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2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2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0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3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2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0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1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0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2</v>
      </c>
      <c r="Y47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>1</v>
      </c>
      <c r="Z47" t="str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/>
      </c>
      <c r="AA47" t="str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/>
      </c>
      <c r="AB47" t="str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/>
      </c>
      <c r="AC47" t="str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/>
      </c>
      <c r="AD47" t="str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/>
      </c>
      <c r="AE47" t="str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/>
      </c>
      <c r="AF47" t="str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/>
      </c>
      <c r="AG47" t="str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/>
      </c>
      <c r="AH47" t="str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/>
      </c>
      <c r="AI47" t="str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/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ΟΜΟΝΟΙΑ ΛΕΥΚΩΣΙΑΣ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5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0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0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2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0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6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1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2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1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2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1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2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2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1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4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0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1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1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3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0</v>
      </c>
      <c r="Y48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>2</v>
      </c>
      <c r="Z48" t="str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/>
      </c>
      <c r="AA48" t="str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/>
      </c>
      <c r="AB48" t="str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/>
      </c>
      <c r="AC48" t="str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/>
      </c>
      <c r="AD48" t="str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/>
      </c>
      <c r="AE48" t="str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/>
      </c>
      <c r="AF48" t="str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/>
      </c>
      <c r="AG48" t="str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/>
      </c>
      <c r="AH48" t="str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/>
      </c>
      <c r="AI48" t="str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/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ΠΑΦΟΣ F.C.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0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2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3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1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0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3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0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1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1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1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3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0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0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3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2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1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2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1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4</v>
      </c>
      <c r="Y49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>1</v>
      </c>
      <c r="Z49" t="str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/>
      </c>
      <c r="AA49" t="str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/>
      </c>
      <c r="AB49" t="str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/>
      </c>
      <c r="AC49" t="str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/>
      </c>
      <c r="AD49" t="str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/>
      </c>
      <c r="AE49" t="str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/>
      </c>
      <c r="AF49" t="str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/>
      </c>
      <c r="AG49" t="str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/>
      </c>
      <c r="AH49" t="str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/>
      </c>
      <c r="AI49" t="str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/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/>
      </c>
      <c r="B50" t="str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/>
      </c>
      <c r="C50" t="str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/>
      </c>
      <c r="D50" t="str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/>
      </c>
      <c r="E50" t="str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/>
      </c>
      <c r="F50" t="str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/>
      </c>
      <c r="G50" t="str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/>
      </c>
      <c r="H50" t="str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/>
      </c>
      <c r="I50" t="str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/>
      </c>
      <c r="J50" t="str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/>
      </c>
      <c r="K50" t="str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/>
      </c>
      <c r="L50" t="str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/>
      </c>
      <c r="M50" t="str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/>
      </c>
      <c r="N50" t="str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/>
      </c>
      <c r="O50" t="str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/>
      </c>
      <c r="P50" t="str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/>
      </c>
      <c r="Q50" t="str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/>
      </c>
      <c r="R50" t="str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/>
      </c>
      <c r="S50" t="str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/>
      </c>
      <c r="T50" t="str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/>
      </c>
      <c r="U50" t="str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/>
      </c>
      <c r="V50" t="str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/>
      </c>
      <c r="W50" t="str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/>
      </c>
      <c r="X50" t="str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/>
      </c>
      <c r="Y50" t="str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/>
      </c>
      <c r="Z50" t="str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/>
      </c>
      <c r="AA50" t="str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/>
      </c>
      <c r="AB50" t="str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/>
      </c>
      <c r="AC50" t="str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/>
      </c>
      <c r="AD50" t="str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/>
      </c>
      <c r="AE50" t="str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/>
      </c>
      <c r="AF50" t="str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/>
      </c>
      <c r="AG50" t="str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/>
      </c>
      <c r="AH50" t="str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/>
      </c>
      <c r="AI50" t="str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/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/>
      </c>
      <c r="B51" t="str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/>
      </c>
      <c r="C51" t="str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/>
      </c>
      <c r="D51" t="str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/>
      </c>
      <c r="E51" t="str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/>
      </c>
      <c r="F51" t="str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/>
      </c>
      <c r="G51" t="str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/>
      </c>
      <c r="H51" t="str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/>
      </c>
      <c r="I51" t="str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/>
      </c>
      <c r="J51" t="str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/>
      </c>
      <c r="K51" t="str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/>
      </c>
      <c r="L51" t="str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/>
      </c>
      <c r="M51" t="str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/>
      </c>
      <c r="N51" t="str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/>
      </c>
      <c r="O51" t="str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/>
      </c>
      <c r="P51" t="str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/>
      </c>
      <c r="Q51" t="str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/>
      </c>
      <c r="R51" t="str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/>
      </c>
      <c r="S51" t="str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/>
      </c>
      <c r="T51" t="str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/>
      </c>
      <c r="U51" t="str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/>
      </c>
      <c r="V51" t="str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/>
      </c>
      <c r="W51" t="str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/>
      </c>
      <c r="X51" t="str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/>
      </c>
      <c r="Y51" t="str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/>
      </c>
      <c r="Z51" t="str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/>
      </c>
      <c r="AA51" t="str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/>
      </c>
      <c r="AB51" t="str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/>
      </c>
      <c r="AC51" t="str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/>
      </c>
      <c r="AD51" t="str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/>
      </c>
      <c r="AE51" t="str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/>
      </c>
      <c r="AF51" t="str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/>
      </c>
      <c r="AG51" t="str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/>
      </c>
      <c r="AH51" t="str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/>
      </c>
      <c r="AI51" t="str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/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/>
      </c>
      <c r="B52" t="str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/>
      </c>
      <c r="C52" t="str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/>
      </c>
      <c r="D52" t="str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/>
      </c>
      <c r="E52" t="str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/>
      </c>
      <c r="F52" t="str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/>
      </c>
      <c r="G52" t="str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/>
      </c>
      <c r="H52" t="str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/>
      </c>
      <c r="I52" t="str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/>
      </c>
      <c r="J52" t="str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/>
      </c>
      <c r="K52" t="str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/>
      </c>
      <c r="L52" t="str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/>
      </c>
      <c r="M52" t="str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/>
      </c>
      <c r="N52" t="str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/>
      </c>
      <c r="O52" t="str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/>
      </c>
      <c r="P52" t="str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/>
      </c>
      <c r="Q52" t="str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/>
      </c>
      <c r="R52" t="str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/>
      </c>
      <c r="S52" t="str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/>
      </c>
      <c r="T52" t="str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/>
      </c>
      <c r="U52" t="str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/>
      </c>
      <c r="V52" t="str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/>
      </c>
      <c r="W52" t="str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/>
      </c>
      <c r="X52" t="str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/>
      </c>
      <c r="Y52" t="str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/>
      </c>
      <c r="Z52" t="str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/>
      </c>
      <c r="AA52" t="str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/>
      </c>
      <c r="AB52" t="str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/>
      </c>
      <c r="AC52" t="str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/>
      </c>
      <c r="AD52" t="str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/>
      </c>
      <c r="AE52" t="str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/>
      </c>
      <c r="AF52" t="str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/>
      </c>
      <c r="AG52" t="str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/>
      </c>
      <c r="AH52" t="str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/>
      </c>
      <c r="AI52" t="str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/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/>
      </c>
      <c r="B53" t="str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/>
      </c>
      <c r="C53" t="str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/>
      </c>
      <c r="D53" t="str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/>
      </c>
      <c r="E53" t="str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/>
      </c>
      <c r="F53" t="str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/>
      </c>
      <c r="G53" t="str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/>
      </c>
      <c r="H53" t="str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/>
      </c>
      <c r="I53" t="str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/>
      </c>
      <c r="J53" t="str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/>
      </c>
      <c r="K53" t="str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/>
      </c>
      <c r="L53" t="str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/>
      </c>
      <c r="M53" t="str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/>
      </c>
      <c r="N53" t="str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/>
      </c>
      <c r="O53" t="str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/>
      </c>
      <c r="P53" t="str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/>
      </c>
      <c r="Q53" t="str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/>
      </c>
      <c r="R53" t="str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/>
      </c>
      <c r="S53" t="str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/>
      </c>
      <c r="T53" t="str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/>
      </c>
      <c r="U53" t="str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/>
      </c>
      <c r="V53" t="str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/>
      </c>
      <c r="W53" t="str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/>
      </c>
      <c r="X53" t="str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/>
      </c>
      <c r="Y53" t="str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/>
      </c>
      <c r="Z53" t="str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/>
      </c>
      <c r="AA53" t="str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/>
      </c>
      <c r="AB53" t="str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/>
      </c>
      <c r="AC53" t="str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/>
      </c>
      <c r="AD53" t="str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/>
      </c>
      <c r="AE53" t="str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/>
      </c>
      <c r="AF53" t="str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/>
      </c>
      <c r="AG53" t="str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/>
      </c>
      <c r="AH53" t="str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/>
      </c>
      <c r="AI53" t="str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/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Α.Ε.Κ.ΛΑΡΝΑΚΑΣ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0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0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2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1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2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1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1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1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0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2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3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0</v>
      </c>
      <c r="Y70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>1</v>
      </c>
      <c r="Z70" t="str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/>
      </c>
      <c r="AA70" t="str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/>
      </c>
      <c r="AB70" t="str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/>
      </c>
      <c r="AC70" t="str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/>
      </c>
      <c r="AD70" t="str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/>
      </c>
      <c r="AE70" t="str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/>
      </c>
      <c r="AF70" t="str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/>
      </c>
      <c r="AG70" t="str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/>
      </c>
      <c r="AH70" t="str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/>
      </c>
      <c r="AI70" t="str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/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ΑΓ. ΝΑΠΑ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1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3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2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3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0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1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3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1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2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3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4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7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2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4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1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4</v>
      </c>
      <c r="Y71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>3</v>
      </c>
      <c r="Z71" t="str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/>
      </c>
      <c r="AA71" t="str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/>
      </c>
      <c r="AB71" t="str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/>
      </c>
      <c r="AC71" t="str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/>
      </c>
      <c r="AD71" t="str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/>
      </c>
      <c r="AE71" t="str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/>
      </c>
      <c r="AF71" t="str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/>
      </c>
      <c r="AG71" t="str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/>
      </c>
      <c r="AH71" t="str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/>
      </c>
      <c r="AI71" t="str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/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ΑΕΛ ΛΕΜΕΣΟΥ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2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0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0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0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6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2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2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2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2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0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1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1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0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2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2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0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0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1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0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2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0</v>
      </c>
      <c r="Y72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>1</v>
      </c>
      <c r="Z72" t="str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/>
      </c>
      <c r="AA72" t="str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/>
      </c>
      <c r="AB72" t="str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/>
      </c>
      <c r="AC72" t="str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/>
      </c>
      <c r="AD72" t="str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/>
      </c>
      <c r="AE72" t="str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/>
      </c>
      <c r="AF72" t="str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/>
      </c>
      <c r="AG72" t="str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/>
      </c>
      <c r="AH72" t="str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/>
      </c>
      <c r="AI72" t="str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/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ΑΝΟΡΘΩΣΗ ΑΜΜΟΧΩΣΤΟΥ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1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0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0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1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0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1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0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0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1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0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1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1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2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2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1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1</v>
      </c>
      <c r="Y73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>2</v>
      </c>
      <c r="Z73" t="str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/>
      </c>
      <c r="AA73" t="str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/>
      </c>
      <c r="AB73" t="str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/>
      </c>
      <c r="AC73" t="str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/>
      </c>
      <c r="AD73" t="str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/>
      </c>
      <c r="AE73" t="str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/>
      </c>
      <c r="AF73" t="str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/>
      </c>
      <c r="AG73" t="str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/>
      </c>
      <c r="AH73" t="str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/>
      </c>
      <c r="AI73" t="str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/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ΑΠΟΕΛ ΛΕΥΚΩΣΙΑΣ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2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2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0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0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0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0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2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2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0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1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0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0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2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0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0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1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0</v>
      </c>
      <c r="Y74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>1</v>
      </c>
      <c r="Z74" t="str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/>
      </c>
      <c r="AA74" t="str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/>
      </c>
      <c r="AB74" t="str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/>
      </c>
      <c r="AC74" t="str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/>
      </c>
      <c r="AD74" t="str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/>
      </c>
      <c r="AE74" t="str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/>
      </c>
      <c r="AF74" t="str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/>
      </c>
      <c r="AG74" t="str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/>
      </c>
      <c r="AH74" t="str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/>
      </c>
      <c r="AI74" t="str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/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ΑΠΟΛΛΩΝΑΣ ΛΕΜΕΣΟΥ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1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0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0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2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0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0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0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1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0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0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0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0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2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1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0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0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0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3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0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1</v>
      </c>
      <c r="X75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>1</v>
      </c>
      <c r="Y75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>1</v>
      </c>
      <c r="Z75" t="str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/>
      </c>
      <c r="AA75" t="str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/>
      </c>
      <c r="AB75" t="str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/>
      </c>
      <c r="AC75" t="str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/>
      </c>
      <c r="AD75" t="str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/>
      </c>
      <c r="AE75" t="str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/>
      </c>
      <c r="AF75" t="str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/>
      </c>
      <c r="AG75" t="str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/>
      </c>
      <c r="AH75" t="str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/>
      </c>
      <c r="AI75" t="str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/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ΑΡΗΣ ΛΕΜΕΣΟΥ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2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3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1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4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2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1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1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2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0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2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0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0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2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2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1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2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1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0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0</v>
      </c>
      <c r="Y76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>2</v>
      </c>
      <c r="Z76" t="str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/>
      </c>
      <c r="AA76" t="str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/>
      </c>
      <c r="AB76" t="str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/>
      </c>
      <c r="AC76" t="str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/>
      </c>
      <c r="AD76" t="str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/>
      </c>
      <c r="AE76" t="str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/>
      </c>
      <c r="AF76" t="str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/>
      </c>
      <c r="AG76" t="str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/>
      </c>
      <c r="AH76" t="str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/>
      </c>
      <c r="AI76" t="str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/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ΔΟΞΑ ΚΑΤΩΚΟΠΙΑΣ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2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3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1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2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2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1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2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2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2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3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1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2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1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1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1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0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3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4</v>
      </c>
      <c r="Y77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>1</v>
      </c>
      <c r="Z77" t="str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/>
      </c>
      <c r="AA77" t="str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/>
      </c>
      <c r="AB77" t="str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/>
      </c>
      <c r="AC77" t="str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/>
      </c>
      <c r="AD77" t="str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/>
      </c>
      <c r="AE77" t="str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/>
      </c>
      <c r="AF77" t="str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/>
      </c>
      <c r="AG77" t="str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/>
      </c>
      <c r="AH77" t="str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/>
      </c>
      <c r="AI77" t="str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/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ΕΘΝΙΚΟΣ ΑΧΝΑΣ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3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5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3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2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3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2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2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0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2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2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1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2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0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1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1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3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2</v>
      </c>
      <c r="Y78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>0</v>
      </c>
      <c r="Z78" t="str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/>
      </c>
      <c r="AA78" t="str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/>
      </c>
      <c r="AB78" t="str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/>
      </c>
      <c r="AC78" t="str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/>
      </c>
      <c r="AD78" t="str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/>
      </c>
      <c r="AE78" t="str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/>
      </c>
      <c r="AF78" t="str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/>
      </c>
      <c r="AG78" t="str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/>
      </c>
      <c r="AH78" t="str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/>
      </c>
      <c r="AI78" t="str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/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ΕΝΩΣΗ ΝΕΩΝ ΠΑΡΑΛΙΜΝΙΟΥ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0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0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2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1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2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5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2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2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3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1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2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2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2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2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1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3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3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2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1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0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2</v>
      </c>
      <c r="Y79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>0</v>
      </c>
      <c r="Z79" t="str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/>
      </c>
      <c r="AA79" t="str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/>
      </c>
      <c r="AB79" t="str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/>
      </c>
      <c r="AC79" t="str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/>
      </c>
      <c r="AD79" t="str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/>
      </c>
      <c r="AE79" t="str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/>
      </c>
      <c r="AF79" t="str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/>
      </c>
      <c r="AG79" t="str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/>
      </c>
      <c r="AH79" t="str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/>
      </c>
      <c r="AI79" t="str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/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ΕΡΜΗΣ ΑΡΑΔΙΠΠΟΥ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5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1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1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1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2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1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4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0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1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2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2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0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1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3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2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0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0</v>
      </c>
      <c r="X80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>2</v>
      </c>
      <c r="Y80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>2</v>
      </c>
      <c r="Z80" t="str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/>
      </c>
      <c r="AA80" t="str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/>
      </c>
      <c r="AB80" t="str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/>
      </c>
      <c r="AC80" t="str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/>
      </c>
      <c r="AD80" t="str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/>
      </c>
      <c r="AE80" t="str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/>
      </c>
      <c r="AF80" t="str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/>
      </c>
      <c r="AG80" t="str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/>
      </c>
      <c r="AH80" t="str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/>
      </c>
      <c r="AI80" t="str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/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ΝΕΑ ΣΑΛΑΜΙΝΑ ΑΜΜΟΧΩΣΤΟΥ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5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3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1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0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1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1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1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9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2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2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2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2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2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3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2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2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0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6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0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2</v>
      </c>
      <c r="Y81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>2</v>
      </c>
      <c r="Z81" t="str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/>
      </c>
      <c r="AA81" t="str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/>
      </c>
      <c r="AB81" t="str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/>
      </c>
      <c r="AC81" t="str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/>
      </c>
      <c r="AD81" t="str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/>
      </c>
      <c r="AE81" t="str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/>
      </c>
      <c r="AF81" t="str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/>
      </c>
      <c r="AG81" t="str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/>
      </c>
      <c r="AH81" t="str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/>
      </c>
      <c r="AI81" t="str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/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ΟΜΟΝΟΙΑ ΛΕΥΚΩΣΙΑΣ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3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1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0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1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0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0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2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2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0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2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1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0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0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0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2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1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2</v>
      </c>
      <c r="Y82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>1</v>
      </c>
      <c r="Z82" t="str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/>
      </c>
      <c r="AA82" t="str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/>
      </c>
      <c r="AB82" t="str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/>
      </c>
      <c r="AC82" t="str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/>
      </c>
      <c r="AD82" t="str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/>
      </c>
      <c r="AE82" t="str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/>
      </c>
      <c r="AF82" t="str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/>
      </c>
      <c r="AG82" t="str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/>
      </c>
      <c r="AH82" t="str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/>
      </c>
      <c r="AI82" t="str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/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ΠΑΦΟΣ F.C.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2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6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0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0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1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0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6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2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1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0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2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3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3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1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3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0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2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1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1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5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1</v>
      </c>
      <c r="Y83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>3</v>
      </c>
      <c r="Z83" t="str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/>
      </c>
      <c r="AA83" t="str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/>
      </c>
      <c r="AB83" t="str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/>
      </c>
      <c r="AC83" t="str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/>
      </c>
      <c r="AD83" t="str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/>
      </c>
      <c r="AE83" t="str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/>
      </c>
      <c r="AF83" t="str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/>
      </c>
      <c r="AG83" t="str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/>
      </c>
      <c r="AH83" t="str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/>
      </c>
      <c r="AI83" t="str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/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/>
      </c>
      <c r="B84" t="str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/>
      </c>
      <c r="C84" t="str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/>
      </c>
      <c r="D84" t="str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/>
      </c>
      <c r="E84" t="str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/>
      </c>
      <c r="F84" t="str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/>
      </c>
      <c r="G84" t="str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/>
      </c>
      <c r="H84" t="str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/>
      </c>
      <c r="I84" t="str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/>
      </c>
      <c r="J84" t="str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/>
      </c>
      <c r="K84" t="str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/>
      </c>
      <c r="L84" t="str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/>
      </c>
      <c r="M84" t="str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/>
      </c>
      <c r="N84" t="str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/>
      </c>
      <c r="O84" t="str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/>
      </c>
      <c r="P84" t="str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/>
      </c>
      <c r="Q84" t="str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/>
      </c>
      <c r="R84" t="str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/>
      </c>
      <c r="S84" t="str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/>
      </c>
      <c r="T84" t="str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/>
      </c>
      <c r="U84" t="str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/>
      </c>
      <c r="V84" t="str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/>
      </c>
      <c r="W84" t="str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/>
      </c>
      <c r="X84" t="str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/>
      </c>
      <c r="Y84" t="str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/>
      </c>
      <c r="Z84" t="str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/>
      </c>
      <c r="AA84" t="str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/>
      </c>
      <c r="AB84" t="str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/>
      </c>
      <c r="AC84" t="str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/>
      </c>
      <c r="AD84" t="str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/>
      </c>
      <c r="AE84" t="str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/>
      </c>
      <c r="AF84" t="str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/>
      </c>
      <c r="AG84" t="str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/>
      </c>
      <c r="AH84" t="str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/>
      </c>
      <c r="AI84" t="str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/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/>
      </c>
      <c r="B85" t="str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/>
      </c>
      <c r="C85" t="str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/>
      </c>
      <c r="D85" t="str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/>
      </c>
      <c r="E85" t="str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/>
      </c>
      <c r="F85" t="str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/>
      </c>
      <c r="G85" t="str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/>
      </c>
      <c r="H85" t="str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/>
      </c>
      <c r="I85" t="str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/>
      </c>
      <c r="J85" t="str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/>
      </c>
      <c r="K85" t="str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/>
      </c>
      <c r="L85" t="str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/>
      </c>
      <c r="M85" t="str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/>
      </c>
      <c r="N85" t="str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/>
      </c>
      <c r="O85" t="str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/>
      </c>
      <c r="P85" t="str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/>
      </c>
      <c r="Q85" t="str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/>
      </c>
      <c r="R85" t="str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/>
      </c>
      <c r="S85" t="str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/>
      </c>
      <c r="T85" t="str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/>
      </c>
      <c r="U85" t="str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/>
      </c>
      <c r="V85" t="str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/>
      </c>
      <c r="W85" t="str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/>
      </c>
      <c r="X85" t="str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/>
      </c>
      <c r="Y85" t="str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/>
      </c>
      <c r="Z85" t="str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/>
      </c>
      <c r="AA85" t="str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/>
      </c>
      <c r="AB85" t="str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/>
      </c>
      <c r="AC85" t="str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/>
      </c>
      <c r="AD85" t="str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/>
      </c>
      <c r="AE85" t="str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/>
      </c>
      <c r="AF85" t="str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/>
      </c>
      <c r="AG85" t="str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/>
      </c>
      <c r="AH85" t="str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/>
      </c>
      <c r="AI85" t="str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/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/>
      </c>
      <c r="B86" t="str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/>
      </c>
      <c r="C86" t="str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/>
      </c>
      <c r="D86" t="str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/>
      </c>
      <c r="E86" t="str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/>
      </c>
      <c r="F86" t="str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/>
      </c>
      <c r="G86" t="str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/>
      </c>
      <c r="H86" t="str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/>
      </c>
      <c r="I86" t="str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/>
      </c>
      <c r="J86" t="str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/>
      </c>
      <c r="K86" t="str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/>
      </c>
      <c r="L86" t="str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/>
      </c>
      <c r="M86" t="str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/>
      </c>
      <c r="N86" t="str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/>
      </c>
      <c r="O86" t="str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/>
      </c>
      <c r="P86" t="str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/>
      </c>
      <c r="Q86" t="str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/>
      </c>
      <c r="R86" t="str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/>
      </c>
      <c r="S86" t="str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/>
      </c>
      <c r="T86" t="str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/>
      </c>
      <c r="U86" t="str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/>
      </c>
      <c r="V86" t="str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/>
      </c>
      <c r="W86" t="str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/>
      </c>
      <c r="X86" t="str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/>
      </c>
      <c r="Y86" t="str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/>
      </c>
      <c r="Z86" t="str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/>
      </c>
      <c r="AA86" t="str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/>
      </c>
      <c r="AB86" t="str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/>
      </c>
      <c r="AC86" t="str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/>
      </c>
      <c r="AD86" t="str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/>
      </c>
      <c r="AE86" t="str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/>
      </c>
      <c r="AF86" t="str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/>
      </c>
      <c r="AG86" t="str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/>
      </c>
      <c r="AH86" t="str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/>
      </c>
      <c r="AI86" t="str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/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/>
      </c>
      <c r="B87" t="str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/>
      </c>
      <c r="C87" t="str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/>
      </c>
      <c r="D87" t="str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/>
      </c>
      <c r="E87" t="str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/>
      </c>
      <c r="F87" t="str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/>
      </c>
      <c r="G87" t="str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/>
      </c>
      <c r="H87" t="str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/>
      </c>
      <c r="I87" t="str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/>
      </c>
      <c r="J87" t="str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/>
      </c>
      <c r="K87" t="str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/>
      </c>
      <c r="L87" t="str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/>
      </c>
      <c r="M87" t="str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/>
      </c>
      <c r="N87" t="str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/>
      </c>
      <c r="O87" t="str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/>
      </c>
      <c r="P87" t="str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/>
      </c>
      <c r="Q87" t="str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/>
      </c>
      <c r="R87" t="str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/>
      </c>
      <c r="S87" t="str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/>
      </c>
      <c r="T87" t="str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/>
      </c>
      <c r="U87" t="str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/>
      </c>
      <c r="V87" t="str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/>
      </c>
      <c r="W87" t="str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/>
      </c>
      <c r="X87" t="str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/>
      </c>
      <c r="Y87" t="str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/>
      </c>
      <c r="Z87" t="str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/>
      </c>
      <c r="AA87" t="str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/>
      </c>
      <c r="AB87" t="str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/>
      </c>
      <c r="AC87" t="str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/>
      </c>
      <c r="AD87" t="str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/>
      </c>
      <c r="AE87" t="str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/>
      </c>
      <c r="AF87" t="str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/>
      </c>
      <c r="AG87" t="str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/>
      </c>
      <c r="AH87" t="str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/>
      </c>
      <c r="AI87" t="str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/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Α.Ε.Κ.ΛΑΡΝΑΚΑΣ</v>
      </c>
      <c r="B104">
        <f ca="1">IFERROR(B36-B70,"")</f>
        <v>2</v>
      </c>
      <c r="C104">
        <f t="shared" ref="C104:AA114" ca="1" si="2">IFERROR(C36-C70,"")</f>
        <v>3</v>
      </c>
      <c r="D104">
        <f t="shared" ca="1" si="2"/>
        <v>0</v>
      </c>
      <c r="E104">
        <f t="shared" ca="1" si="2"/>
        <v>1</v>
      </c>
      <c r="F104">
        <f t="shared" ca="1" si="2"/>
        <v>1</v>
      </c>
      <c r="G104">
        <f t="shared" ca="1" si="2"/>
        <v>1</v>
      </c>
      <c r="H104">
        <f t="shared" ca="1" si="2"/>
        <v>-1</v>
      </c>
      <c r="I104">
        <f t="shared" ca="1" si="2"/>
        <v>2</v>
      </c>
      <c r="J104">
        <f t="shared" ca="1" si="2"/>
        <v>1</v>
      </c>
      <c r="K104">
        <f t="shared" ca="1" si="2"/>
        <v>0</v>
      </c>
      <c r="L104">
        <f t="shared" ca="1" si="2"/>
        <v>2</v>
      </c>
      <c r="M104">
        <f t="shared" ca="1" si="2"/>
        <v>0</v>
      </c>
      <c r="N104">
        <f t="shared" ca="1" si="2"/>
        <v>2</v>
      </c>
      <c r="O104">
        <f t="shared" ca="1" si="2"/>
        <v>3</v>
      </c>
      <c r="P104">
        <f t="shared" ca="1" si="2"/>
        <v>2</v>
      </c>
      <c r="Q104">
        <f t="shared" ca="1" si="2"/>
        <v>1</v>
      </c>
      <c r="R104">
        <f t="shared" ca="1" si="2"/>
        <v>1</v>
      </c>
      <c r="S104">
        <f t="shared" ca="1" si="2"/>
        <v>1</v>
      </c>
      <c r="T104">
        <f t="shared" ca="1" si="2"/>
        <v>-2</v>
      </c>
      <c r="U104">
        <f t="shared" ca="1" si="2"/>
        <v>0</v>
      </c>
      <c r="V104">
        <f t="shared" ca="1" si="2"/>
        <v>1</v>
      </c>
      <c r="W104">
        <f t="shared" ca="1" si="2"/>
        <v>-2</v>
      </c>
      <c r="X104">
        <f t="shared" ca="1" si="2"/>
        <v>1</v>
      </c>
      <c r="Y104">
        <f t="shared" ca="1" si="2"/>
        <v>2</v>
      </c>
      <c r="Z104" t="str">
        <f t="shared" ca="1" si="2"/>
        <v/>
      </c>
      <c r="AA104" t="str">
        <f t="shared" ca="1" si="2"/>
        <v/>
      </c>
      <c r="AB104" t="str">
        <f t="shared" ref="AB104:BE112" ca="1" si="3">IFERROR(AB36-AB70,"")</f>
        <v/>
      </c>
      <c r="AC104" t="str">
        <f t="shared" ca="1" si="3"/>
        <v/>
      </c>
      <c r="AD104" t="str">
        <f t="shared" ca="1" si="3"/>
        <v/>
      </c>
      <c r="AE104" t="str">
        <f t="shared" ca="1" si="3"/>
        <v/>
      </c>
      <c r="AF104" t="str">
        <f t="shared" ca="1" si="3"/>
        <v/>
      </c>
      <c r="AG104" t="str">
        <f t="shared" ca="1" si="3"/>
        <v/>
      </c>
      <c r="AH104" t="str">
        <f t="shared" ca="1" si="3"/>
        <v/>
      </c>
      <c r="AI104" t="str">
        <f t="shared" ca="1" si="3"/>
        <v/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ΑΓ. ΝΑΠΑ</v>
      </c>
      <c r="B105">
        <f t="shared" ref="B105:Q135" ca="1" si="5">IFERROR(B37-B71,"")</f>
        <v>-2</v>
      </c>
      <c r="C105">
        <f t="shared" ca="1" si="5"/>
        <v>-1</v>
      </c>
      <c r="D105">
        <f t="shared" ca="1" si="5"/>
        <v>-2</v>
      </c>
      <c r="E105">
        <f t="shared" ca="1" si="5"/>
        <v>-2</v>
      </c>
      <c r="F105">
        <f t="shared" ca="1" si="5"/>
        <v>-1</v>
      </c>
      <c r="G105">
        <f t="shared" ca="1" si="5"/>
        <v>0</v>
      </c>
      <c r="H105">
        <f t="shared" ca="1" si="5"/>
        <v>0</v>
      </c>
      <c r="I105">
        <f t="shared" ca="1" si="5"/>
        <v>-3</v>
      </c>
      <c r="J105">
        <f t="shared" ca="1" si="5"/>
        <v>0</v>
      </c>
      <c r="K105">
        <f t="shared" ca="1" si="5"/>
        <v>0</v>
      </c>
      <c r="L105">
        <f t="shared" ca="1" si="5"/>
        <v>-2</v>
      </c>
      <c r="M105">
        <f t="shared" ca="1" si="5"/>
        <v>-1</v>
      </c>
      <c r="N105">
        <f t="shared" ca="1" si="5"/>
        <v>-2</v>
      </c>
      <c r="O105">
        <f t="shared" ca="1" si="5"/>
        <v>0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-4</v>
      </c>
      <c r="T105">
        <f t="shared" ca="1" si="2"/>
        <v>-6</v>
      </c>
      <c r="U105">
        <f t="shared" ca="1" si="2"/>
        <v>-2</v>
      </c>
      <c r="V105">
        <f t="shared" ca="1" si="2"/>
        <v>-4</v>
      </c>
      <c r="W105">
        <f t="shared" ca="1" si="2"/>
        <v>-1</v>
      </c>
      <c r="X105">
        <f t="shared" ca="1" si="2"/>
        <v>-3</v>
      </c>
      <c r="Y105">
        <f t="shared" ca="1" si="2"/>
        <v>-2</v>
      </c>
      <c r="Z105" t="str">
        <f t="shared" ca="1" si="2"/>
        <v/>
      </c>
      <c r="AA105" t="str">
        <f t="shared" ca="1" si="2"/>
        <v/>
      </c>
      <c r="AB105" t="str">
        <f t="shared" ca="1" si="3"/>
        <v/>
      </c>
      <c r="AC105" t="str">
        <f t="shared" ca="1" si="3"/>
        <v/>
      </c>
      <c r="AD105" t="str">
        <f t="shared" ca="1" si="3"/>
        <v/>
      </c>
      <c r="AE105" t="str">
        <f t="shared" ca="1" si="3"/>
        <v/>
      </c>
      <c r="AF105" t="str">
        <f t="shared" ca="1" si="3"/>
        <v/>
      </c>
      <c r="AG105" t="str">
        <f t="shared" ca="1" si="3"/>
        <v/>
      </c>
      <c r="AH105" t="str">
        <f t="shared" ca="1" si="3"/>
        <v/>
      </c>
      <c r="AI105" t="str">
        <f t="shared" ca="1" si="3"/>
        <v/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ΑΕΛ ΛΕΜΕΣΟΥ</v>
      </c>
      <c r="B106">
        <f t="shared" ca="1" si="5"/>
        <v>-2</v>
      </c>
      <c r="C106">
        <f t="shared" ca="1" si="2"/>
        <v>1</v>
      </c>
      <c r="D106">
        <f t="shared" ca="1" si="2"/>
        <v>-1</v>
      </c>
      <c r="E106">
        <f t="shared" ca="1" si="2"/>
        <v>1</v>
      </c>
      <c r="F106">
        <f t="shared" ca="1" si="2"/>
        <v>0</v>
      </c>
      <c r="G106">
        <f t="shared" ca="1" si="2"/>
        <v>-1</v>
      </c>
      <c r="H106">
        <f t="shared" ca="1" si="2"/>
        <v>-6</v>
      </c>
      <c r="I106">
        <f t="shared" ca="1" si="2"/>
        <v>-1</v>
      </c>
      <c r="J106">
        <f t="shared" ca="1" si="2"/>
        <v>0</v>
      </c>
      <c r="K106">
        <f t="shared" ca="1" si="2"/>
        <v>-1</v>
      </c>
      <c r="L106">
        <f t="shared" ca="1" si="2"/>
        <v>-2</v>
      </c>
      <c r="M106">
        <f t="shared" ca="1" si="2"/>
        <v>0</v>
      </c>
      <c r="N106">
        <f t="shared" ca="1" si="2"/>
        <v>1</v>
      </c>
      <c r="O106">
        <f t="shared" ca="1" si="2"/>
        <v>-1</v>
      </c>
      <c r="P106">
        <f t="shared" ca="1" si="2"/>
        <v>1</v>
      </c>
      <c r="Q106">
        <f t="shared" ca="1" si="2"/>
        <v>-2</v>
      </c>
      <c r="R106">
        <f t="shared" ca="1" si="2"/>
        <v>-1</v>
      </c>
      <c r="S106">
        <f t="shared" ca="1" si="2"/>
        <v>0</v>
      </c>
      <c r="T106">
        <f t="shared" ca="1" si="2"/>
        <v>2</v>
      </c>
      <c r="U106">
        <f t="shared" ca="1" si="2"/>
        <v>-1</v>
      </c>
      <c r="V106">
        <f t="shared" ca="1" si="2"/>
        <v>1</v>
      </c>
      <c r="W106">
        <f t="shared" ca="1" si="2"/>
        <v>-2</v>
      </c>
      <c r="X106">
        <f t="shared" ca="1" si="2"/>
        <v>4</v>
      </c>
      <c r="Y106">
        <f t="shared" ca="1" si="2"/>
        <v>1</v>
      </c>
      <c r="Z106" t="str">
        <f t="shared" ca="1" si="2"/>
        <v/>
      </c>
      <c r="AA106" t="str">
        <f t="shared" ca="1" si="2"/>
        <v/>
      </c>
      <c r="AB106" t="str">
        <f t="shared" ca="1" si="3"/>
        <v/>
      </c>
      <c r="AC106" t="str">
        <f t="shared" ca="1" si="3"/>
        <v/>
      </c>
      <c r="AD106" t="str">
        <f t="shared" ca="1" si="3"/>
        <v/>
      </c>
      <c r="AE106" t="str">
        <f t="shared" ca="1" si="3"/>
        <v/>
      </c>
      <c r="AF106" t="str">
        <f t="shared" ca="1" si="3"/>
        <v/>
      </c>
      <c r="AG106" t="str">
        <f t="shared" ca="1" si="3"/>
        <v/>
      </c>
      <c r="AH106" t="str">
        <f t="shared" ca="1" si="3"/>
        <v/>
      </c>
      <c r="AI106" t="str">
        <f t="shared" ca="1" si="3"/>
        <v/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ΑΝΟΡΘΩΣΗ ΑΜΜΟΧΩΣΤΟΥ</v>
      </c>
      <c r="B107">
        <f t="shared" ca="1" si="5"/>
        <v>2</v>
      </c>
      <c r="C107">
        <f t="shared" ca="1" si="2"/>
        <v>2</v>
      </c>
      <c r="D107">
        <f t="shared" ca="1" si="2"/>
        <v>3</v>
      </c>
      <c r="E107">
        <f t="shared" ca="1" si="2"/>
        <v>0</v>
      </c>
      <c r="F107">
        <f t="shared" ca="1" si="2"/>
        <v>1</v>
      </c>
      <c r="G107">
        <f t="shared" ca="1" si="2"/>
        <v>0</v>
      </c>
      <c r="H107">
        <f t="shared" ca="1" si="2"/>
        <v>0</v>
      </c>
      <c r="I107">
        <f t="shared" ca="1" si="2"/>
        <v>4</v>
      </c>
      <c r="J107">
        <f t="shared" ca="1" si="2"/>
        <v>1</v>
      </c>
      <c r="K107">
        <f t="shared" ca="1" si="2"/>
        <v>0</v>
      </c>
      <c r="L107">
        <f t="shared" ca="1" si="2"/>
        <v>2</v>
      </c>
      <c r="M107">
        <f t="shared" ca="1" si="2"/>
        <v>1</v>
      </c>
      <c r="N107">
        <f t="shared" ca="1" si="2"/>
        <v>2</v>
      </c>
      <c r="O107">
        <f t="shared" ca="1" si="2"/>
        <v>1</v>
      </c>
      <c r="P107">
        <f t="shared" ca="1" si="2"/>
        <v>1</v>
      </c>
      <c r="Q107">
        <f t="shared" ca="1" si="2"/>
        <v>0</v>
      </c>
      <c r="R107">
        <f t="shared" ca="1" si="2"/>
        <v>0</v>
      </c>
      <c r="S107">
        <f t="shared" ca="1" si="2"/>
        <v>0</v>
      </c>
      <c r="T107">
        <f t="shared" ca="1" si="2"/>
        <v>6</v>
      </c>
      <c r="U107">
        <f t="shared" ca="1" si="2"/>
        <v>1</v>
      </c>
      <c r="V107">
        <f t="shared" ca="1" si="2"/>
        <v>-2</v>
      </c>
      <c r="W107">
        <f t="shared" ca="1" si="2"/>
        <v>4</v>
      </c>
      <c r="X107">
        <f t="shared" ca="1" si="2"/>
        <v>-1</v>
      </c>
      <c r="Y107">
        <f t="shared" ca="1" si="2"/>
        <v>-1</v>
      </c>
      <c r="Z107" t="str">
        <f t="shared" ca="1" si="2"/>
        <v/>
      </c>
      <c r="AA107" t="str">
        <f t="shared" ca="1" si="2"/>
        <v/>
      </c>
      <c r="AB107" t="str">
        <f t="shared" ca="1" si="3"/>
        <v/>
      </c>
      <c r="AC107" t="str">
        <f t="shared" ca="1" si="3"/>
        <v/>
      </c>
      <c r="AD107" t="str">
        <f t="shared" ca="1" si="3"/>
        <v/>
      </c>
      <c r="AE107" t="str">
        <f t="shared" ca="1" si="3"/>
        <v/>
      </c>
      <c r="AF107" t="str">
        <f t="shared" ca="1" si="3"/>
        <v/>
      </c>
      <c r="AG107" t="str">
        <f t="shared" ca="1" si="3"/>
        <v/>
      </c>
      <c r="AH107" t="str">
        <f t="shared" ca="1" si="3"/>
        <v/>
      </c>
      <c r="AI107" t="str">
        <f t="shared" ca="1" si="3"/>
        <v/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ΑΠΟΕΛ ΛΕΥΚΩΣΙΑΣ</v>
      </c>
      <c r="B108">
        <f t="shared" ca="1" si="5"/>
        <v>4</v>
      </c>
      <c r="C108">
        <f t="shared" ca="1" si="2"/>
        <v>4</v>
      </c>
      <c r="D108">
        <f t="shared" ca="1" si="2"/>
        <v>0</v>
      </c>
      <c r="E108">
        <f t="shared" ca="1" si="2"/>
        <v>1</v>
      </c>
      <c r="F108">
        <f t="shared" ca="1" si="2"/>
        <v>4</v>
      </c>
      <c r="G108">
        <f t="shared" ca="1" si="2"/>
        <v>5</v>
      </c>
      <c r="H108">
        <f t="shared" ca="1" si="2"/>
        <v>6</v>
      </c>
      <c r="I108">
        <f t="shared" ca="1" si="2"/>
        <v>9</v>
      </c>
      <c r="J108">
        <f t="shared" ca="1" si="2"/>
        <v>3</v>
      </c>
      <c r="K108">
        <f t="shared" ca="1" si="2"/>
        <v>0</v>
      </c>
      <c r="L108">
        <f t="shared" ca="1" si="2"/>
        <v>-2</v>
      </c>
      <c r="M108">
        <f t="shared" ca="1" si="2"/>
        <v>1</v>
      </c>
      <c r="N108">
        <f t="shared" ca="1" si="2"/>
        <v>-1</v>
      </c>
      <c r="O108">
        <f t="shared" ca="1" si="2"/>
        <v>2</v>
      </c>
      <c r="P108">
        <f t="shared" ca="1" si="2"/>
        <v>1</v>
      </c>
      <c r="Q108">
        <f t="shared" ca="1" si="2"/>
        <v>-1</v>
      </c>
      <c r="R108">
        <f t="shared" ca="1" si="2"/>
        <v>-1</v>
      </c>
      <c r="S108">
        <f t="shared" ca="1" si="2"/>
        <v>1</v>
      </c>
      <c r="T108">
        <f t="shared" ca="1" si="2"/>
        <v>3</v>
      </c>
      <c r="U108">
        <f t="shared" ca="1" si="2"/>
        <v>1</v>
      </c>
      <c r="V108">
        <f t="shared" ca="1" si="2"/>
        <v>5</v>
      </c>
      <c r="W108">
        <f t="shared" ca="1" si="2"/>
        <v>2</v>
      </c>
      <c r="X108">
        <f t="shared" ca="1" si="2"/>
        <v>2</v>
      </c>
      <c r="Y108">
        <f t="shared" ca="1" si="2"/>
        <v>1</v>
      </c>
      <c r="Z108" t="str">
        <f t="shared" ca="1" si="2"/>
        <v/>
      </c>
      <c r="AA108" t="str">
        <f t="shared" ca="1" si="2"/>
        <v/>
      </c>
      <c r="AB108" t="str">
        <f t="shared" ca="1" si="3"/>
        <v/>
      </c>
      <c r="AC108" t="str">
        <f t="shared" ca="1" si="3"/>
        <v/>
      </c>
      <c r="AD108" t="str">
        <f t="shared" ca="1" si="3"/>
        <v/>
      </c>
      <c r="AE108" t="str">
        <f t="shared" ca="1" si="3"/>
        <v/>
      </c>
      <c r="AF108" t="str">
        <f t="shared" ca="1" si="3"/>
        <v/>
      </c>
      <c r="AG108" t="str">
        <f t="shared" ca="1" si="3"/>
        <v/>
      </c>
      <c r="AH108" t="str">
        <f t="shared" ca="1" si="3"/>
        <v/>
      </c>
      <c r="AI108" t="str">
        <f t="shared" ca="1" si="3"/>
        <v/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ΑΠΟΛΛΩΝΑΣ ΛΕΜΕΣΟΥ</v>
      </c>
      <c r="B109">
        <f t="shared" ca="1" si="5"/>
        <v>1</v>
      </c>
      <c r="C109">
        <f t="shared" ca="1" si="2"/>
        <v>0</v>
      </c>
      <c r="D109">
        <f t="shared" ca="1" si="2"/>
        <v>1</v>
      </c>
      <c r="E109">
        <f t="shared" ca="1" si="2"/>
        <v>-2</v>
      </c>
      <c r="F109">
        <f t="shared" ca="1" si="2"/>
        <v>3</v>
      </c>
      <c r="G109">
        <f t="shared" ca="1" si="2"/>
        <v>0</v>
      </c>
      <c r="H109">
        <f t="shared" ca="1" si="2"/>
        <v>0</v>
      </c>
      <c r="I109">
        <f t="shared" ca="1" si="2"/>
        <v>3</v>
      </c>
      <c r="J109">
        <f t="shared" ca="1" si="2"/>
        <v>1</v>
      </c>
      <c r="K109">
        <f t="shared" ca="1" si="2"/>
        <v>0</v>
      </c>
      <c r="L109">
        <f t="shared" ca="1" si="2"/>
        <v>0</v>
      </c>
      <c r="M109">
        <f t="shared" ca="1" si="2"/>
        <v>0</v>
      </c>
      <c r="N109">
        <f t="shared" ca="1" si="2"/>
        <v>1</v>
      </c>
      <c r="O109">
        <f t="shared" ca="1" si="2"/>
        <v>0</v>
      </c>
      <c r="P109">
        <f t="shared" ca="1" si="2"/>
        <v>1</v>
      </c>
      <c r="Q109">
        <f t="shared" ca="1" si="2"/>
        <v>2</v>
      </c>
      <c r="R109">
        <f t="shared" ca="1" si="2"/>
        <v>3</v>
      </c>
      <c r="S109">
        <f t="shared" ca="1" si="2"/>
        <v>-2</v>
      </c>
      <c r="T109">
        <f t="shared" ca="1" si="2"/>
        <v>0</v>
      </c>
      <c r="U109">
        <f t="shared" ca="1" si="2"/>
        <v>-1</v>
      </c>
      <c r="V109">
        <f t="shared" ca="1" si="2"/>
        <v>4</v>
      </c>
      <c r="W109">
        <f t="shared" ca="1" si="2"/>
        <v>2</v>
      </c>
      <c r="X109">
        <f t="shared" ca="1" si="2"/>
        <v>1</v>
      </c>
      <c r="Y109">
        <f t="shared" ca="1" si="2"/>
        <v>2</v>
      </c>
      <c r="Z109" t="str">
        <f t="shared" ca="1" si="2"/>
        <v/>
      </c>
      <c r="AA109" t="str">
        <f t="shared" ca="1" si="2"/>
        <v/>
      </c>
      <c r="AB109" t="str">
        <f t="shared" ca="1" si="3"/>
        <v/>
      </c>
      <c r="AC109" t="str">
        <f t="shared" ca="1" si="3"/>
        <v/>
      </c>
      <c r="AD109" t="str">
        <f t="shared" ca="1" si="3"/>
        <v/>
      </c>
      <c r="AE109" t="str">
        <f t="shared" ca="1" si="3"/>
        <v/>
      </c>
      <c r="AF109" t="str">
        <f t="shared" ca="1" si="3"/>
        <v/>
      </c>
      <c r="AG109" t="str">
        <f t="shared" ca="1" si="3"/>
        <v/>
      </c>
      <c r="AH109" t="str">
        <f t="shared" ca="1" si="3"/>
        <v/>
      </c>
      <c r="AI109" t="str">
        <f t="shared" ca="1" si="3"/>
        <v/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ΑΡΗΣ ΛΕΜΕΣΟΥ</v>
      </c>
      <c r="B110">
        <f t="shared" ca="1" si="5"/>
        <v>-1</v>
      </c>
      <c r="C110">
        <f t="shared" ca="1" si="2"/>
        <v>0</v>
      </c>
      <c r="D110">
        <f t="shared" ca="1" si="2"/>
        <v>-3</v>
      </c>
      <c r="E110">
        <f t="shared" ca="1" si="2"/>
        <v>-1</v>
      </c>
      <c r="F110">
        <f t="shared" ca="1" si="2"/>
        <v>-4</v>
      </c>
      <c r="G110">
        <f t="shared" ca="1" si="2"/>
        <v>-1</v>
      </c>
      <c r="H110">
        <f t="shared" ca="1" si="2"/>
        <v>1</v>
      </c>
      <c r="I110">
        <f t="shared" ca="1" si="2"/>
        <v>1</v>
      </c>
      <c r="J110">
        <f t="shared" ca="1" si="2"/>
        <v>2</v>
      </c>
      <c r="K110">
        <f t="shared" ca="1" si="2"/>
        <v>1</v>
      </c>
      <c r="L110">
        <f t="shared" ca="1" si="2"/>
        <v>-1</v>
      </c>
      <c r="M110">
        <f t="shared" ca="1" si="2"/>
        <v>-1</v>
      </c>
      <c r="N110">
        <f t="shared" ca="1" si="2"/>
        <v>2</v>
      </c>
      <c r="O110">
        <f t="shared" ca="1" si="2"/>
        <v>0</v>
      </c>
      <c r="P110">
        <f t="shared" ca="1" si="2"/>
        <v>0</v>
      </c>
      <c r="Q110">
        <f t="shared" ca="1" si="2"/>
        <v>1</v>
      </c>
      <c r="R110">
        <f t="shared" ca="1" si="2"/>
        <v>-1</v>
      </c>
      <c r="S110">
        <f t="shared" ca="1" si="2"/>
        <v>-1</v>
      </c>
      <c r="T110">
        <f t="shared" ca="1" si="2"/>
        <v>0</v>
      </c>
      <c r="U110">
        <f t="shared" ca="1" si="2"/>
        <v>0</v>
      </c>
      <c r="V110">
        <f t="shared" ca="1" si="2"/>
        <v>-1</v>
      </c>
      <c r="W110">
        <f t="shared" ca="1" si="2"/>
        <v>0</v>
      </c>
      <c r="X110">
        <f t="shared" ca="1" si="2"/>
        <v>2</v>
      </c>
      <c r="Y110">
        <f t="shared" ca="1" si="2"/>
        <v>-1</v>
      </c>
      <c r="Z110" t="str">
        <f t="shared" ca="1" si="2"/>
        <v/>
      </c>
      <c r="AA110" t="str">
        <f t="shared" ca="1" si="2"/>
        <v/>
      </c>
      <c r="AB110" t="str">
        <f t="shared" ca="1" si="3"/>
        <v/>
      </c>
      <c r="AC110" t="str">
        <f t="shared" ca="1" si="3"/>
        <v/>
      </c>
      <c r="AD110" t="str">
        <f t="shared" ca="1" si="3"/>
        <v/>
      </c>
      <c r="AE110" t="str">
        <f t="shared" ca="1" si="3"/>
        <v/>
      </c>
      <c r="AF110" t="str">
        <f t="shared" ca="1" si="3"/>
        <v/>
      </c>
      <c r="AG110" t="str">
        <f t="shared" ca="1" si="3"/>
        <v/>
      </c>
      <c r="AH110" t="str">
        <f t="shared" ca="1" si="3"/>
        <v/>
      </c>
      <c r="AI110" t="str">
        <f t="shared" ca="1" si="3"/>
        <v/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ΔΟΞΑ ΚΑΤΩΚΟΠΙΑΣ</v>
      </c>
      <c r="B111">
        <f t="shared" ca="1" si="5"/>
        <v>0</v>
      </c>
      <c r="C111">
        <f t="shared" ca="1" si="2"/>
        <v>-3</v>
      </c>
      <c r="D111">
        <f t="shared" ca="1" si="2"/>
        <v>0</v>
      </c>
      <c r="E111">
        <f t="shared" ca="1" si="2"/>
        <v>-1</v>
      </c>
      <c r="F111">
        <f t="shared" ca="1" si="2"/>
        <v>-1</v>
      </c>
      <c r="G111">
        <f t="shared" ca="1" si="2"/>
        <v>1</v>
      </c>
      <c r="H111">
        <f t="shared" ca="1" si="2"/>
        <v>0</v>
      </c>
      <c r="I111">
        <f t="shared" ca="1" si="2"/>
        <v>1</v>
      </c>
      <c r="J111">
        <f t="shared" ca="1" si="2"/>
        <v>-1</v>
      </c>
      <c r="K111">
        <f t="shared" ca="1" si="2"/>
        <v>1</v>
      </c>
      <c r="L111">
        <f t="shared" ca="1" si="2"/>
        <v>0</v>
      </c>
      <c r="M111">
        <f t="shared" ca="1" si="2"/>
        <v>-1</v>
      </c>
      <c r="N111">
        <f t="shared" ca="1" si="2"/>
        <v>0</v>
      </c>
      <c r="O111">
        <f t="shared" ca="1" si="2"/>
        <v>0</v>
      </c>
      <c r="P111">
        <f t="shared" ca="1" si="2"/>
        <v>-2</v>
      </c>
      <c r="Q111">
        <f t="shared" ca="1" si="2"/>
        <v>-1</v>
      </c>
      <c r="R111">
        <f t="shared" ca="1" si="2"/>
        <v>1</v>
      </c>
      <c r="S111">
        <f t="shared" ca="1" si="2"/>
        <v>0</v>
      </c>
      <c r="T111">
        <f t="shared" ca="1" si="2"/>
        <v>0</v>
      </c>
      <c r="U111">
        <f t="shared" ca="1" si="2"/>
        <v>2</v>
      </c>
      <c r="V111">
        <f t="shared" ca="1" si="2"/>
        <v>1</v>
      </c>
      <c r="W111">
        <f t="shared" ca="1" si="2"/>
        <v>-2</v>
      </c>
      <c r="X111">
        <f t="shared" ca="1" si="2"/>
        <v>-4</v>
      </c>
      <c r="Y111">
        <f t="shared" ca="1" si="2"/>
        <v>1</v>
      </c>
      <c r="Z111" t="str">
        <f t="shared" ca="1" si="2"/>
        <v/>
      </c>
      <c r="AA111" t="str">
        <f t="shared" ca="1" si="2"/>
        <v/>
      </c>
      <c r="AB111" t="str">
        <f t="shared" ca="1" si="3"/>
        <v/>
      </c>
      <c r="AC111" t="str">
        <f t="shared" ca="1" si="3"/>
        <v/>
      </c>
      <c r="AD111" t="str">
        <f t="shared" ca="1" si="3"/>
        <v/>
      </c>
      <c r="AE111" t="str">
        <f t="shared" ca="1" si="3"/>
        <v/>
      </c>
      <c r="AF111" t="str">
        <f t="shared" ca="1" si="3"/>
        <v/>
      </c>
      <c r="AG111" t="str">
        <f t="shared" ca="1" si="3"/>
        <v/>
      </c>
      <c r="AH111" t="str">
        <f t="shared" ca="1" si="3"/>
        <v/>
      </c>
      <c r="AI111" t="str">
        <f t="shared" ca="1" si="3"/>
        <v/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ΕΘΝΙΚΟΣ ΑΧΝΑΣ</v>
      </c>
      <c r="B112">
        <f t="shared" ca="1" si="5"/>
        <v>0</v>
      </c>
      <c r="C112">
        <f t="shared" ca="1" si="2"/>
        <v>1</v>
      </c>
      <c r="D112">
        <f t="shared" ca="1" si="2"/>
        <v>-3</v>
      </c>
      <c r="E112">
        <f t="shared" ca="1" si="2"/>
        <v>2</v>
      </c>
      <c r="F112">
        <f t="shared" ca="1" si="2"/>
        <v>-3</v>
      </c>
      <c r="G112">
        <f t="shared" ca="1" si="2"/>
        <v>0</v>
      </c>
      <c r="H112">
        <f t="shared" ca="1" si="2"/>
        <v>-3</v>
      </c>
      <c r="I112">
        <f t="shared" ca="1" si="2"/>
        <v>-2</v>
      </c>
      <c r="J112">
        <f t="shared" ca="1" si="2"/>
        <v>-3</v>
      </c>
      <c r="K112">
        <f t="shared" ca="1" si="2"/>
        <v>-1</v>
      </c>
      <c r="L112">
        <f t="shared" ca="1" si="2"/>
        <v>-1</v>
      </c>
      <c r="M112">
        <f t="shared" ca="1" si="2"/>
        <v>0</v>
      </c>
      <c r="N112">
        <f t="shared" ca="1" si="2"/>
        <v>0</v>
      </c>
      <c r="O112">
        <f t="shared" ca="1" si="2"/>
        <v>0</v>
      </c>
      <c r="P112">
        <f t="shared" ca="1" si="2"/>
        <v>-1</v>
      </c>
      <c r="Q112">
        <f t="shared" ca="1" si="2"/>
        <v>0</v>
      </c>
      <c r="R112">
        <f t="shared" ca="1" si="2"/>
        <v>1</v>
      </c>
      <c r="S112">
        <f t="shared" ca="1" si="2"/>
        <v>2</v>
      </c>
      <c r="T112">
        <f t="shared" ca="1" si="2"/>
        <v>1</v>
      </c>
      <c r="U112">
        <f t="shared" ca="1" si="2"/>
        <v>0</v>
      </c>
      <c r="V112">
        <f t="shared" ca="1" si="2"/>
        <v>-1</v>
      </c>
      <c r="W112">
        <f t="shared" ca="1" si="2"/>
        <v>-2</v>
      </c>
      <c r="X112">
        <f t="shared" ca="1" si="2"/>
        <v>-2</v>
      </c>
      <c r="Y112">
        <f t="shared" ca="1" si="2"/>
        <v>0</v>
      </c>
      <c r="Z112" t="str">
        <f t="shared" ca="1" si="2"/>
        <v/>
      </c>
      <c r="AA112" t="str">
        <f t="shared" ca="1" si="2"/>
        <v/>
      </c>
      <c r="AB112" t="str">
        <f t="shared" ca="1" si="3"/>
        <v/>
      </c>
      <c r="AC112" t="str">
        <f t="shared" ca="1" si="3"/>
        <v/>
      </c>
      <c r="AD112" t="str">
        <f t="shared" ca="1" si="3"/>
        <v/>
      </c>
      <c r="AE112" t="str">
        <f t="shared" ca="1" si="3"/>
        <v/>
      </c>
      <c r="AF112" t="str">
        <f t="shared" ca="1" si="3"/>
        <v/>
      </c>
      <c r="AG112" t="str">
        <f t="shared" ca="1" si="3"/>
        <v/>
      </c>
      <c r="AH112" t="str">
        <f t="shared" ca="1" si="3"/>
        <v/>
      </c>
      <c r="AI112" t="str">
        <f t="shared" ca="1" si="3"/>
        <v/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ΕΝΩΣΗ ΝΕΩΝ ΠΑΡΑΛΙΜΝΙΟΥ</v>
      </c>
      <c r="B113">
        <f t="shared" ca="1" si="5"/>
        <v>2</v>
      </c>
      <c r="C113">
        <f t="shared" ca="1" si="2"/>
        <v>0</v>
      </c>
      <c r="D113">
        <f t="shared" ca="1" si="2"/>
        <v>-1</v>
      </c>
      <c r="E113">
        <f t="shared" ca="1" si="2"/>
        <v>1</v>
      </c>
      <c r="F113">
        <f t="shared" ca="1" si="2"/>
        <v>-1</v>
      </c>
      <c r="G113">
        <f t="shared" ca="1" si="2"/>
        <v>-5</v>
      </c>
      <c r="H113">
        <f t="shared" ca="1" si="2"/>
        <v>-1</v>
      </c>
      <c r="I113">
        <f t="shared" ca="1" si="2"/>
        <v>-1</v>
      </c>
      <c r="J113">
        <f t="shared" ca="1" si="2"/>
        <v>0</v>
      </c>
      <c r="K113">
        <f t="shared" ca="1" si="2"/>
        <v>-2</v>
      </c>
      <c r="L113">
        <f t="shared" ca="1" si="2"/>
        <v>1</v>
      </c>
      <c r="M113">
        <f t="shared" ca="1" si="2"/>
        <v>0</v>
      </c>
      <c r="N113">
        <f t="shared" ca="1" si="2"/>
        <v>-2</v>
      </c>
      <c r="O113">
        <f t="shared" ca="1" si="2"/>
        <v>0</v>
      </c>
      <c r="P113">
        <f t="shared" ca="1" si="2"/>
        <v>-1</v>
      </c>
      <c r="Q113">
        <f t="shared" ca="1" si="2"/>
        <v>-1</v>
      </c>
      <c r="R113">
        <f t="shared" ca="1" si="2"/>
        <v>0</v>
      </c>
      <c r="S113">
        <f t="shared" ca="1" si="2"/>
        <v>-1</v>
      </c>
      <c r="T113">
        <f t="shared" ca="1" si="2"/>
        <v>-3</v>
      </c>
      <c r="U113">
        <f t="shared" ca="1" si="2"/>
        <v>0</v>
      </c>
      <c r="V113">
        <f t="shared" ca="1" si="2"/>
        <v>-1</v>
      </c>
      <c r="W113">
        <f t="shared" ca="1" si="2"/>
        <v>2</v>
      </c>
      <c r="X113">
        <f t="shared" ca="1" si="2"/>
        <v>0</v>
      </c>
      <c r="Y113">
        <f t="shared" ca="1" si="2"/>
        <v>0</v>
      </c>
      <c r="Z113" t="str">
        <f t="shared" ca="1" si="2"/>
        <v/>
      </c>
      <c r="AA113" t="str">
        <f t="shared" ca="1" si="2"/>
        <v/>
      </c>
      <c r="AB113" t="str">
        <f t="shared" ca="1" si="6"/>
        <v/>
      </c>
      <c r="AC113" t="str">
        <f t="shared" ca="1" si="6"/>
        <v/>
      </c>
      <c r="AD113" t="str">
        <f t="shared" ca="1" si="6"/>
        <v/>
      </c>
      <c r="AE113" t="str">
        <f t="shared" ca="1" si="6"/>
        <v/>
      </c>
      <c r="AF113" t="str">
        <f t="shared" ca="1" si="6"/>
        <v/>
      </c>
      <c r="AG113" t="str">
        <f t="shared" ca="1" si="6"/>
        <v/>
      </c>
      <c r="AH113" t="str">
        <f t="shared" ca="1" si="6"/>
        <v/>
      </c>
      <c r="AI113" t="str">
        <f t="shared" ca="1" si="6"/>
        <v/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ΕΡΜΗΣ ΑΡΑΔΙΠΠΟΥ</v>
      </c>
      <c r="B114">
        <f t="shared" ca="1" si="5"/>
        <v>-4</v>
      </c>
      <c r="C114">
        <f t="shared" ca="1" si="2"/>
        <v>0</v>
      </c>
      <c r="D114">
        <f t="shared" ca="1" si="2"/>
        <v>1</v>
      </c>
      <c r="E114">
        <f t="shared" ca="1" si="2"/>
        <v>-1</v>
      </c>
      <c r="F114">
        <f t="shared" ca="1" si="2"/>
        <v>-1</v>
      </c>
      <c r="G114">
        <f t="shared" ca="1" si="2"/>
        <v>0</v>
      </c>
      <c r="H114">
        <f t="shared" ca="1" si="2"/>
        <v>-1</v>
      </c>
      <c r="I114">
        <f t="shared" ca="1" si="2"/>
        <v>-4</v>
      </c>
      <c r="J114">
        <f t="shared" ca="1" si="2"/>
        <v>0</v>
      </c>
      <c r="K114">
        <f t="shared" ca="1" si="2"/>
        <v>0</v>
      </c>
      <c r="L114">
        <f t="shared" ca="1" si="2"/>
        <v>0</v>
      </c>
      <c r="M114">
        <f t="shared" ca="1" si="2"/>
        <v>1</v>
      </c>
      <c r="N114">
        <f t="shared" ca="1" si="2"/>
        <v>-2</v>
      </c>
      <c r="O114">
        <f t="shared" ca="1" si="2"/>
        <v>-2</v>
      </c>
      <c r="P114">
        <f t="shared" ca="1" si="2"/>
        <v>0</v>
      </c>
      <c r="Q114">
        <f t="shared" ca="1" si="2"/>
        <v>1</v>
      </c>
      <c r="R114">
        <f t="shared" ca="1" si="2"/>
        <v>1</v>
      </c>
      <c r="S114">
        <f t="shared" ca="1" si="2"/>
        <v>-1</v>
      </c>
      <c r="T114">
        <f t="shared" ca="1" si="2"/>
        <v>-1</v>
      </c>
      <c r="U114">
        <f t="shared" ca="1" si="2"/>
        <v>-1</v>
      </c>
      <c r="V114">
        <f t="shared" ca="1" si="2"/>
        <v>2</v>
      </c>
      <c r="W114">
        <f t="shared" ref="C114:AA124" ca="1" si="7">IFERROR(W46-W80,"")</f>
        <v>1</v>
      </c>
      <c r="X114">
        <f t="shared" ca="1" si="7"/>
        <v>-1</v>
      </c>
      <c r="Y114">
        <f t="shared" ca="1" si="7"/>
        <v>-1</v>
      </c>
      <c r="Z114" t="str">
        <f t="shared" ca="1" si="7"/>
        <v/>
      </c>
      <c r="AA114" t="str">
        <f t="shared" ca="1" si="7"/>
        <v/>
      </c>
      <c r="AB114" t="str">
        <f t="shared" ca="1" si="6"/>
        <v/>
      </c>
      <c r="AC114" t="str">
        <f t="shared" ca="1" si="6"/>
        <v/>
      </c>
      <c r="AD114" t="str">
        <f t="shared" ca="1" si="6"/>
        <v/>
      </c>
      <c r="AE114" t="str">
        <f t="shared" ca="1" si="6"/>
        <v/>
      </c>
      <c r="AF114" t="str">
        <f t="shared" ca="1" si="6"/>
        <v/>
      </c>
      <c r="AG114" t="str">
        <f t="shared" ca="1" si="6"/>
        <v/>
      </c>
      <c r="AH114" t="str">
        <f t="shared" ca="1" si="6"/>
        <v/>
      </c>
      <c r="AI114" t="str">
        <f t="shared" ca="1" si="6"/>
        <v/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ΝΕΑ ΣΑΛΑΜΙΝΑ ΑΜΜΟΧΩΣΤΟΥ</v>
      </c>
      <c r="B115">
        <f t="shared" ca="1" si="5"/>
        <v>-2</v>
      </c>
      <c r="C115">
        <f t="shared" ca="1" si="7"/>
        <v>-2</v>
      </c>
      <c r="D115">
        <f t="shared" ca="1" si="7"/>
        <v>2</v>
      </c>
      <c r="E115">
        <f t="shared" ca="1" si="7"/>
        <v>2</v>
      </c>
      <c r="F115">
        <f t="shared" ca="1" si="7"/>
        <v>1</v>
      </c>
      <c r="G115">
        <f t="shared" ca="1" si="7"/>
        <v>0</v>
      </c>
      <c r="H115">
        <f t="shared" ca="1" si="7"/>
        <v>1</v>
      </c>
      <c r="I115">
        <f t="shared" ca="1" si="7"/>
        <v>-9</v>
      </c>
      <c r="J115">
        <f t="shared" ca="1" si="7"/>
        <v>-2</v>
      </c>
      <c r="K115">
        <f t="shared" ca="1" si="7"/>
        <v>2</v>
      </c>
      <c r="L115">
        <f t="shared" ca="1" si="7"/>
        <v>2</v>
      </c>
      <c r="M115">
        <f t="shared" ca="1" si="7"/>
        <v>1</v>
      </c>
      <c r="N115">
        <f t="shared" ca="1" si="7"/>
        <v>0</v>
      </c>
      <c r="O115">
        <f t="shared" ca="1" si="7"/>
        <v>-2</v>
      </c>
      <c r="P115">
        <f t="shared" ca="1" si="7"/>
        <v>-1</v>
      </c>
      <c r="Q115">
        <f t="shared" ca="1" si="7"/>
        <v>0</v>
      </c>
      <c r="R115">
        <f t="shared" ca="1" si="7"/>
        <v>-3</v>
      </c>
      <c r="S115">
        <f t="shared" ca="1" si="7"/>
        <v>1</v>
      </c>
      <c r="T115">
        <f t="shared" ca="1" si="7"/>
        <v>0</v>
      </c>
      <c r="U115">
        <f t="shared" ca="1" si="7"/>
        <v>0</v>
      </c>
      <c r="V115">
        <f t="shared" ca="1" si="7"/>
        <v>-5</v>
      </c>
      <c r="W115">
        <f t="shared" ca="1" si="7"/>
        <v>0</v>
      </c>
      <c r="X115">
        <f t="shared" ca="1" si="7"/>
        <v>0</v>
      </c>
      <c r="Y115">
        <f t="shared" ca="1" si="7"/>
        <v>-1</v>
      </c>
      <c r="Z115" t="str">
        <f t="shared" ca="1" si="7"/>
        <v/>
      </c>
      <c r="AA115" t="str">
        <f t="shared" ca="1" si="7"/>
        <v/>
      </c>
      <c r="AB115" t="str">
        <f t="shared" ca="1" si="6"/>
        <v/>
      </c>
      <c r="AC115" t="str">
        <f t="shared" ca="1" si="6"/>
        <v/>
      </c>
      <c r="AD115" t="str">
        <f t="shared" ca="1" si="6"/>
        <v/>
      </c>
      <c r="AE115" t="str">
        <f t="shared" ca="1" si="6"/>
        <v/>
      </c>
      <c r="AF115" t="str">
        <f t="shared" ca="1" si="6"/>
        <v/>
      </c>
      <c r="AG115" t="str">
        <f t="shared" ca="1" si="6"/>
        <v/>
      </c>
      <c r="AH115" t="str">
        <f t="shared" ca="1" si="6"/>
        <v/>
      </c>
      <c r="AI115" t="str">
        <f t="shared" ca="1" si="6"/>
        <v/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ΟΜΟΝΟΙΑ ΛΕΥΚΩΣΙΑΣ</v>
      </c>
      <c r="B116">
        <f t="shared" ca="1" si="5"/>
        <v>2</v>
      </c>
      <c r="C116">
        <f t="shared" ca="1" si="7"/>
        <v>-1</v>
      </c>
      <c r="D116">
        <f t="shared" ca="1" si="7"/>
        <v>0</v>
      </c>
      <c r="E116">
        <f t="shared" ca="1" si="7"/>
        <v>0</v>
      </c>
      <c r="F116">
        <f t="shared" ca="1" si="7"/>
        <v>1</v>
      </c>
      <c r="G116">
        <f t="shared" ca="1" si="7"/>
        <v>0</v>
      </c>
      <c r="H116">
        <f t="shared" ca="1" si="7"/>
        <v>1</v>
      </c>
      <c r="I116">
        <f t="shared" ca="1" si="7"/>
        <v>6</v>
      </c>
      <c r="J116">
        <f t="shared" ca="1" si="7"/>
        <v>-1</v>
      </c>
      <c r="K116">
        <f t="shared" ca="1" si="7"/>
        <v>0</v>
      </c>
      <c r="L116">
        <f t="shared" ca="1" si="7"/>
        <v>1</v>
      </c>
      <c r="M116">
        <f t="shared" ca="1" si="7"/>
        <v>0</v>
      </c>
      <c r="N116">
        <f t="shared" ca="1" si="7"/>
        <v>-1</v>
      </c>
      <c r="O116">
        <f t="shared" ca="1" si="7"/>
        <v>2</v>
      </c>
      <c r="P116">
        <f t="shared" ca="1" si="7"/>
        <v>1</v>
      </c>
      <c r="Q116">
        <f t="shared" ca="1" si="7"/>
        <v>1</v>
      </c>
      <c r="R116">
        <f t="shared" ca="1" si="7"/>
        <v>0</v>
      </c>
      <c r="S116">
        <f t="shared" ca="1" si="7"/>
        <v>4</v>
      </c>
      <c r="T116">
        <f t="shared" ca="1" si="7"/>
        <v>0</v>
      </c>
      <c r="U116">
        <f t="shared" ca="1" si="7"/>
        <v>1</v>
      </c>
      <c r="V116">
        <f t="shared" ca="1" si="7"/>
        <v>-1</v>
      </c>
      <c r="W116">
        <f t="shared" ca="1" si="7"/>
        <v>2</v>
      </c>
      <c r="X116">
        <f t="shared" ca="1" si="7"/>
        <v>-2</v>
      </c>
      <c r="Y116">
        <f t="shared" ca="1" si="7"/>
        <v>1</v>
      </c>
      <c r="Z116" t="str">
        <f t="shared" ca="1" si="7"/>
        <v/>
      </c>
      <c r="AA116" t="str">
        <f t="shared" ca="1" si="7"/>
        <v/>
      </c>
      <c r="AB116" t="str">
        <f t="shared" ca="1" si="6"/>
        <v/>
      </c>
      <c r="AC116" t="str">
        <f t="shared" ca="1" si="6"/>
        <v/>
      </c>
      <c r="AD116" t="str">
        <f t="shared" ca="1" si="6"/>
        <v/>
      </c>
      <c r="AE116" t="str">
        <f t="shared" ca="1" si="6"/>
        <v/>
      </c>
      <c r="AF116" t="str">
        <f t="shared" ca="1" si="6"/>
        <v/>
      </c>
      <c r="AG116" t="str">
        <f t="shared" ca="1" si="6"/>
        <v/>
      </c>
      <c r="AH116" t="str">
        <f t="shared" ca="1" si="6"/>
        <v/>
      </c>
      <c r="AI116" t="str">
        <f t="shared" ca="1" si="6"/>
        <v/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ΠΑΦΟΣ F.C.</v>
      </c>
      <c r="B117">
        <f t="shared" ca="1" si="5"/>
        <v>-2</v>
      </c>
      <c r="C117">
        <f t="shared" ca="1" si="7"/>
        <v>-4</v>
      </c>
      <c r="D117">
        <f t="shared" ca="1" si="7"/>
        <v>3</v>
      </c>
      <c r="E117">
        <f t="shared" ca="1" si="7"/>
        <v>-1</v>
      </c>
      <c r="F117">
        <f t="shared" ca="1" si="7"/>
        <v>0</v>
      </c>
      <c r="G117">
        <f t="shared" ca="1" si="7"/>
        <v>0</v>
      </c>
      <c r="H117">
        <f t="shared" ca="1" si="7"/>
        <v>3</v>
      </c>
      <c r="I117">
        <f t="shared" ca="1" si="7"/>
        <v>-6</v>
      </c>
      <c r="J117">
        <f t="shared" ca="1" si="7"/>
        <v>-1</v>
      </c>
      <c r="K117">
        <f t="shared" ca="1" si="7"/>
        <v>0</v>
      </c>
      <c r="L117">
        <f t="shared" ca="1" si="7"/>
        <v>0</v>
      </c>
      <c r="M117">
        <f t="shared" ca="1" si="7"/>
        <v>-1</v>
      </c>
      <c r="N117">
        <f t="shared" ca="1" si="7"/>
        <v>0</v>
      </c>
      <c r="O117">
        <f t="shared" ca="1" si="7"/>
        <v>-3</v>
      </c>
      <c r="P117">
        <f t="shared" ca="1" si="7"/>
        <v>-1</v>
      </c>
      <c r="Q117">
        <f t="shared" ca="1" si="7"/>
        <v>-1</v>
      </c>
      <c r="R117">
        <f t="shared" ca="1" si="7"/>
        <v>0</v>
      </c>
      <c r="S117">
        <f t="shared" ca="1" si="7"/>
        <v>0</v>
      </c>
      <c r="T117">
        <f t="shared" ca="1" si="7"/>
        <v>0</v>
      </c>
      <c r="U117">
        <f t="shared" ca="1" si="7"/>
        <v>0</v>
      </c>
      <c r="V117">
        <f t="shared" ca="1" si="7"/>
        <v>1</v>
      </c>
      <c r="W117">
        <f t="shared" ca="1" si="7"/>
        <v>-4</v>
      </c>
      <c r="X117">
        <f t="shared" ca="1" si="7"/>
        <v>3</v>
      </c>
      <c r="Y117">
        <f t="shared" ca="1" si="7"/>
        <v>-2</v>
      </c>
      <c r="Z117" t="str">
        <f t="shared" ca="1" si="7"/>
        <v/>
      </c>
      <c r="AA117" t="str">
        <f t="shared" ca="1" si="7"/>
        <v/>
      </c>
      <c r="AB117" t="str">
        <f t="shared" ca="1" si="6"/>
        <v/>
      </c>
      <c r="AC117" t="str">
        <f t="shared" ca="1" si="6"/>
        <v/>
      </c>
      <c r="AD117" t="str">
        <f t="shared" ca="1" si="6"/>
        <v/>
      </c>
      <c r="AE117" t="str">
        <f t="shared" ca="1" si="6"/>
        <v/>
      </c>
      <c r="AF117" t="str">
        <f t="shared" ca="1" si="6"/>
        <v/>
      </c>
      <c r="AG117" t="str">
        <f t="shared" ca="1" si="6"/>
        <v/>
      </c>
      <c r="AH117" t="str">
        <f t="shared" ca="1" si="6"/>
        <v/>
      </c>
      <c r="AI117" t="str">
        <f t="shared" ca="1" si="6"/>
        <v/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/>
      </c>
      <c r="B118" t="str">
        <f t="shared" ca="1" si="5"/>
        <v/>
      </c>
      <c r="C118" t="str">
        <f t="shared" ca="1" si="7"/>
        <v/>
      </c>
      <c r="D118" t="str">
        <f t="shared" ca="1" si="7"/>
        <v/>
      </c>
      <c r="E118" t="str">
        <f t="shared" ca="1" si="7"/>
        <v/>
      </c>
      <c r="F118" t="str">
        <f t="shared" ca="1" si="7"/>
        <v/>
      </c>
      <c r="G118" t="str">
        <f t="shared" ca="1" si="7"/>
        <v/>
      </c>
      <c r="H118" t="str">
        <f t="shared" ca="1" si="7"/>
        <v/>
      </c>
      <c r="I118" t="str">
        <f t="shared" ca="1" si="7"/>
        <v/>
      </c>
      <c r="J118" t="str">
        <f t="shared" ca="1" si="7"/>
        <v/>
      </c>
      <c r="K118" t="str">
        <f t="shared" ca="1" si="7"/>
        <v/>
      </c>
      <c r="L118" t="str">
        <f t="shared" ca="1" si="7"/>
        <v/>
      </c>
      <c r="M118" t="str">
        <f t="shared" ca="1" si="7"/>
        <v/>
      </c>
      <c r="N118" t="str">
        <f t="shared" ca="1" si="7"/>
        <v/>
      </c>
      <c r="O118" t="str">
        <f t="shared" ca="1" si="7"/>
        <v/>
      </c>
      <c r="P118" t="str">
        <f t="shared" ca="1" si="7"/>
        <v/>
      </c>
      <c r="Q118" t="str">
        <f t="shared" ca="1" si="7"/>
        <v/>
      </c>
      <c r="R118" t="str">
        <f t="shared" ca="1" si="7"/>
        <v/>
      </c>
      <c r="S118" t="str">
        <f t="shared" ca="1" si="7"/>
        <v/>
      </c>
      <c r="T118" t="str">
        <f t="shared" ca="1" si="7"/>
        <v/>
      </c>
      <c r="U118" t="str">
        <f t="shared" ca="1" si="7"/>
        <v/>
      </c>
      <c r="V118" t="str">
        <f t="shared" ca="1" si="7"/>
        <v/>
      </c>
      <c r="W118" t="str">
        <f t="shared" ca="1" si="7"/>
        <v/>
      </c>
      <c r="X118" t="str">
        <f t="shared" ca="1" si="7"/>
        <v/>
      </c>
      <c r="Y118" t="str">
        <f t="shared" ca="1" si="7"/>
        <v/>
      </c>
      <c r="Z118" t="str">
        <f t="shared" ca="1" si="7"/>
        <v/>
      </c>
      <c r="AA118" t="str">
        <f t="shared" ca="1" si="7"/>
        <v/>
      </c>
      <c r="AB118" t="str">
        <f t="shared" ca="1" si="6"/>
        <v/>
      </c>
      <c r="AC118" t="str">
        <f t="shared" ca="1" si="6"/>
        <v/>
      </c>
      <c r="AD118" t="str">
        <f t="shared" ca="1" si="6"/>
        <v/>
      </c>
      <c r="AE118" t="str">
        <f t="shared" ca="1" si="6"/>
        <v/>
      </c>
      <c r="AF118" t="str">
        <f t="shared" ca="1" si="6"/>
        <v/>
      </c>
      <c r="AG118" t="str">
        <f t="shared" ca="1" si="6"/>
        <v/>
      </c>
      <c r="AH118" t="str">
        <f t="shared" ca="1" si="6"/>
        <v/>
      </c>
      <c r="AI118" t="str">
        <f t="shared" ca="1" si="6"/>
        <v/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/>
      </c>
      <c r="B119" t="str">
        <f t="shared" ca="1" si="5"/>
        <v/>
      </c>
      <c r="C119" t="str">
        <f t="shared" ca="1" si="7"/>
        <v/>
      </c>
      <c r="D119" t="str">
        <f t="shared" ca="1" si="7"/>
        <v/>
      </c>
      <c r="E119" t="str">
        <f t="shared" ca="1" si="7"/>
        <v/>
      </c>
      <c r="F119" t="str">
        <f t="shared" ca="1" si="7"/>
        <v/>
      </c>
      <c r="G119" t="str">
        <f t="shared" ca="1" si="7"/>
        <v/>
      </c>
      <c r="H119" t="str">
        <f t="shared" ca="1" si="7"/>
        <v/>
      </c>
      <c r="I119" t="str">
        <f t="shared" ca="1" si="7"/>
        <v/>
      </c>
      <c r="J119" t="str">
        <f t="shared" ca="1" si="7"/>
        <v/>
      </c>
      <c r="K119" t="str">
        <f t="shared" ca="1" si="7"/>
        <v/>
      </c>
      <c r="L119" t="str">
        <f t="shared" ca="1" si="7"/>
        <v/>
      </c>
      <c r="M119" t="str">
        <f t="shared" ca="1" si="7"/>
        <v/>
      </c>
      <c r="N119" t="str">
        <f t="shared" ca="1" si="7"/>
        <v/>
      </c>
      <c r="O119" t="str">
        <f t="shared" ca="1" si="7"/>
        <v/>
      </c>
      <c r="P119" t="str">
        <f t="shared" ca="1" si="7"/>
        <v/>
      </c>
      <c r="Q119" t="str">
        <f t="shared" ca="1" si="7"/>
        <v/>
      </c>
      <c r="R119" t="str">
        <f t="shared" ca="1" si="7"/>
        <v/>
      </c>
      <c r="S119" t="str">
        <f t="shared" ca="1" si="7"/>
        <v/>
      </c>
      <c r="T119" t="str">
        <f t="shared" ca="1" si="7"/>
        <v/>
      </c>
      <c r="U119" t="str">
        <f t="shared" ca="1" si="7"/>
        <v/>
      </c>
      <c r="V119" t="str">
        <f t="shared" ca="1" si="7"/>
        <v/>
      </c>
      <c r="W119" t="str">
        <f t="shared" ca="1" si="7"/>
        <v/>
      </c>
      <c r="X119" t="str">
        <f t="shared" ca="1" si="7"/>
        <v/>
      </c>
      <c r="Y119" t="str">
        <f t="shared" ca="1" si="7"/>
        <v/>
      </c>
      <c r="Z119" t="str">
        <f t="shared" ca="1" si="7"/>
        <v/>
      </c>
      <c r="AA119" t="str">
        <f t="shared" ca="1" si="7"/>
        <v/>
      </c>
      <c r="AB119" t="str">
        <f t="shared" ca="1" si="6"/>
        <v/>
      </c>
      <c r="AC119" t="str">
        <f t="shared" ca="1" si="6"/>
        <v/>
      </c>
      <c r="AD119" t="str">
        <f t="shared" ca="1" si="6"/>
        <v/>
      </c>
      <c r="AE119" t="str">
        <f t="shared" ca="1" si="6"/>
        <v/>
      </c>
      <c r="AF119" t="str">
        <f t="shared" ca="1" si="6"/>
        <v/>
      </c>
      <c r="AG119" t="str">
        <f t="shared" ca="1" si="6"/>
        <v/>
      </c>
      <c r="AH119" t="str">
        <f t="shared" ca="1" si="6"/>
        <v/>
      </c>
      <c r="AI119" t="str">
        <f t="shared" ca="1" si="6"/>
        <v/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/>
      </c>
      <c r="B120" t="str">
        <f t="shared" ca="1" si="5"/>
        <v/>
      </c>
      <c r="C120" t="str">
        <f t="shared" ca="1" si="7"/>
        <v/>
      </c>
      <c r="D120" t="str">
        <f t="shared" ca="1" si="7"/>
        <v/>
      </c>
      <c r="E120" t="str">
        <f t="shared" ca="1" si="7"/>
        <v/>
      </c>
      <c r="F120" t="str">
        <f t="shared" ca="1" si="7"/>
        <v/>
      </c>
      <c r="G120" t="str">
        <f t="shared" ca="1" si="7"/>
        <v/>
      </c>
      <c r="H120" t="str">
        <f t="shared" ca="1" si="7"/>
        <v/>
      </c>
      <c r="I120" t="str">
        <f t="shared" ca="1" si="7"/>
        <v/>
      </c>
      <c r="J120" t="str">
        <f t="shared" ca="1" si="7"/>
        <v/>
      </c>
      <c r="K120" t="str">
        <f t="shared" ca="1" si="7"/>
        <v/>
      </c>
      <c r="L120" t="str">
        <f t="shared" ca="1" si="7"/>
        <v/>
      </c>
      <c r="M120" t="str">
        <f t="shared" ca="1" si="7"/>
        <v/>
      </c>
      <c r="N120" t="str">
        <f t="shared" ca="1" si="7"/>
        <v/>
      </c>
      <c r="O120" t="str">
        <f t="shared" ca="1" si="7"/>
        <v/>
      </c>
      <c r="P120" t="str">
        <f t="shared" ca="1" si="7"/>
        <v/>
      </c>
      <c r="Q120" t="str">
        <f t="shared" ca="1" si="7"/>
        <v/>
      </c>
      <c r="R120" t="str">
        <f t="shared" ca="1" si="7"/>
        <v/>
      </c>
      <c r="S120" t="str">
        <f t="shared" ca="1" si="7"/>
        <v/>
      </c>
      <c r="T120" t="str">
        <f t="shared" ca="1" si="7"/>
        <v/>
      </c>
      <c r="U120" t="str">
        <f t="shared" ca="1" si="7"/>
        <v/>
      </c>
      <c r="V120" t="str">
        <f t="shared" ca="1" si="7"/>
        <v/>
      </c>
      <c r="W120" t="str">
        <f t="shared" ca="1" si="7"/>
        <v/>
      </c>
      <c r="X120" t="str">
        <f t="shared" ca="1" si="7"/>
        <v/>
      </c>
      <c r="Y120" t="str">
        <f t="shared" ca="1" si="7"/>
        <v/>
      </c>
      <c r="Z120" t="str">
        <f t="shared" ca="1" si="7"/>
        <v/>
      </c>
      <c r="AA120" t="str">
        <f t="shared" ca="1" si="7"/>
        <v/>
      </c>
      <c r="AB120" t="str">
        <f t="shared" ca="1" si="6"/>
        <v/>
      </c>
      <c r="AC120" t="str">
        <f t="shared" ca="1" si="6"/>
        <v/>
      </c>
      <c r="AD120" t="str">
        <f t="shared" ca="1" si="6"/>
        <v/>
      </c>
      <c r="AE120" t="str">
        <f t="shared" ca="1" si="6"/>
        <v/>
      </c>
      <c r="AF120" t="str">
        <f t="shared" ca="1" si="6"/>
        <v/>
      </c>
      <c r="AG120" t="str">
        <f t="shared" ca="1" si="6"/>
        <v/>
      </c>
      <c r="AH120" t="str">
        <f t="shared" ca="1" si="6"/>
        <v/>
      </c>
      <c r="AI120" t="str">
        <f t="shared" ca="1" si="6"/>
        <v/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/>
      </c>
      <c r="B121" t="str">
        <f t="shared" ca="1" si="5"/>
        <v/>
      </c>
      <c r="C121" t="str">
        <f t="shared" ca="1" si="7"/>
        <v/>
      </c>
      <c r="D121" t="str">
        <f t="shared" ca="1" si="7"/>
        <v/>
      </c>
      <c r="E121" t="str">
        <f t="shared" ca="1" si="7"/>
        <v/>
      </c>
      <c r="F121" t="str">
        <f t="shared" ca="1" si="7"/>
        <v/>
      </c>
      <c r="G121" t="str">
        <f t="shared" ca="1" si="7"/>
        <v/>
      </c>
      <c r="H121" t="str">
        <f t="shared" ca="1" si="7"/>
        <v/>
      </c>
      <c r="I121" t="str">
        <f t="shared" ca="1" si="7"/>
        <v/>
      </c>
      <c r="J121" t="str">
        <f t="shared" ca="1" si="7"/>
        <v/>
      </c>
      <c r="K121" t="str">
        <f t="shared" ca="1" si="7"/>
        <v/>
      </c>
      <c r="L121" t="str">
        <f t="shared" ca="1" si="7"/>
        <v/>
      </c>
      <c r="M121" t="str">
        <f t="shared" ca="1" si="7"/>
        <v/>
      </c>
      <c r="N121" t="str">
        <f t="shared" ca="1" si="7"/>
        <v/>
      </c>
      <c r="O121" t="str">
        <f t="shared" ca="1" si="7"/>
        <v/>
      </c>
      <c r="P121" t="str">
        <f t="shared" ca="1" si="7"/>
        <v/>
      </c>
      <c r="Q121" t="str">
        <f t="shared" ca="1" si="7"/>
        <v/>
      </c>
      <c r="R121" t="str">
        <f t="shared" ca="1" si="7"/>
        <v/>
      </c>
      <c r="S121" t="str">
        <f t="shared" ca="1" si="7"/>
        <v/>
      </c>
      <c r="T121" t="str">
        <f t="shared" ca="1" si="7"/>
        <v/>
      </c>
      <c r="U121" t="str">
        <f t="shared" ca="1" si="7"/>
        <v/>
      </c>
      <c r="V121" t="str">
        <f t="shared" ca="1" si="7"/>
        <v/>
      </c>
      <c r="W121" t="str">
        <f t="shared" ca="1" si="7"/>
        <v/>
      </c>
      <c r="X121" t="str">
        <f t="shared" ca="1" si="7"/>
        <v/>
      </c>
      <c r="Y121" t="str">
        <f t="shared" ca="1" si="7"/>
        <v/>
      </c>
      <c r="Z121" t="str">
        <f t="shared" ca="1" si="7"/>
        <v/>
      </c>
      <c r="AA121" t="str">
        <f t="shared" ca="1" si="7"/>
        <v/>
      </c>
      <c r="AB121" t="str">
        <f t="shared" ref="AB121:BE129" ca="1" si="8">IFERROR(AB53-AB87,"")</f>
        <v/>
      </c>
      <c r="AC121" t="str">
        <f t="shared" ca="1" si="8"/>
        <v/>
      </c>
      <c r="AD121" t="str">
        <f t="shared" ca="1" si="8"/>
        <v/>
      </c>
      <c r="AE121" t="str">
        <f t="shared" ca="1" si="8"/>
        <v/>
      </c>
      <c r="AF121" t="str">
        <f t="shared" ca="1" si="8"/>
        <v/>
      </c>
      <c r="AG121" t="str">
        <f t="shared" ca="1" si="8"/>
        <v/>
      </c>
      <c r="AH121" t="str">
        <f t="shared" ca="1" si="8"/>
        <v/>
      </c>
      <c r="AI121" t="str">
        <f t="shared" ca="1" si="8"/>
        <v/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165</v>
      </c>
    </row>
    <row r="138" spans="1:57">
      <c r="A138" s="3" t="str">
        <f>A2</f>
        <v>Α.Ε.Κ.ΛΑΡΝΑΚΑΣ</v>
      </c>
      <c r="B138" t="str">
        <f ca="1">IF(B$2="","",IF($A138="","",IFERROR(VLOOKUP($A138,OFFSET('Program and Results'!$A$1,MATCH(Tables!B$1,'Program and Results'!$A:$A,0)-1,1,COUNTIF('Program and Results'!$A:$A,Tables!B$1),4),2,0),"")))</f>
        <v/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2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1</v>
      </c>
      <c r="I138" t="str">
        <f ca="1">IF(I$2="","",IF($A138="","",IFERROR(VLOOKUP($A138,OFFSET('Program and Results'!$A$1,MATCH(Tables!I$1,'Program and Results'!$A:$A,0)-1,1,COUNTIF('Program and Results'!$A:$A,Tables!I$1),4),2,0),"")))</f>
        <v/>
      </c>
      <c r="J138">
        <f ca="1">IF(J$2="","",IF($A138="","",IFERROR(VLOOKUP($A138,OFFSET('Program and Results'!$A$1,MATCH(Tables!J$1,'Program and Results'!$A:$A,0)-1,1,COUNTIF('Program and Results'!$A:$A,Tables!J$1),4),2,0),"")))</f>
        <v>2</v>
      </c>
      <c r="K138" t="str">
        <f ca="1">IF(K$2="","",IF($A138="","",IFERROR(VLOOKUP($A138,OFFSET('Program and Results'!$A$1,MATCH(Tables!K$1,'Program and Results'!$A:$A,0)-1,1,COUNTIF('Program and Results'!$A:$A,Tables!K$1),4),2,0),"")))</f>
        <v/>
      </c>
      <c r="L138">
        <f ca="1">IF(L$2="","",IF($A138="","",IFERROR(VLOOKUP($A138,OFFSET('Program and Results'!$A$1,MATCH(Tables!L$1,'Program and Results'!$A:$A,0)-1,1,COUNTIF('Program and Results'!$A:$A,Tables!L$1),4),2,0),"")))</f>
        <v>3</v>
      </c>
      <c r="M138" t="str">
        <f ca="1">IF(M$2="","",IF($A138="","",IFERROR(VLOOKUP($A138,OFFSET('Program and Results'!$A$1,MATCH(Tables!M$1,'Program and Results'!$A:$A,0)-1,1,COUNTIF('Program and Results'!$A:$A,Tables!M$1),4),2,0),"")))</f>
        <v/>
      </c>
      <c r="N138">
        <f ca="1">IF(N$2="","",IF($A138="","",IFERROR(VLOOKUP($A138,OFFSET('Program and Results'!$A$1,MATCH(Tables!N$1,'Program and Results'!$A:$A,0)-1,1,COUNTIF('Program and Results'!$A:$A,Tables!N$1),4),2,0),"")))</f>
        <v>2</v>
      </c>
      <c r="O138">
        <f ca="1">IF(O$2="","",IF($A138="","",IFERROR(VLOOKUP($A138,OFFSET('Program and Results'!$A$1,MATCH(Tables!O$1,'Program and Results'!$A:$A,0)-1,1,COUNTIF('Program and Results'!$A:$A,Tables!O$1),4),2,0),"")))</f>
        <v>3</v>
      </c>
      <c r="P138">
        <f ca="1">IF(P$2="","",IF($A138="","",IFERROR(VLOOKUP($A138,OFFSET('Program and Results'!$A$1,MATCH(Tables!P$1,'Program and Results'!$A:$A,0)-1,1,COUNTIF('Program and Results'!$A:$A,Tables!P$1),4),2,0),"")))</f>
        <v>2</v>
      </c>
      <c r="Q138" t="str">
        <f ca="1">IF(Q$2="","",IF($A138="","",IFERROR(VLOOKUP($A138,OFFSET('Program and Results'!$A$1,MATCH(Tables!Q$1,'Program and Results'!$A:$A,0)-1,1,COUNTIF('Program and Results'!$A:$A,Tables!Q$1),4),2,0),"")))</f>
        <v/>
      </c>
      <c r="R138">
        <f ca="1">IF(R$2="","",IF($A138="","",IFERROR(VLOOKUP($A138,OFFSET('Program and Results'!$A$1,MATCH(Tables!R$1,'Program and Results'!$A:$A,0)-1,1,COUNTIF('Program and Results'!$A:$A,Tables!R$1),4),2,0),"")))</f>
        <v>2</v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0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1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1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 t="str">
        <f ca="1">IF(AA$2="","",IF($A138="","",IFERROR(VLOOKUP($A138,OFFSET('Program and Results'!$A$1,MATCH(Tables!AA$1,'Program and Results'!$A:$A,0)-1,1,COUNTIF('Program and Results'!$A:$A,Tables!AA$1),4),2,0),"")))</f>
        <v/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 t="str">
        <f ca="1">IF(AC$2="","",IF($A138="","",IFERROR(VLOOKUP($A138,OFFSET('Program and Results'!$A$1,MATCH(Tables!AC$1,'Program and Results'!$A:$A,0)-1,1,COUNTIF('Program and Results'!$A:$A,Tables!AC$1),4),2,0),"")))</f>
        <v/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 t="str">
        <f ca="1">IF(AE$2="","",IF($A138="","",IFERROR(VLOOKUP($A138,OFFSET('Program and Results'!$A$1,MATCH(Tables!AE$1,'Program and Results'!$A:$A,0)-1,1,COUNTIF('Program and Results'!$A:$A,Tables!AE$1),4),2,0),"")))</f>
        <v/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 t="str">
        <f ca="1">IF(AG$2="","",IF($A138="","",IFERROR(VLOOKUP($A138,OFFSET('Program and Results'!$A$1,MATCH(Tables!AG$1,'Program and Results'!$A:$A,0)-1,1,COUNTIF('Program and Results'!$A:$A,Tables!AG$1),4),2,0),"")))</f>
        <v/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 t="str">
        <f ca="1">IF(AI$2="","",IF($A138="","",IFERROR(VLOOKUP($A138,OFFSET('Program and Results'!$A$1,MATCH(Tables!AI$1,'Program and Results'!$A:$A,0)-1,1,COUNTIF('Program and Results'!$A:$A,Tables!AI$1),4),2,0),"")))</f>
        <v/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ΑΓ. ΝΑΠΑ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1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1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2</v>
      </c>
      <c r="I139">
        <f ca="1">IF(I$2="","",IF($A139="","",IFERROR(VLOOKUP($A139,OFFSET('Program and Results'!$A$1,MATCH(Tables!I$1,'Program and Results'!$A:$A,0)-1,1,COUNTIF('Program and Results'!$A:$A,Tables!I$1),4),2,0),"")))</f>
        <v>0</v>
      </c>
      <c r="J139" t="str">
        <f ca="1">IF(J$2="","",IF($A139="","",IFERROR(VLOOKUP($A139,OFFSET('Program and Results'!$A$1,MATCH(Tables!J$1,'Program and Results'!$A:$A,0)-1,1,COUNTIF('Program and Results'!$A:$A,Tables!J$1),4),2,0),"")))</f>
        <v/>
      </c>
      <c r="K139">
        <f ca="1">IF(K$2="","",IF($A139="","",IFERROR(VLOOKUP($A139,OFFSET('Program and Results'!$A$1,MATCH(Tables!K$1,'Program and Results'!$A:$A,0)-1,1,COUNTIF('Program and Results'!$A:$A,Tables!K$1),4),2,0),"")))</f>
        <v>1</v>
      </c>
      <c r="L139" t="str">
        <f ca="1">IF(L$2="","",IF($A139="","",IFERROR(VLOOKUP($A139,OFFSET('Program and Results'!$A$1,MATCH(Tables!L$1,'Program and Results'!$A:$A,0)-1,1,COUNTIF('Program and Results'!$A:$A,Tables!L$1),4),2,0),"")))</f>
        <v/>
      </c>
      <c r="M139">
        <f ca="1">IF(M$2="","",IF($A139="","",IFERROR(VLOOKUP($A139,OFFSET('Program and Results'!$A$1,MATCH(Tables!M$1,'Program and Results'!$A:$A,0)-1,1,COUNTIF('Program and Results'!$A:$A,Tables!M$1),4),2,0),"")))</f>
        <v>0</v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 t="str">
        <f ca="1">IF(O$2="","",IF($A139="","",IFERROR(VLOOKUP($A139,OFFSET('Program and Results'!$A$1,MATCH(Tables!O$1,'Program and Results'!$A:$A,0)-1,1,COUNTIF('Program and Results'!$A:$A,Tables!O$1),4),2,0),"")))</f>
        <v/>
      </c>
      <c r="P139">
        <f ca="1">IF(P$2="","",IF($A139="","",IFERROR(VLOOKUP($A139,OFFSET('Program and Results'!$A$1,MATCH(Tables!P$1,'Program and Results'!$A:$A,0)-1,1,COUNTIF('Program and Results'!$A:$A,Tables!P$1),4),2,0),"")))</f>
        <v>0</v>
      </c>
      <c r="Q139" t="str">
        <f ca="1">IF(Q$2="","",IF($A139="","",IFERROR(VLOOKUP($A139,OFFSET('Program and Results'!$A$1,MATCH(Tables!Q$1,'Program and Results'!$A:$A,0)-1,1,COUNTIF('Program and Results'!$A:$A,Tables!Q$1),4),2,0),"")))</f>
        <v/>
      </c>
      <c r="R139">
        <f ca="1">IF(R$2="","",IF($A139="","",IFERROR(VLOOKUP($A139,OFFSET('Program and Results'!$A$1,MATCH(Tables!R$1,'Program and Results'!$A:$A,0)-1,1,COUNTIF('Program and Results'!$A:$A,Tables!R$1),4),2,0),"")))</f>
        <v>2</v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1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 t="str">
        <f ca="1">IF(V$2="","",IF($A139="","",IFERROR(VLOOKUP($A139,OFFSET('Program and Results'!$A$1,MATCH(Tables!V$1,'Program and Results'!$A:$A,0)-1,1,COUNTIF('Program and Results'!$A:$A,Tables!V$1),4),2,0),"")))</f>
        <v/>
      </c>
      <c r="W139">
        <f ca="1">IF(W$2="","",IF($A139="","",IFERROR(VLOOKUP($A139,OFFSET('Program and Results'!$A$1,MATCH(Tables!W$1,'Program and Results'!$A:$A,0)-1,1,COUNTIF('Program and Results'!$A:$A,Tables!W$1),4),2,0),"")))</f>
        <v>0</v>
      </c>
      <c r="X139" t="str">
        <f ca="1">IF(X$2="","",IF($A139="","",IFERROR(VLOOKUP($A139,OFFSET('Program and Results'!$A$1,MATCH(Tables!X$1,'Program and Results'!$A:$A,0)-1,1,COUNTIF('Program and Results'!$A:$A,Tables!X$1),4),2,0),"")))</f>
        <v/>
      </c>
      <c r="Y139">
        <f ca="1">IF(Y$2="","",IF($A139="","",IFERROR(VLOOKUP($A139,OFFSET('Program and Results'!$A$1,MATCH(Tables!Y$1,'Program and Results'!$A:$A,0)-1,1,COUNTIF('Program and Results'!$A:$A,Tables!Y$1),4),2,0),"")))</f>
        <v>1</v>
      </c>
      <c r="Z139" t="str">
        <f ca="1">IF(Z$2="","",IF($A139="","",IFERROR(VLOOKUP($A139,OFFSET('Program and Results'!$A$1,MATCH(Tables!Z$1,'Program and Results'!$A:$A,0)-1,1,COUNTIF('Program and Results'!$A:$A,Tables!Z$1),4),2,0),"")))</f>
        <v/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 t="str">
        <f ca="1">IF(AB$2="","",IF($A139="","",IFERROR(VLOOKUP($A139,OFFSET('Program and Results'!$A$1,MATCH(Tables!AB$1,'Program and Results'!$A:$A,0)-1,1,COUNTIF('Program and Results'!$A:$A,Tables!AB$1),4),2,0),"")))</f>
        <v/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 t="str">
        <f ca="1">IF(AD$2="","",IF($A139="","",IFERROR(VLOOKUP($A139,OFFSET('Program and Results'!$A$1,MATCH(Tables!AD$1,'Program and Results'!$A:$A,0)-1,1,COUNTIF('Program and Results'!$A:$A,Tables!AD$1),4),2,0),"")))</f>
        <v/>
      </c>
      <c r="AE139" t="str">
        <f ca="1">IF(AE$2="","",IF($A139="","",IFERROR(VLOOKUP($A139,OFFSET('Program and Results'!$A$1,MATCH(Tables!AE$1,'Program and Results'!$A:$A,0)-1,1,COUNTIF('Program and Results'!$A:$A,Tables!AE$1),4),2,0),"")))</f>
        <v/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 t="str">
        <f ca="1">IF(AG$2="","",IF($A139="","",IFERROR(VLOOKUP($A139,OFFSET('Program and Results'!$A$1,MATCH(Tables!AG$1,'Program and Results'!$A:$A,0)-1,1,COUNTIF('Program and Results'!$A:$A,Tables!AG$1),4),2,0),"")))</f>
        <v/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 t="str">
        <f ca="1">IF(AI$2="","",IF($A139="","",IFERROR(VLOOKUP($A139,OFFSET('Program and Results'!$A$1,MATCH(Tables!AI$1,'Program and Results'!$A:$A,0)-1,1,COUNTIF('Program and Results'!$A:$A,Tables!AI$1),4),2,0),"")))</f>
        <v/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ΑΕΛ ΛΕΜΕΣΟΥ</v>
      </c>
      <c r="B140" t="str">
        <f ca="1">IF(B$2="","",IF($A140="","",IFERROR(VLOOKUP($A140,OFFSET('Program and Results'!$A$1,MATCH(Tables!B$1,'Program and Results'!$A:$A,0)-1,1,COUNTIF('Program and Results'!$A:$A,Tables!B$1),4),2,0),"")))</f>
        <v/>
      </c>
      <c r="C140">
        <f ca="1">IF(C$2="","",IF($A140="","",IFERROR(VLOOKUP($A140,OFFSET('Program and Results'!$A$1,MATCH(Tables!C$1,'Program and Results'!$A:$A,0)-1,1,COUNTIF('Program and Results'!$A:$A,Tables!C$1),4),2,0),"")))</f>
        <v>1</v>
      </c>
      <c r="D140" t="str">
        <f ca="1">IF(D$2="","",IF($A140="","",IFERROR(VLOOKUP($A140,OFFSET('Program and Results'!$A$1,MATCH(Tables!D$1,'Program and Results'!$A:$A,0)-1,1,COUNTIF('Program and Results'!$A:$A,Tables!D$1),4),2,0),"")))</f>
        <v/>
      </c>
      <c r="E140">
        <f ca="1">IF(E$2="","",IF($A140="","",IFERROR(VLOOKUP($A140,OFFSET('Program and Results'!$A$1,MATCH(Tables!E$1,'Program and Results'!$A:$A,0)-1,1,COUNTIF('Program and Results'!$A:$A,Tables!E$1),4),2,0),"")))</f>
        <v>1</v>
      </c>
      <c r="F140" t="str">
        <f ca="1">IF(F$2="","",IF($A140="","",IFERROR(VLOOKUP($A140,OFFSET('Program and Results'!$A$1,MATCH(Tables!F$1,'Program and Results'!$A:$A,0)-1,1,COUNTIF('Program and Results'!$A:$A,Tables!F$1),4),2,0),"")))</f>
        <v/>
      </c>
      <c r="G140">
        <f ca="1">IF(G$2="","",IF($A140="","",IFERROR(VLOOKUP($A140,OFFSET('Program and Results'!$A$1,MATCH(Tables!G$1,'Program and Results'!$A:$A,0)-1,1,COUNTIF('Program and Results'!$A:$A,Tables!G$1),4),2,0),"")))</f>
        <v>0</v>
      </c>
      <c r="H140" t="str">
        <f ca="1">IF(H$2="","",IF($A140="","",IFERROR(VLOOKUP($A140,OFFSET('Program and Results'!$A$1,MATCH(Tables!H$1,'Program and Results'!$A:$A,0)-1,1,COUNTIF('Program and Results'!$A:$A,Tables!H$1),4),2,0),"")))</f>
        <v/>
      </c>
      <c r="I140">
        <f ca="1">IF(I$2="","",IF($A140="","",IFERROR(VLOOKUP($A140,OFFSET('Program and Results'!$A$1,MATCH(Tables!I$1,'Program and Results'!$A:$A,0)-1,1,COUNTIF('Program and Results'!$A:$A,Tables!I$1),4),2,0),"")))</f>
        <v>1</v>
      </c>
      <c r="J140" t="str">
        <f ca="1">IF(J$2="","",IF($A140="","",IFERROR(VLOOKUP($A140,OFFSET('Program and Results'!$A$1,MATCH(Tables!J$1,'Program and Results'!$A:$A,0)-1,1,COUNTIF('Program and Results'!$A:$A,Tables!J$1),4),2,0),"")))</f>
        <v/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0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0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>
        <f ca="1">IF(S$2="","",IF($A140="","",IFERROR(VLOOKUP($A140,OFFSET('Program and Results'!$A$1,MATCH(Tables!S$1,'Program and Results'!$A:$A,0)-1,1,COUNTIF('Program and Results'!$A:$A,Tables!S$1),4),2,0),"")))</f>
        <v>0</v>
      </c>
      <c r="T140" t="str">
        <f ca="1">IF(T$2="","",IF($A140="","",IFERROR(VLOOKUP($A140,OFFSET('Program and Results'!$A$1,MATCH(Tables!T$1,'Program and Results'!$A:$A,0)-1,1,COUNTIF('Program and Results'!$A:$A,Tables!T$1),4),2,0),"")))</f>
        <v/>
      </c>
      <c r="U140">
        <f ca="1">IF(U$2="","",IF($A140="","",IFERROR(VLOOKUP($A140,OFFSET('Program and Results'!$A$1,MATCH(Tables!U$1,'Program and Results'!$A:$A,0)-1,1,COUNTIF('Program and Results'!$A:$A,Tables!U$1),4),2,0),"")))</f>
        <v>0</v>
      </c>
      <c r="V140" t="str">
        <f ca="1">IF(V$2="","",IF($A140="","",IFERROR(VLOOKUP($A140,OFFSET('Program and Results'!$A$1,MATCH(Tables!V$1,'Program and Results'!$A:$A,0)-1,1,COUNTIF('Program and Results'!$A:$A,Tables!V$1),4),2,0),"")))</f>
        <v/>
      </c>
      <c r="W140">
        <f ca="1">IF(W$2="","",IF($A140="","",IFERROR(VLOOKUP($A140,OFFSET('Program and Results'!$A$1,MATCH(Tables!W$1,'Program and Results'!$A:$A,0)-1,1,COUNTIF('Program and Results'!$A:$A,Tables!W$1),4),2,0),"")))</f>
        <v>0</v>
      </c>
      <c r="X140">
        <f ca="1">IF(X$2="","",IF($A140="","",IFERROR(VLOOKUP($A140,OFFSET('Program and Results'!$A$1,MATCH(Tables!X$1,'Program and Results'!$A:$A,0)-1,1,COUNTIF('Program and Results'!$A:$A,Tables!X$1),4),2,0),"")))</f>
        <v>4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 t="str">
        <f ca="1">IF(Z$2="","",IF($A140="","",IFERROR(VLOOKUP($A140,OFFSET('Program and Results'!$A$1,MATCH(Tables!Z$1,'Program and Results'!$A:$A,0)-1,1,COUNTIF('Program and Results'!$A:$A,Tables!Z$1),4),2,0),"")))</f>
        <v/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 t="str">
        <f ca="1">IF(AB$2="","",IF($A140="","",IFERROR(VLOOKUP($A140,OFFSET('Program and Results'!$A$1,MATCH(Tables!AB$1,'Program and Results'!$A:$A,0)-1,1,COUNTIF('Program and Results'!$A:$A,Tables!AB$1),4),2,0),"")))</f>
        <v/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 t="str">
        <f ca="1">IF(AD$2="","",IF($A140="","",IFERROR(VLOOKUP($A140,OFFSET('Program and Results'!$A$1,MATCH(Tables!AD$1,'Program and Results'!$A:$A,0)-1,1,COUNTIF('Program and Results'!$A:$A,Tables!AD$1),4),2,0),"")))</f>
        <v/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 t="str">
        <f ca="1">IF(AG$2="","",IF($A140="","",IFERROR(VLOOKUP($A140,OFFSET('Program and Results'!$A$1,MATCH(Tables!AG$1,'Program and Results'!$A:$A,0)-1,1,COUNTIF('Program and Results'!$A:$A,Tables!AG$1),4),2,0),"")))</f>
        <v/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 t="str">
        <f ca="1">IF(AI$2="","",IF($A140="","",IFERROR(VLOOKUP($A140,OFFSET('Program and Results'!$A$1,MATCH(Tables!AI$1,'Program and Results'!$A:$A,0)-1,1,COUNTIF('Program and Results'!$A:$A,Tables!AI$1),4),2,0),"")))</f>
        <v/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ΑΝΟΡΘΩΣΗ ΑΜΜΟΧΩΣΤΟΥ</v>
      </c>
      <c r="B141">
        <f ca="1">IF(B$2="","",IF($A141="","",IFERROR(VLOOKUP($A141,OFFSET('Program and Results'!$A$1,MATCH(Tables!B$1,'Program and Results'!$A:$A,0)-1,1,COUNTIF('Program and Results'!$A:$A,Tables!B$1),4),2,0),"")))</f>
        <v>2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>
        <f ca="1">IF(D$2="","",IF($A141="","",IFERROR(VLOOKUP($A141,OFFSET('Program and Results'!$A$1,MATCH(Tables!D$1,'Program and Results'!$A:$A,0)-1,1,COUNTIF('Program and Results'!$A:$A,Tables!D$1),4),2,0),"")))</f>
        <v>3</v>
      </c>
      <c r="E141" t="str">
        <f ca="1">IF(E$2="","",IF($A141="","",IFERROR(VLOOKUP($A141,OFFSET('Program and Results'!$A$1,MATCH(Tables!E$1,'Program and Results'!$A:$A,0)-1,1,COUNTIF('Program and Results'!$A:$A,Tables!E$1),4),2,0),"")))</f>
        <v/>
      </c>
      <c r="F141">
        <f ca="1">IF(F$2="","",IF($A141="","",IFERROR(VLOOKUP($A141,OFFSET('Program and Results'!$A$1,MATCH(Tables!F$1,'Program and Results'!$A:$A,0)-1,1,COUNTIF('Program and Results'!$A:$A,Tables!F$1),4),2,0),"")))</f>
        <v>2</v>
      </c>
      <c r="G141">
        <f ca="1">IF(G$2="","",IF($A141="","",IFERROR(VLOOKUP($A141,OFFSET('Program and Results'!$A$1,MATCH(Tables!G$1,'Program and Results'!$A:$A,0)-1,1,COUNTIF('Program and Results'!$A:$A,Tables!G$1),4),2,0),"")))</f>
        <v>2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4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1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2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 t="str">
        <f ca="1">IF(O$2="","",IF($A141="","",IFERROR(VLOOKUP($A141,OFFSET('Program and Results'!$A$1,MATCH(Tables!O$1,'Program and Results'!$A:$A,0)-1,1,COUNTIF('Program and Results'!$A:$A,Tables!O$1),4),2,0),"")))</f>
        <v/>
      </c>
      <c r="P141">
        <f ca="1">IF(P$2="","",IF($A141="","",IFERROR(VLOOKUP($A141,OFFSET('Program and Results'!$A$1,MATCH(Tables!P$1,'Program and Results'!$A:$A,0)-1,1,COUNTIF('Program and Results'!$A:$A,Tables!P$1),4),2,0),"")))</f>
        <v>2</v>
      </c>
      <c r="Q141" t="str">
        <f ca="1">IF(Q$2="","",IF($A141="","",IFERROR(VLOOKUP($A141,OFFSET('Program and Results'!$A$1,MATCH(Tables!Q$1,'Program and Results'!$A:$A,0)-1,1,COUNTIF('Program and Results'!$A:$A,Tables!Q$1),4),2,0),"")))</f>
        <v/>
      </c>
      <c r="R141">
        <f ca="1">IF(R$2="","",IF($A141="","",IFERROR(VLOOKUP($A141,OFFSET('Program and Results'!$A$1,MATCH(Tables!R$1,'Program and Results'!$A:$A,0)-1,1,COUNTIF('Program and Results'!$A:$A,Tables!R$1),4),2,0),"")))</f>
        <v>0</v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 t="str">
        <f ca="1">IF(T$2="","",IF($A141="","",IFERROR(VLOOKUP($A141,OFFSET('Program and Results'!$A$1,MATCH(Tables!T$1,'Program and Results'!$A:$A,0)-1,1,COUNTIF('Program and Results'!$A:$A,Tables!T$1),4),2,0),"")))</f>
        <v/>
      </c>
      <c r="U141">
        <f ca="1">IF(U$2="","",IF($A141="","",IFERROR(VLOOKUP($A141,OFFSET('Program and Results'!$A$1,MATCH(Tables!U$1,'Program and Results'!$A:$A,0)-1,1,COUNTIF('Program and Results'!$A:$A,Tables!U$1),4),2,0),"")))</f>
        <v>3</v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5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>
        <f ca="1">IF(Y$2="","",IF($A141="","",IFERROR(VLOOKUP($A141,OFFSET('Program and Results'!$A$1,MATCH(Tables!Y$1,'Program and Results'!$A:$A,0)-1,1,COUNTIF('Program and Results'!$A:$A,Tables!Y$1),4),2,0),"")))</f>
        <v>1</v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 t="str">
        <f ca="1">IF(AA$2="","",IF($A141="","",IFERROR(VLOOKUP($A141,OFFSET('Program and Results'!$A$1,MATCH(Tables!AA$1,'Program and Results'!$A:$A,0)-1,1,COUNTIF('Program and Results'!$A:$A,Tables!AA$1),4),2,0),"")))</f>
        <v/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 t="str">
        <f ca="1">IF(AC$2="","",IF($A141="","",IFERROR(VLOOKUP($A141,OFFSET('Program and Results'!$A$1,MATCH(Tables!AC$1,'Program and Results'!$A:$A,0)-1,1,COUNTIF('Program and Results'!$A:$A,Tables!AC$1),4),2,0),"")))</f>
        <v/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 t="str">
        <f ca="1">IF(AE$2="","",IF($A141="","",IFERROR(VLOOKUP($A141,OFFSET('Program and Results'!$A$1,MATCH(Tables!AE$1,'Program and Results'!$A:$A,0)-1,1,COUNTIF('Program and Results'!$A:$A,Tables!AE$1),4),2,0),"")))</f>
        <v/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 t="str">
        <f ca="1">IF(AG$2="","",IF($A141="","",IFERROR(VLOOKUP($A141,OFFSET('Program and Results'!$A$1,MATCH(Tables!AG$1,'Program and Results'!$A:$A,0)-1,1,COUNTIF('Program and Results'!$A:$A,Tables!AG$1),4),2,0),"")))</f>
        <v/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 t="str">
        <f ca="1">IF(AI$2="","",IF($A141="","",IFERROR(VLOOKUP($A141,OFFSET('Program and Results'!$A$1,MATCH(Tables!AI$1,'Program and Results'!$A:$A,0)-1,1,COUNTIF('Program and Results'!$A:$A,Tables!AI$1),4),2,0),"")))</f>
        <v/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ΑΠΟΕΛ ΛΕΥΚΩΣΙΑΣ</v>
      </c>
      <c r="B142" t="str">
        <f ca="1">IF(B$2="","",IF($A142="","",IFERROR(VLOOKUP($A142,OFFSET('Program and Results'!$A$1,MATCH(Tables!B$1,'Program and Results'!$A:$A,0)-1,1,COUNTIF('Program and Results'!$A:$A,Tables!B$1),4),2,0),"")))</f>
        <v/>
      </c>
      <c r="C142">
        <f ca="1">IF(C$2="","",IF($A142="","",IFERROR(VLOOKUP($A142,OFFSET('Program and Results'!$A$1,MATCH(Tables!C$1,'Program and Results'!$A:$A,0)-1,1,COUNTIF('Program and Results'!$A:$A,Tables!C$1),4),2,0),"")))</f>
        <v>6</v>
      </c>
      <c r="D142" t="str">
        <f ca="1">IF(D$2="","",IF($A142="","",IFERROR(VLOOKUP($A142,OFFSET('Program and Results'!$A$1,MATCH(Tables!D$1,'Program and Results'!$A:$A,0)-1,1,COUNTIF('Program and Results'!$A:$A,Tables!D$1),4),2,0),"")))</f>
        <v/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4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>
        <f ca="1">IF(H$2="","",IF($A142="","",IFERROR(VLOOKUP($A142,OFFSET('Program and Results'!$A$1,MATCH(Tables!H$1,'Program and Results'!$A:$A,0)-1,1,COUNTIF('Program and Results'!$A:$A,Tables!H$1),4),2,0),"")))</f>
        <v>6</v>
      </c>
      <c r="I142" t="str">
        <f ca="1">IF(I$2="","",IF($A142="","",IFERROR(VLOOKUP($A142,OFFSET('Program and Results'!$A$1,MATCH(Tables!I$1,'Program and Results'!$A:$A,0)-1,1,COUNTIF('Program and Results'!$A:$A,Tables!I$1),4),2,0),"")))</f>
        <v/>
      </c>
      <c r="J142">
        <f ca="1">IF(J$2="","",IF($A142="","",IFERROR(VLOOKUP($A142,OFFSET('Program and Results'!$A$1,MATCH(Tables!J$1,'Program and Results'!$A:$A,0)-1,1,COUNTIF('Program and Results'!$A:$A,Tables!J$1),4),2,0),"")))</f>
        <v>3</v>
      </c>
      <c r="K142" t="str">
        <f ca="1">IF(K$2="","",IF($A142="","",IFERROR(VLOOKUP($A142,OFFSET('Program and Results'!$A$1,MATCH(Tables!K$1,'Program and Results'!$A:$A,0)-1,1,COUNTIF('Program and Results'!$A:$A,Tables!K$1),4),2,0),"")))</f>
        <v/>
      </c>
      <c r="L142">
        <f ca="1">IF(L$2="","",IF($A142="","",IFERROR(VLOOKUP($A142,OFFSET('Program and Results'!$A$1,MATCH(Tables!L$1,'Program and Results'!$A:$A,0)-1,1,COUNTIF('Program and Results'!$A:$A,Tables!L$1),4),2,0),"")))</f>
        <v>0</v>
      </c>
      <c r="M142" t="str">
        <f ca="1">IF(M$2="","",IF($A142="","",IFERROR(VLOOKUP($A142,OFFSET('Program and Results'!$A$1,MATCH(Tables!M$1,'Program and Results'!$A:$A,0)-1,1,COUNTIF('Program and Results'!$A:$A,Tables!M$1),4),2,0),"")))</f>
        <v/>
      </c>
      <c r="N142">
        <f ca="1">IF(N$2="","",IF($A142="","",IFERROR(VLOOKUP($A142,OFFSET('Program and Results'!$A$1,MATCH(Tables!N$1,'Program and Results'!$A:$A,0)-1,1,COUNTIF('Program and Results'!$A:$A,Tables!N$1),4),2,0),"")))</f>
        <v>0</v>
      </c>
      <c r="O142">
        <f ca="1">IF(O$2="","",IF($A142="","",IFERROR(VLOOKUP($A142,OFFSET('Program and Results'!$A$1,MATCH(Tables!O$1,'Program and Results'!$A:$A,0)-1,1,COUNTIF('Program and Results'!$A:$A,Tables!O$1),4),2,0),"")))</f>
        <v>2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1</v>
      </c>
      <c r="R142">
        <f ca="1">IF(R$2="","",IF($A142="","",IFERROR(VLOOKUP($A142,OFFSET('Program and Results'!$A$1,MATCH(Tables!R$1,'Program and Results'!$A:$A,0)-1,1,COUNTIF('Program and Results'!$A:$A,Tables!R$1),4),2,0),"")))</f>
        <v>1</v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3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6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2</v>
      </c>
      <c r="Y142" t="str">
        <f ca="1">IF(Y$2="","",IF($A142="","",IFERROR(VLOOKUP($A142,OFFSET('Program and Results'!$A$1,MATCH(Tables!Y$1,'Program and Results'!$A:$A,0)-1,1,COUNTIF('Program and Results'!$A:$A,Tables!Y$1),4),2,0),"")))</f>
        <v/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 t="str">
        <f ca="1">IF(AA$2="","",IF($A142="","",IFERROR(VLOOKUP($A142,OFFSET('Program and Results'!$A$1,MATCH(Tables!AA$1,'Program and Results'!$A:$A,0)-1,1,COUNTIF('Program and Results'!$A:$A,Tables!AA$1),4),2,0),"")))</f>
        <v/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 t="str">
        <f ca="1">IF(AC$2="","",IF($A142="","",IFERROR(VLOOKUP($A142,OFFSET('Program and Results'!$A$1,MATCH(Tables!AC$1,'Program and Results'!$A:$A,0)-1,1,COUNTIF('Program and Results'!$A:$A,Tables!AC$1),4),2,0),"")))</f>
        <v/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 t="str">
        <f ca="1">IF(AE$2="","",IF($A142="","",IFERROR(VLOOKUP($A142,OFFSET('Program and Results'!$A$1,MATCH(Tables!AE$1,'Program and Results'!$A:$A,0)-1,1,COUNTIF('Program and Results'!$A:$A,Tables!AE$1),4),2,0),"")))</f>
        <v/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 t="str">
        <f ca="1">IF(AG$2="","",IF($A142="","",IFERROR(VLOOKUP($A142,OFFSET('Program and Results'!$A$1,MATCH(Tables!AG$1,'Program and Results'!$A:$A,0)-1,1,COUNTIF('Program and Results'!$A:$A,Tables!AG$1),4),2,0),"")))</f>
        <v/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 t="str">
        <f ca="1">IF(AI$2="","",IF($A142="","",IFERROR(VLOOKUP($A142,OFFSET('Program and Results'!$A$1,MATCH(Tables!AI$1,'Program and Results'!$A:$A,0)-1,1,COUNTIF('Program and Results'!$A:$A,Tables!AI$1),4),2,0),"")))</f>
        <v/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ΑΠΟΛΛΩΝΑΣ ΛΕΜΕΣΟΥ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5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0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2</v>
      </c>
      <c r="K143">
        <f ca="1">IF(K$2="","",IF($A143="","",IFERROR(VLOOKUP($A143,OFFSET('Program and Results'!$A$1,MATCH(Tables!K$1,'Program and Results'!$A:$A,0)-1,1,COUNTIF('Program and Results'!$A:$A,Tables!K$1),4),2,0),"")))</f>
        <v>0</v>
      </c>
      <c r="L143" t="str">
        <f ca="1">IF(L$2="","",IF($A143="","",IFERROR(VLOOKUP($A143,OFFSET('Program and Results'!$A$1,MATCH(Tables!L$1,'Program and Results'!$A:$A,0)-1,1,COUNTIF('Program and Results'!$A:$A,Tables!L$1),4),2,0),"")))</f>
        <v/>
      </c>
      <c r="M143">
        <f ca="1">IF(M$2="","",IF($A143="","",IFERROR(VLOOKUP($A143,OFFSET('Program and Results'!$A$1,MATCH(Tables!M$1,'Program and Results'!$A:$A,0)-1,1,COUNTIF('Program and Results'!$A:$A,Tables!M$1),4),2,0),"")))</f>
        <v>0</v>
      </c>
      <c r="N143" t="str">
        <f ca="1">IF(N$2="","",IF($A143="","",IFERROR(VLOOKUP($A143,OFFSET('Program and Results'!$A$1,MATCH(Tables!N$1,'Program and Results'!$A:$A,0)-1,1,COUNTIF('Program and Results'!$A:$A,Tables!N$1),4),2,0),"")))</f>
        <v/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2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3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4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 t="str">
        <f ca="1">IF(X$2="","",IF($A143="","",IFERROR(VLOOKUP($A143,OFFSET('Program and Results'!$A$1,MATCH(Tables!X$1,'Program and Results'!$A:$A,0)-1,1,COUNTIF('Program and Results'!$A:$A,Tables!X$1),4),2,0),"")))</f>
        <v/>
      </c>
      <c r="Y143">
        <f ca="1">IF(Y$2="","",IF($A143="","",IFERROR(VLOOKUP($A143,OFFSET('Program and Results'!$A$1,MATCH(Tables!Y$1,'Program and Results'!$A:$A,0)-1,1,COUNTIF('Program and Results'!$A:$A,Tables!Y$1),4),2,0),"")))</f>
        <v>3</v>
      </c>
      <c r="Z143" t="str">
        <f ca="1">IF(Z$2="","",IF($A143="","",IFERROR(VLOOKUP($A143,OFFSET('Program and Results'!$A$1,MATCH(Tables!Z$1,'Program and Results'!$A:$A,0)-1,1,COUNTIF('Program and Results'!$A:$A,Tables!Z$1),4),2,0),"")))</f>
        <v/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 t="str">
        <f ca="1">IF(AB$2="","",IF($A143="","",IFERROR(VLOOKUP($A143,OFFSET('Program and Results'!$A$1,MATCH(Tables!AB$1,'Program and Results'!$A:$A,0)-1,1,COUNTIF('Program and Results'!$A:$A,Tables!AB$1),4),2,0),"")))</f>
        <v/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 t="str">
        <f ca="1">IF(AD$2="","",IF($A143="","",IFERROR(VLOOKUP($A143,OFFSET('Program and Results'!$A$1,MATCH(Tables!AD$1,'Program and Results'!$A:$A,0)-1,1,COUNTIF('Program and Results'!$A:$A,Tables!AD$1),4),2,0),"")))</f>
        <v/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 t="str">
        <f ca="1">IF(AF$2="","",IF($A143="","",IFERROR(VLOOKUP($A143,OFFSET('Program and Results'!$A$1,MATCH(Tables!AF$1,'Program and Results'!$A:$A,0)-1,1,COUNTIF('Program and Results'!$A:$A,Tables!AF$1),4),2,0),"")))</f>
        <v/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 t="str">
        <f ca="1">IF(AH$2="","",IF($A143="","",IFERROR(VLOOKUP($A143,OFFSET('Program and Results'!$A$1,MATCH(Tables!AH$1,'Program and Results'!$A:$A,0)-1,1,COUNTIF('Program and Results'!$A:$A,Tables!AH$1),4),2,0),"")))</f>
        <v/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ΑΡΗΣ ΛΕΜΕΣΟΥ</v>
      </c>
      <c r="B144" t="str">
        <f ca="1">IF(B$2="","",IF($A144="","",IFERROR(VLOOKUP($A144,OFFSET('Program and Results'!$A$1,MATCH(Tables!B$1,'Program and Results'!$A:$A,0)-1,1,COUNTIF('Program and Results'!$A:$A,Tables!B$1),4),2,0),"")))</f>
        <v/>
      </c>
      <c r="C144">
        <f ca="1">IF(C$2="","",IF($A144="","",IFERROR(VLOOKUP($A144,OFFSET('Program and Results'!$A$1,MATCH(Tables!C$1,'Program and Results'!$A:$A,0)-1,1,COUNTIF('Program and Results'!$A:$A,Tables!C$1),4),2,0),"")))</f>
        <v>1</v>
      </c>
      <c r="D144" t="str">
        <f ca="1">IF(D$2="","",IF($A144="","",IFERROR(VLOOKUP($A144,OFFSET('Program and Results'!$A$1,MATCH(Tables!D$1,'Program and Results'!$A:$A,0)-1,1,COUNTIF('Program and Results'!$A:$A,Tables!D$1),4),2,0),"")))</f>
        <v/>
      </c>
      <c r="E144">
        <f ca="1">IF(E$2="","",IF($A144="","",IFERROR(VLOOKUP($A144,OFFSET('Program and Results'!$A$1,MATCH(Tables!E$1,'Program and Results'!$A:$A,0)-1,1,COUNTIF('Program and Results'!$A:$A,Tables!E$1),4),2,0),"")))</f>
        <v>0</v>
      </c>
      <c r="F144" t="str">
        <f ca="1">IF(F$2="","",IF($A144="","",IFERROR(VLOOKUP($A144,OFFSET('Program and Results'!$A$1,MATCH(Tables!F$1,'Program and Results'!$A:$A,0)-1,1,COUNTIF('Program and Results'!$A:$A,Tables!F$1),4),2,0),"")))</f>
        <v/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2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0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2</v>
      </c>
      <c r="O144">
        <f ca="1">IF(O$2="","",IF($A144="","",IFERROR(VLOOKUP($A144,OFFSET('Program and Results'!$A$1,MATCH(Tables!O$1,'Program and Results'!$A:$A,0)-1,1,COUNTIF('Program and Results'!$A:$A,Tables!O$1),4),2,0),"")))</f>
        <v>2</v>
      </c>
      <c r="P144" t="str">
        <f ca="1">IF(P$2="","",IF($A144="","",IFERROR(VLOOKUP($A144,OFFSET('Program and Results'!$A$1,MATCH(Tables!P$1,'Program and Results'!$A:$A,0)-1,1,COUNTIF('Program and Results'!$A:$A,Tables!P$1),4),2,0),"")))</f>
        <v/>
      </c>
      <c r="Q144">
        <f ca="1">IF(Q$2="","",IF($A144="","",IFERROR(VLOOKUP($A144,OFFSET('Program and Results'!$A$1,MATCH(Tables!Q$1,'Program and Results'!$A:$A,0)-1,1,COUNTIF('Program and Results'!$A:$A,Tables!Q$1),4),2,0),"")))</f>
        <v>1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>
        <f ca="1">IF(S$2="","",IF($A144="","",IFERROR(VLOOKUP($A144,OFFSET('Program and Results'!$A$1,MATCH(Tables!S$1,'Program and Results'!$A:$A,0)-1,1,COUNTIF('Program and Results'!$A:$A,Tables!S$1),4),2,0),"")))</f>
        <v>1</v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0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2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 t="str">
        <f ca="1">IF(Z$2="","",IF($A144="","",IFERROR(VLOOKUP($A144,OFFSET('Program and Results'!$A$1,MATCH(Tables!Z$1,'Program and Results'!$A:$A,0)-1,1,COUNTIF('Program and Results'!$A:$A,Tables!Z$1),4),2,0),"")))</f>
        <v/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 t="str">
        <f ca="1">IF(AB$2="","",IF($A144="","",IFERROR(VLOOKUP($A144,OFFSET('Program and Results'!$A$1,MATCH(Tables!AB$1,'Program and Results'!$A:$A,0)-1,1,COUNTIF('Program and Results'!$A:$A,Tables!AB$1),4),2,0),"")))</f>
        <v/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 t="str">
        <f ca="1">IF(AD$2="","",IF($A144="","",IFERROR(VLOOKUP($A144,OFFSET('Program and Results'!$A$1,MATCH(Tables!AD$1,'Program and Results'!$A:$A,0)-1,1,COUNTIF('Program and Results'!$A:$A,Tables!AD$1),4),2,0),"")))</f>
        <v/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 t="str">
        <f ca="1">IF(AF$2="","",IF($A144="","",IFERROR(VLOOKUP($A144,OFFSET('Program and Results'!$A$1,MATCH(Tables!AF$1,'Program and Results'!$A:$A,0)-1,1,COUNTIF('Program and Results'!$A:$A,Tables!AF$1),4),2,0),"")))</f>
        <v/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 t="str">
        <f ca="1">IF(AI$2="","",IF($A144="","",IFERROR(VLOOKUP($A144,OFFSET('Program and Results'!$A$1,MATCH(Tables!AI$1,'Program and Results'!$A:$A,0)-1,1,COUNTIF('Program and Results'!$A:$A,Tables!AI$1),4),2,0),"")))</f>
        <v/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ΔΟΞΑ ΚΑΤΩΚΟΠΙΑΣ</v>
      </c>
      <c r="B145" t="str">
        <f ca="1">IF(B$2="","",IF($A145="","",IFERROR(VLOOKUP($A145,OFFSET('Program and Results'!$A$1,MATCH(Tables!B$1,'Program and Results'!$A:$A,0)-1,1,COUNTIF('Program and Results'!$A:$A,Tables!B$1),4),2,0),"")))</f>
        <v/>
      </c>
      <c r="C145">
        <f ca="1">IF(C$2="","",IF($A145="","",IFERROR(VLOOKUP($A145,OFFSET('Program and Results'!$A$1,MATCH(Tables!C$1,'Program and Results'!$A:$A,0)-1,1,COUNTIF('Program and Results'!$A:$A,Tables!C$1),4),2,0),"")))</f>
        <v>0</v>
      </c>
      <c r="D145" t="str">
        <f ca="1">IF(D$2="","",IF($A145="","",IFERROR(VLOOKUP($A145,OFFSET('Program and Results'!$A$1,MATCH(Tables!D$1,'Program and Results'!$A:$A,0)-1,1,COUNTIF('Program and Results'!$A:$A,Tables!D$1),4),2,0),"")))</f>
        <v/>
      </c>
      <c r="E145">
        <f ca="1">IF(E$2="","",IF($A145="","",IFERROR(VLOOKUP($A145,OFFSET('Program and Results'!$A$1,MATCH(Tables!E$1,'Program and Results'!$A:$A,0)-1,1,COUNTIF('Program and Results'!$A:$A,Tables!E$1),4),2,0),"")))</f>
        <v>0</v>
      </c>
      <c r="F145" t="str">
        <f ca="1">IF(F$2="","",IF($A145="","",IFERROR(VLOOKUP($A145,OFFSET('Program and Results'!$A$1,MATCH(Tables!F$1,'Program and Results'!$A:$A,0)-1,1,COUNTIF('Program and Results'!$A:$A,Tables!F$1),4),2,0),"")))</f>
        <v/>
      </c>
      <c r="G145">
        <f ca="1">IF(G$2="","",IF($A145="","",IFERROR(VLOOKUP($A145,OFFSET('Program and Results'!$A$1,MATCH(Tables!G$1,'Program and Results'!$A:$A,0)-1,1,COUNTIF('Program and Results'!$A:$A,Tables!G$1),4),2,0),"")))</f>
        <v>2</v>
      </c>
      <c r="H145" t="str">
        <f ca="1">IF(H$2="","",IF($A145="","",IFERROR(VLOOKUP($A145,OFFSET('Program and Results'!$A$1,MATCH(Tables!H$1,'Program and Results'!$A:$A,0)-1,1,COUNTIF('Program and Results'!$A:$A,Tables!H$1),4),2,0),"")))</f>
        <v/>
      </c>
      <c r="I145">
        <f ca="1">IF(I$2="","",IF($A145="","",IFERROR(VLOOKUP($A145,OFFSET('Program and Results'!$A$1,MATCH(Tables!I$1,'Program and Results'!$A:$A,0)-1,1,COUNTIF('Program and Results'!$A:$A,Tables!I$1),4),2,0),"")))</f>
        <v>2</v>
      </c>
      <c r="J145" t="str">
        <f ca="1">IF(J$2="","",IF($A145="","",IFERROR(VLOOKUP($A145,OFFSET('Program and Results'!$A$1,MATCH(Tables!J$1,'Program and Results'!$A:$A,0)-1,1,COUNTIF('Program and Results'!$A:$A,Tables!J$1),4),2,0),"")))</f>
        <v/>
      </c>
      <c r="K145">
        <f ca="1">IF(K$2="","",IF($A145="","",IFERROR(VLOOKUP($A145,OFFSET('Program and Results'!$A$1,MATCH(Tables!K$1,'Program and Results'!$A:$A,0)-1,1,COUNTIF('Program and Results'!$A:$A,Tables!K$1),4),2,0),"")))</f>
        <v>2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1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0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>
        <f ca="1">IF(S$2="","",IF($A145="","",IFERROR(VLOOKUP($A145,OFFSET('Program and Results'!$A$1,MATCH(Tables!S$1,'Program and Results'!$A:$A,0)-1,1,COUNTIF('Program and Results'!$A:$A,Tables!S$1),4),2,0),"")))</f>
        <v>1</v>
      </c>
      <c r="T145" t="str">
        <f ca="1">IF(T$2="","",IF($A145="","",IFERROR(VLOOKUP($A145,OFFSET('Program and Results'!$A$1,MATCH(Tables!T$1,'Program and Results'!$A:$A,0)-1,1,COUNTIF('Program and Results'!$A:$A,Tables!T$1),4),2,0),"")))</f>
        <v/>
      </c>
      <c r="U145">
        <f ca="1">IF(U$2="","",IF($A145="","",IFERROR(VLOOKUP($A145,OFFSET('Program and Results'!$A$1,MATCH(Tables!U$1,'Program and Results'!$A:$A,0)-1,1,COUNTIF('Program and Results'!$A:$A,Tables!U$1),4),2,0),"")))</f>
        <v>2</v>
      </c>
      <c r="V145" t="str">
        <f ca="1">IF(V$2="","",IF($A145="","",IFERROR(VLOOKUP($A145,OFFSET('Program and Results'!$A$1,MATCH(Tables!V$1,'Program and Results'!$A:$A,0)-1,1,COUNTIF('Program and Results'!$A:$A,Tables!V$1),4),2,0),"")))</f>
        <v/>
      </c>
      <c r="W145">
        <f ca="1">IF(W$2="","",IF($A145="","",IFERROR(VLOOKUP($A145,OFFSET('Program and Results'!$A$1,MATCH(Tables!W$1,'Program and Results'!$A:$A,0)-1,1,COUNTIF('Program and Results'!$A:$A,Tables!W$1),4),2,0),"")))</f>
        <v>1</v>
      </c>
      <c r="X145" t="str">
        <f ca="1">IF(X$2="","",IF($A145="","",IFERROR(VLOOKUP($A145,OFFSET('Program and Results'!$A$1,MATCH(Tables!X$1,'Program and Results'!$A:$A,0)-1,1,COUNTIF('Program and Results'!$A:$A,Tables!X$1),4),2,0),"")))</f>
        <v/>
      </c>
      <c r="Y145">
        <f ca="1">IF(Y$2="","",IF($A145="","",IFERROR(VLOOKUP($A145,OFFSET('Program and Results'!$A$1,MATCH(Tables!Y$1,'Program and Results'!$A:$A,0)-1,1,COUNTIF('Program and Results'!$A:$A,Tables!Y$1),4),2,0),"")))</f>
        <v>2</v>
      </c>
      <c r="Z145" t="str">
        <f ca="1">IF(Z$2="","",IF($A145="","",IFERROR(VLOOKUP($A145,OFFSET('Program and Results'!$A$1,MATCH(Tables!Z$1,'Program and Results'!$A:$A,0)-1,1,COUNTIF('Program and Results'!$A:$A,Tables!Z$1),4),2,0),"")))</f>
        <v/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 t="str">
        <f ca="1">IF(AC$2="","",IF($A145="","",IFERROR(VLOOKUP($A145,OFFSET('Program and Results'!$A$1,MATCH(Tables!AC$1,'Program and Results'!$A:$A,0)-1,1,COUNTIF('Program and Results'!$A:$A,Tables!AC$1),4),2,0),"")))</f>
        <v/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 t="str">
        <f ca="1">IF(AE$2="","",IF($A145="","",IFERROR(VLOOKUP($A145,OFFSET('Program and Results'!$A$1,MATCH(Tables!AE$1,'Program and Results'!$A:$A,0)-1,1,COUNTIF('Program and Results'!$A:$A,Tables!AE$1),4),2,0),"")))</f>
        <v/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 t="str">
        <f ca="1">IF(AG$2="","",IF($A145="","",IFERROR(VLOOKUP($A145,OFFSET('Program and Results'!$A$1,MATCH(Tables!AG$1,'Program and Results'!$A:$A,0)-1,1,COUNTIF('Program and Results'!$A:$A,Tables!AG$1),4),2,0),"")))</f>
        <v/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 t="str">
        <f ca="1">IF(AI$2="","",IF($A145="","",IFERROR(VLOOKUP($A145,OFFSET('Program and Results'!$A$1,MATCH(Tables!AI$1,'Program and Results'!$A:$A,0)-1,1,COUNTIF('Program and Results'!$A:$A,Tables!AI$1),4),2,0),"")))</f>
        <v/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ΕΘΝΙΚΟΣ ΑΧΝΑΣ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>
        <f ca="1">IF(C$2="","",IF($A146="","",IFERROR(VLOOKUP($A146,OFFSET('Program and Results'!$A$1,MATCH(Tables!C$1,'Program and Results'!$A:$A,0)-1,1,COUNTIF('Program and Results'!$A:$A,Tables!C$1),4),2,0),"")))</f>
        <v>1</v>
      </c>
      <c r="D146" t="str">
        <f ca="1">IF(D$2="","",IF($A146="","",IFERROR(VLOOKUP($A146,OFFSET('Program and Results'!$A$1,MATCH(Tables!D$1,'Program and Results'!$A:$A,0)-1,1,COUNTIF('Program and Results'!$A:$A,Tables!D$1),4),2,0),"")))</f>
        <v/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2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0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1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0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 t="str">
        <f ca="1">IF(O$2="","",IF($A146="","",IFERROR(VLOOKUP($A146,OFFSET('Program and Results'!$A$1,MATCH(Tables!O$1,'Program and Results'!$A:$A,0)-1,1,COUNTIF('Program and Results'!$A:$A,Tables!O$1),4),2,0),"")))</f>
        <v/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>
        <f ca="1">IF(S$2="","",IF($A146="","",IFERROR(VLOOKUP($A146,OFFSET('Program and Results'!$A$1,MATCH(Tables!S$1,'Program and Results'!$A:$A,0)-1,1,COUNTIF('Program and Results'!$A:$A,Tables!S$1),4),2,0),"")))</f>
        <v>2</v>
      </c>
      <c r="T146" t="str">
        <f ca="1">IF(T$2="","",IF($A146="","",IFERROR(VLOOKUP($A146,OFFSET('Program and Results'!$A$1,MATCH(Tables!T$1,'Program and Results'!$A:$A,0)-1,1,COUNTIF('Program and Results'!$A:$A,Tables!T$1),4),2,0),"")))</f>
        <v/>
      </c>
      <c r="U146">
        <f ca="1">IF(U$2="","",IF($A146="","",IFERROR(VLOOKUP($A146,OFFSET('Program and Results'!$A$1,MATCH(Tables!U$1,'Program and Results'!$A:$A,0)-1,1,COUNTIF('Program and Results'!$A:$A,Tables!U$1),4),2,0),"")))</f>
        <v>1</v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1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>
        <f ca="1">IF(Y$2="","",IF($A146="","",IFERROR(VLOOKUP($A146,OFFSET('Program and Results'!$A$1,MATCH(Tables!Y$1,'Program and Results'!$A:$A,0)-1,1,COUNTIF('Program and Results'!$A:$A,Tables!Y$1),4),2,0),"")))</f>
        <v>0</v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 t="str">
        <f ca="1">IF(AA$2="","",IF($A146="","",IFERROR(VLOOKUP($A146,OFFSET('Program and Results'!$A$1,MATCH(Tables!AA$1,'Program and Results'!$A:$A,0)-1,1,COUNTIF('Program and Results'!$A:$A,Tables!AA$1),4),2,0),"")))</f>
        <v/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 t="str">
        <f ca="1">IF(AC$2="","",IF($A146="","",IFERROR(VLOOKUP($A146,OFFSET('Program and Results'!$A$1,MATCH(Tables!AC$1,'Program and Results'!$A:$A,0)-1,1,COUNTIF('Program and Results'!$A:$A,Tables!AC$1),4),2,0),"")))</f>
        <v/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 t="str">
        <f ca="1">IF(AE$2="","",IF($A146="","",IFERROR(VLOOKUP($A146,OFFSET('Program and Results'!$A$1,MATCH(Tables!AE$1,'Program and Results'!$A:$A,0)-1,1,COUNTIF('Program and Results'!$A:$A,Tables!AE$1),4),2,0),"")))</f>
        <v/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 t="str">
        <f ca="1">IF(AG$2="","",IF($A146="","",IFERROR(VLOOKUP($A146,OFFSET('Program and Results'!$A$1,MATCH(Tables!AG$1,'Program and Results'!$A:$A,0)-1,1,COUNTIF('Program and Results'!$A:$A,Tables!AG$1),4),2,0),"")))</f>
        <v/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 t="str">
        <f ca="1">IF(AI$2="","",IF($A146="","",IFERROR(VLOOKUP($A146,OFFSET('Program and Results'!$A$1,MATCH(Tables!AI$1,'Program and Results'!$A:$A,0)-1,1,COUNTIF('Program and Results'!$A:$A,Tables!AI$1),4),2,0),"")))</f>
        <v/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ΕΝΩΣΗ ΝΕΩΝ ΠΑΡΑΛΙΜΝΙΟΥ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0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2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0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2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0</v>
      </c>
      <c r="O147">
        <f ca="1">IF(O$2="","",IF($A147="","",IFERROR(VLOOKUP($A147,OFFSET('Program and Results'!$A$1,MATCH(Tables!O$1,'Program and Results'!$A:$A,0)-1,1,COUNTIF('Program and Results'!$A:$A,Tables!O$1),4),2,0),"")))</f>
        <v>2</v>
      </c>
      <c r="P147" t="str">
        <f ca="1">IF(P$2="","",IF($A147="","",IFERROR(VLOOKUP($A147,OFFSET('Program and Results'!$A$1,MATCH(Tables!P$1,'Program and Results'!$A:$A,0)-1,1,COUNTIF('Program and Results'!$A:$A,Tables!P$1),4),2,0),"")))</f>
        <v/>
      </c>
      <c r="Q147">
        <f ca="1">IF(Q$2="","",IF($A147="","",IFERROR(VLOOKUP($A147,OFFSET('Program and Results'!$A$1,MATCH(Tables!Q$1,'Program and Results'!$A:$A,0)-1,1,COUNTIF('Program and Results'!$A:$A,Tables!Q$1),4),2,0),"")))</f>
        <v>0</v>
      </c>
      <c r="R147" t="str">
        <f ca="1">IF(R$2="","",IF($A147="","",IFERROR(VLOOKUP($A147,OFFSET('Program and Results'!$A$1,MATCH(Tables!R$1,'Program and Results'!$A:$A,0)-1,1,COUNTIF('Program and Results'!$A:$A,Tables!R$1),4),2,0),"")))</f>
        <v/>
      </c>
      <c r="S147">
        <f ca="1">IF(S$2="","",IF($A147="","",IFERROR(VLOOKUP($A147,OFFSET('Program and Results'!$A$1,MATCH(Tables!S$1,'Program and Results'!$A:$A,0)-1,1,COUNTIF('Program and Results'!$A:$A,Tables!S$1),4),2,0),"")))</f>
        <v>0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2</v>
      </c>
      <c r="V147">
        <f ca="1">IF(V$2="","",IF($A147="","",IFERROR(VLOOKUP($A147,OFFSET('Program and Results'!$A$1,MATCH(Tables!V$1,'Program and Results'!$A:$A,0)-1,1,COUNTIF('Program and Results'!$A:$A,Tables!V$1),4),2,0),"")))</f>
        <v>0</v>
      </c>
      <c r="W147" t="str">
        <f ca="1">IF(W$2="","",IF($A147="","",IFERROR(VLOOKUP($A147,OFFSET('Program and Results'!$A$1,MATCH(Tables!W$1,'Program and Results'!$A:$A,0)-1,1,COUNTIF('Program and Results'!$A:$A,Tables!W$1),4),2,0),"")))</f>
        <v/>
      </c>
      <c r="X147">
        <f ca="1">IF(X$2="","",IF($A147="","",IFERROR(VLOOKUP($A147,OFFSET('Program and Results'!$A$1,MATCH(Tables!X$1,'Program and Results'!$A:$A,0)-1,1,COUNTIF('Program and Results'!$A:$A,Tables!X$1),4),2,0),"")))</f>
        <v>2</v>
      </c>
      <c r="Y147" t="str">
        <f ca="1">IF(Y$2="","",IF($A147="","",IFERROR(VLOOKUP($A147,OFFSET('Program and Results'!$A$1,MATCH(Tables!Y$1,'Program and Results'!$A:$A,0)-1,1,COUNTIF('Program and Results'!$A:$A,Tables!Y$1),4),2,0),"")))</f>
        <v/>
      </c>
      <c r="Z147" t="str">
        <f ca="1">IF(Z$2="","",IF($A147="","",IFERROR(VLOOKUP($A147,OFFSET('Program and Results'!$A$1,MATCH(Tables!Z$1,'Program and Results'!$A:$A,0)-1,1,COUNTIF('Program and Results'!$A:$A,Tables!Z$1),4),2,0),"")))</f>
        <v/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 t="str">
        <f ca="1">IF(AB$2="","",IF($A147="","",IFERROR(VLOOKUP($A147,OFFSET('Program and Results'!$A$1,MATCH(Tables!AB$1,'Program and Results'!$A:$A,0)-1,1,COUNTIF('Program and Results'!$A:$A,Tables!AB$1),4),2,0),"")))</f>
        <v/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 t="str">
        <f ca="1">IF(AD$2="","",IF($A147="","",IFERROR(VLOOKUP($A147,OFFSET('Program and Results'!$A$1,MATCH(Tables!AD$1,'Program and Results'!$A:$A,0)-1,1,COUNTIF('Program and Results'!$A:$A,Tables!AD$1),4),2,0),"")))</f>
        <v/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 t="str">
        <f ca="1">IF(AF$2="","",IF($A147="","",IFERROR(VLOOKUP($A147,OFFSET('Program and Results'!$A$1,MATCH(Tables!AF$1,'Program and Results'!$A:$A,0)-1,1,COUNTIF('Program and Results'!$A:$A,Tables!AF$1),4),2,0),"")))</f>
        <v/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 t="str">
        <f ca="1">IF(AH$2="","",IF($A147="","",IFERROR(VLOOKUP($A147,OFFSET('Program and Results'!$A$1,MATCH(Tables!AH$1,'Program and Results'!$A:$A,0)-1,1,COUNTIF('Program and Results'!$A:$A,Tables!AH$1),4),2,0),"")))</f>
        <v/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ΕΡΜΗΣ ΑΡΑΔΙΠΠΟΥ</v>
      </c>
      <c r="B148">
        <f ca="1">IF(B$2="","",IF($A148="","",IFERROR(VLOOKUP($A148,OFFSET('Program and Results'!$A$1,MATCH(Tables!B$1,'Program and Results'!$A:$A,0)-1,1,COUNTIF('Program and Results'!$A:$A,Tables!B$1),4),2,0),"")))</f>
        <v>1</v>
      </c>
      <c r="C148" t="str">
        <f ca="1">IF(C$2="","",IF($A148="","",IFERROR(VLOOKUP($A148,OFFSET('Program and Results'!$A$1,MATCH(Tables!C$1,'Program and Results'!$A:$A,0)-1,1,COUNTIF('Program and Results'!$A:$A,Tables!C$1),4),2,0),"")))</f>
        <v/>
      </c>
      <c r="D148">
        <f ca="1">IF(D$2="","",IF($A148="","",IFERROR(VLOOKUP($A148,OFFSET('Program and Results'!$A$1,MATCH(Tables!D$1,'Program and Results'!$A:$A,0)-1,1,COUNTIF('Program and Results'!$A:$A,Tables!D$1),4),2,0),"")))</f>
        <v>2</v>
      </c>
      <c r="E148" t="str">
        <f ca="1">IF(E$2="","",IF($A148="","",IFERROR(VLOOKUP($A148,OFFSET('Program and Results'!$A$1,MATCH(Tables!E$1,'Program and Results'!$A:$A,0)-1,1,COUNTIF('Program and Results'!$A:$A,Tables!E$1),4),2,0),"")))</f>
        <v/>
      </c>
      <c r="F148">
        <f ca="1">IF(F$2="","",IF($A148="","",IFERROR(VLOOKUP($A148,OFFSET('Program and Results'!$A$1,MATCH(Tables!F$1,'Program and Results'!$A:$A,0)-1,1,COUNTIF('Program and Results'!$A:$A,Tables!F$1),4),2,0),"")))</f>
        <v>1</v>
      </c>
      <c r="G148" t="str">
        <f ca="1">IF(G$2="","",IF($A148="","",IFERROR(VLOOKUP($A148,OFFSET('Program and Results'!$A$1,MATCH(Tables!G$1,'Program and Results'!$A:$A,0)-1,1,COUNTIF('Program and Results'!$A:$A,Tables!G$1),4),2,0),"")))</f>
        <v/>
      </c>
      <c r="H148">
        <f ca="1">IF(H$2="","",IF($A148="","",IFERROR(VLOOKUP($A148,OFFSET('Program and Results'!$A$1,MATCH(Tables!H$1,'Program and Results'!$A:$A,0)-1,1,COUNTIF('Program and Results'!$A:$A,Tables!H$1),4),2,0),"")))</f>
        <v>0</v>
      </c>
      <c r="I148" t="str">
        <f ca="1">IF(I$2="","",IF($A148="","",IFERROR(VLOOKUP($A148,OFFSET('Program and Results'!$A$1,MATCH(Tables!I$1,'Program and Results'!$A:$A,0)-1,1,COUNTIF('Program and Results'!$A:$A,Tables!I$1),4),2,0),"")))</f>
        <v/>
      </c>
      <c r="J148">
        <f ca="1">IF(J$2="","",IF($A148="","",IFERROR(VLOOKUP($A148,OFFSET('Program and Results'!$A$1,MATCH(Tables!J$1,'Program and Results'!$A:$A,0)-1,1,COUNTIF('Program and Results'!$A:$A,Tables!J$1),4),2,0),"")))</f>
        <v>0</v>
      </c>
      <c r="K148" t="str">
        <f ca="1">IF(K$2="","",IF($A148="","",IFERROR(VLOOKUP($A148,OFFSET('Program and Results'!$A$1,MATCH(Tables!K$1,'Program and Results'!$A:$A,0)-1,1,COUNTIF('Program and Results'!$A:$A,Tables!K$1),4),2,0),"")))</f>
        <v/>
      </c>
      <c r="L148">
        <f ca="1">IF(L$2="","",IF($A148="","",IFERROR(VLOOKUP($A148,OFFSET('Program and Results'!$A$1,MATCH(Tables!L$1,'Program and Results'!$A:$A,0)-1,1,COUNTIF('Program and Results'!$A:$A,Tables!L$1),4),2,0),"")))</f>
        <v>2</v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 t="str">
        <f ca="1">IF(O$2="","",IF($A148="","",IFERROR(VLOOKUP($A148,OFFSET('Program and Results'!$A$1,MATCH(Tables!O$1,'Program and Results'!$A:$A,0)-1,1,COUNTIF('Program and Results'!$A:$A,Tables!O$1),4),2,0),"")))</f>
        <v/>
      </c>
      <c r="P148">
        <f ca="1">IF(P$2="","",IF($A148="","",IFERROR(VLOOKUP($A148,OFFSET('Program and Results'!$A$1,MATCH(Tables!P$1,'Program and Results'!$A:$A,0)-1,1,COUNTIF('Program and Results'!$A:$A,Tables!P$1),4),2,0),"")))</f>
        <v>0</v>
      </c>
      <c r="Q148" t="str">
        <f ca="1">IF(Q$2="","",IF($A148="","",IFERROR(VLOOKUP($A148,OFFSET('Program and Results'!$A$1,MATCH(Tables!Q$1,'Program and Results'!$A:$A,0)-1,1,COUNTIF('Program and Results'!$A:$A,Tables!Q$1),4),2,0),"")))</f>
        <v/>
      </c>
      <c r="R148">
        <f ca="1">IF(R$2="","",IF($A148="","",IFERROR(VLOOKUP($A148,OFFSET('Program and Results'!$A$1,MATCH(Tables!R$1,'Program and Results'!$A:$A,0)-1,1,COUNTIF('Program and Results'!$A:$A,Tables!R$1),4),2,0),"")))</f>
        <v>2</v>
      </c>
      <c r="S148" t="str">
        <f ca="1">IF(S$2="","",IF($A148="","",IFERROR(VLOOKUP($A148,OFFSET('Program and Results'!$A$1,MATCH(Tables!S$1,'Program and Results'!$A:$A,0)-1,1,COUNTIF('Program and Results'!$A:$A,Tables!S$1),4),2,0),"")))</f>
        <v/>
      </c>
      <c r="T148">
        <f ca="1">IF(T$2="","",IF($A148="","",IFERROR(VLOOKUP($A148,OFFSET('Program and Results'!$A$1,MATCH(Tables!T$1,'Program and Results'!$A:$A,0)-1,1,COUNTIF('Program and Results'!$A:$A,Tables!T$1),4),2,0),"")))</f>
        <v>1</v>
      </c>
      <c r="U148" t="str">
        <f ca="1">IF(U$2="","",IF($A148="","",IFERROR(VLOOKUP($A148,OFFSET('Program and Results'!$A$1,MATCH(Tables!U$1,'Program and Results'!$A:$A,0)-1,1,COUNTIF('Program and Results'!$A:$A,Tables!U$1),4),2,0),"")))</f>
        <v/>
      </c>
      <c r="V148">
        <f ca="1">IF(V$2="","",IF($A148="","",IFERROR(VLOOKUP($A148,OFFSET('Program and Results'!$A$1,MATCH(Tables!V$1,'Program and Results'!$A:$A,0)-1,1,COUNTIF('Program and Results'!$A:$A,Tables!V$1),4),2,0),"")))</f>
        <v>2</v>
      </c>
      <c r="W148" t="str">
        <f ca="1">IF(W$2="","",IF($A148="","",IFERROR(VLOOKUP($A148,OFFSET('Program and Results'!$A$1,MATCH(Tables!W$1,'Program and Results'!$A:$A,0)-1,1,COUNTIF('Program and Results'!$A:$A,Tables!W$1),4),2,0),"")))</f>
        <v/>
      </c>
      <c r="X148">
        <f ca="1">IF(X$2="","",IF($A148="","",IFERROR(VLOOKUP($A148,OFFSET('Program and Results'!$A$1,MATCH(Tables!X$1,'Program and Results'!$A:$A,0)-1,1,COUNTIF('Program and Results'!$A:$A,Tables!X$1),4),2,0),"")))</f>
        <v>1</v>
      </c>
      <c r="Y148" t="str">
        <f ca="1">IF(Y$2="","",IF($A148="","",IFERROR(VLOOKUP($A148,OFFSET('Program and Results'!$A$1,MATCH(Tables!Y$1,'Program and Results'!$A:$A,0)-1,1,COUNTIF('Program and Results'!$A:$A,Tables!Y$1),4),2,0),"")))</f>
        <v/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 t="str">
        <f ca="1">IF(AA$2="","",IF($A148="","",IFERROR(VLOOKUP($A148,OFFSET('Program and Results'!$A$1,MATCH(Tables!AA$1,'Program and Results'!$A:$A,0)-1,1,COUNTIF('Program and Results'!$A:$A,Tables!AA$1),4),2,0),"")))</f>
        <v/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 t="str">
        <f ca="1">IF(AC$2="","",IF($A148="","",IFERROR(VLOOKUP($A148,OFFSET('Program and Results'!$A$1,MATCH(Tables!AC$1,'Program and Results'!$A:$A,0)-1,1,COUNTIF('Program and Results'!$A:$A,Tables!AC$1),4),2,0),"")))</f>
        <v/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 t="str">
        <f ca="1">IF(AE$2="","",IF($A148="","",IFERROR(VLOOKUP($A148,OFFSET('Program and Results'!$A$1,MATCH(Tables!AE$1,'Program and Results'!$A:$A,0)-1,1,COUNTIF('Program and Results'!$A:$A,Tables!AE$1),4),2,0),"")))</f>
        <v/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 t="str">
        <f ca="1">IF(AG$2="","",IF($A148="","",IFERROR(VLOOKUP($A148,OFFSET('Program and Results'!$A$1,MATCH(Tables!AG$1,'Program and Results'!$A:$A,0)-1,1,COUNTIF('Program and Results'!$A:$A,Tables!AG$1),4),2,0),"")))</f>
        <v/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 t="str">
        <f ca="1">IF(AI$2="","",IF($A148="","",IFERROR(VLOOKUP($A148,OFFSET('Program and Results'!$A$1,MATCH(Tables!AI$1,'Program and Results'!$A:$A,0)-1,1,COUNTIF('Program and Results'!$A:$A,Tables!AI$1),4),2,0),"")))</f>
        <v/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ΝΕΑ ΣΑΛΑΜΙΝΑ ΑΜΜΟΧΩΣΤΟΥ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1</v>
      </c>
      <c r="D149" t="str">
        <f ca="1">IF(D$2="","",IF($A149="","",IFERROR(VLOOKUP($A149,OFFSET('Program and Results'!$A$1,MATCH(Tables!D$1,'Program and Results'!$A:$A,0)-1,1,COUNTIF('Program and Results'!$A:$A,Tables!D$1),4),2,0),"")))</f>
        <v/>
      </c>
      <c r="E149">
        <f ca="1">IF(E$2="","",IF($A149="","",IFERROR(VLOOKUP($A149,OFFSET('Program and Results'!$A$1,MATCH(Tables!E$1,'Program and Results'!$A:$A,0)-1,1,COUNTIF('Program and Results'!$A:$A,Tables!E$1),4),2,0),"")))</f>
        <v>2</v>
      </c>
      <c r="F149" t="str">
        <f ca="1">IF(F$2="","",IF($A149="","",IFERROR(VLOOKUP($A149,OFFSET('Program and Results'!$A$1,MATCH(Tables!F$1,'Program and Results'!$A:$A,0)-1,1,COUNTIF('Program and Results'!$A:$A,Tables!F$1),4),2,0),"")))</f>
        <v/>
      </c>
      <c r="G149">
        <f ca="1">IF(G$2="","",IF($A149="","",IFERROR(VLOOKUP($A149,OFFSET('Program and Results'!$A$1,MATCH(Tables!G$1,'Program and Results'!$A:$A,0)-1,1,COUNTIF('Program and Results'!$A:$A,Tables!G$1),4),2,0),"")))</f>
        <v>1</v>
      </c>
      <c r="H149" t="str">
        <f ca="1">IF(H$2="","",IF($A149="","",IFERROR(VLOOKUP($A149,OFFSET('Program and Results'!$A$1,MATCH(Tables!H$1,'Program and Results'!$A:$A,0)-1,1,COUNTIF('Program and Results'!$A:$A,Tables!H$1),4),2,0),"")))</f>
        <v/>
      </c>
      <c r="I149">
        <f ca="1">IF(I$2="","",IF($A149="","",IFERROR(VLOOKUP($A149,OFFSET('Program and Results'!$A$1,MATCH(Tables!I$1,'Program and Results'!$A:$A,0)-1,1,COUNTIF('Program and Results'!$A:$A,Tables!I$1),4),2,0),"")))</f>
        <v>0</v>
      </c>
      <c r="J149" t="str">
        <f ca="1">IF(J$2="","",IF($A149="","",IFERROR(VLOOKUP($A149,OFFSET('Program and Results'!$A$1,MATCH(Tables!J$1,'Program and Results'!$A:$A,0)-1,1,COUNTIF('Program and Results'!$A:$A,Tables!J$1),4),2,0),"")))</f>
        <v/>
      </c>
      <c r="K149">
        <f ca="1">IF(K$2="","",IF($A149="","",IFERROR(VLOOKUP($A149,OFFSET('Program and Results'!$A$1,MATCH(Tables!K$1,'Program and Results'!$A:$A,0)-1,1,COUNTIF('Program and Results'!$A:$A,Tables!K$1),4),2,0),"")))</f>
        <v>3</v>
      </c>
      <c r="L149" t="str">
        <f ca="1">IF(L$2="","",IF($A149="","",IFERROR(VLOOKUP($A149,OFFSET('Program and Results'!$A$1,MATCH(Tables!L$1,'Program and Results'!$A:$A,0)-1,1,COUNTIF('Program and Results'!$A:$A,Tables!L$1),4),2,0),"")))</f>
        <v/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2</v>
      </c>
      <c r="O149">
        <f ca="1">IF(O$2="","",IF($A149="","",IFERROR(VLOOKUP($A149,OFFSET('Program and Results'!$A$1,MATCH(Tables!O$1,'Program and Results'!$A:$A,0)-1,1,COUNTIF('Program and Results'!$A:$A,Tables!O$1),4),2,0),"")))</f>
        <v>0</v>
      </c>
      <c r="P149" t="str">
        <f ca="1">IF(P$2="","",IF($A149="","",IFERROR(VLOOKUP($A149,OFFSET('Program and Results'!$A$1,MATCH(Tables!P$1,'Program and Results'!$A:$A,0)-1,1,COUNTIF('Program and Results'!$A:$A,Tables!P$1),4),2,0),"")))</f>
        <v/>
      </c>
      <c r="Q149">
        <f ca="1">IF(Q$2="","",IF($A149="","",IFERROR(VLOOKUP($A149,OFFSET('Program and Results'!$A$1,MATCH(Tables!Q$1,'Program and Results'!$A:$A,0)-1,1,COUNTIF('Program and Results'!$A:$A,Tables!Q$1),4),2,0),"")))</f>
        <v>2</v>
      </c>
      <c r="R149" t="str">
        <f ca="1">IF(R$2="","",IF($A149="","",IFERROR(VLOOKUP($A149,OFFSET('Program and Results'!$A$1,MATCH(Tables!R$1,'Program and Results'!$A:$A,0)-1,1,COUNTIF('Program and Results'!$A:$A,Tables!R$1),4),2,0),"")))</f>
        <v/>
      </c>
      <c r="S149">
        <f ca="1">IF(S$2="","",IF($A149="","",IFERROR(VLOOKUP($A149,OFFSET('Program and Results'!$A$1,MATCH(Tables!S$1,'Program and Results'!$A:$A,0)-1,1,COUNTIF('Program and Results'!$A:$A,Tables!S$1),4),2,0),"")))</f>
        <v>3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>
        <f ca="1">IF(U$2="","",IF($A149="","",IFERROR(VLOOKUP($A149,OFFSET('Program and Results'!$A$1,MATCH(Tables!U$1,'Program and Results'!$A:$A,0)-1,1,COUNTIF('Program and Results'!$A:$A,Tables!U$1),4),2,0),"")))</f>
        <v>0</v>
      </c>
      <c r="V149" t="str">
        <f ca="1">IF(V$2="","",IF($A149="","",IFERROR(VLOOKUP($A149,OFFSET('Program and Results'!$A$1,MATCH(Tables!V$1,'Program and Results'!$A:$A,0)-1,1,COUNTIF('Program and Results'!$A:$A,Tables!V$1),4),2,0),"")))</f>
        <v/>
      </c>
      <c r="W149">
        <f ca="1">IF(W$2="","",IF($A149="","",IFERROR(VLOOKUP($A149,OFFSET('Program and Results'!$A$1,MATCH(Tables!W$1,'Program and Results'!$A:$A,0)-1,1,COUNTIF('Program and Results'!$A:$A,Tables!W$1),4),2,0),"")))</f>
        <v>0</v>
      </c>
      <c r="X149" t="str">
        <f ca="1">IF(X$2="","",IF($A149="","",IFERROR(VLOOKUP($A149,OFFSET('Program and Results'!$A$1,MATCH(Tables!X$1,'Program and Results'!$A:$A,0)-1,1,COUNTIF('Program and Results'!$A:$A,Tables!X$1),4),2,0),"")))</f>
        <v/>
      </c>
      <c r="Y149">
        <f ca="1">IF(Y$2="","",IF($A149="","",IFERROR(VLOOKUP($A149,OFFSET('Program and Results'!$A$1,MATCH(Tables!Y$1,'Program and Results'!$A:$A,0)-1,1,COUNTIF('Program and Results'!$A:$A,Tables!Y$1),4),2,0),"")))</f>
        <v>1</v>
      </c>
      <c r="Z149" t="str">
        <f ca="1">IF(Z$2="","",IF($A149="","",IFERROR(VLOOKUP($A149,OFFSET('Program and Results'!$A$1,MATCH(Tables!Z$1,'Program and Results'!$A:$A,0)-1,1,COUNTIF('Program and Results'!$A:$A,Tables!Z$1),4),2,0),"")))</f>
        <v/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 t="str">
        <f ca="1">IF(AB$2="","",IF($A149="","",IFERROR(VLOOKUP($A149,OFFSET('Program and Results'!$A$1,MATCH(Tables!AB$1,'Program and Results'!$A:$A,0)-1,1,COUNTIF('Program and Results'!$A:$A,Tables!AB$1),4),2,0),"")))</f>
        <v/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 t="str">
        <f ca="1">IF(AD$2="","",IF($A149="","",IFERROR(VLOOKUP($A149,OFFSET('Program and Results'!$A$1,MATCH(Tables!AD$1,'Program and Results'!$A:$A,0)-1,1,COUNTIF('Program and Results'!$A:$A,Tables!AD$1),4),2,0),"")))</f>
        <v/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 t="str">
        <f ca="1">IF(AF$2="","",IF($A149="","",IFERROR(VLOOKUP($A149,OFFSET('Program and Results'!$A$1,MATCH(Tables!AF$1,'Program and Results'!$A:$A,0)-1,1,COUNTIF('Program and Results'!$A:$A,Tables!AF$1),4),2,0),"")))</f>
        <v/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 t="str">
        <f ca="1">IF(AH$2="","",IF($A149="","",IFERROR(VLOOKUP($A149,OFFSET('Program and Results'!$A$1,MATCH(Tables!AH$1,'Program and Results'!$A:$A,0)-1,1,COUNTIF('Program and Results'!$A:$A,Tables!AH$1),4),2,0),"")))</f>
        <v/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ΟΜΟΝΟΙΑ ΛΕΥΚΩΣΙΑΣ</v>
      </c>
      <c r="B150">
        <f ca="1">IF(B$2="","",IF($A150="","",IFERROR(VLOOKUP($A150,OFFSET('Program and Results'!$A$1,MATCH(Tables!B$1,'Program and Results'!$A:$A,0)-1,1,COUNTIF('Program and Results'!$A:$A,Tables!B$1),4),2,0),"")))</f>
        <v>5</v>
      </c>
      <c r="C150" t="str">
        <f ca="1">IF(C$2="","",IF($A150="","",IFERROR(VLOOKUP($A150,OFFSET('Program and Results'!$A$1,MATCH(Tables!C$1,'Program and Results'!$A:$A,0)-1,1,COUNTIF('Program and Results'!$A:$A,Tables!C$1),4),2,0),"")))</f>
        <v/>
      </c>
      <c r="D150">
        <f ca="1">IF(D$2="","",IF($A150="","",IFERROR(VLOOKUP($A150,OFFSET('Program and Results'!$A$1,MATCH(Tables!D$1,'Program and Results'!$A:$A,0)-1,1,COUNTIF('Program and Results'!$A:$A,Tables!D$1),4),2,0),"")))</f>
        <v>1</v>
      </c>
      <c r="E150">
        <f ca="1">IF(E$2="","",IF($A150="","",IFERROR(VLOOKUP($A150,OFFSET('Program and Results'!$A$1,MATCH(Tables!E$1,'Program and Results'!$A:$A,0)-1,1,COUNTIF('Program and Results'!$A:$A,Tables!E$1),4),2,0),"")))</f>
        <v>0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0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6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2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2</v>
      </c>
      <c r="N150" t="str">
        <f ca="1">IF(N$2="","",IF($A150="","",IFERROR(VLOOKUP($A150,OFFSET('Program and Results'!$A$1,MATCH(Tables!N$1,'Program and Results'!$A:$A,0)-1,1,COUNTIF('Program and Results'!$A:$A,Tables!N$1),4),2,0),"")))</f>
        <v/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2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 t="str">
        <f ca="1">IF(R$2="","",IF($A150="","",IFERROR(VLOOKUP($A150,OFFSET('Program and Results'!$A$1,MATCH(Tables!R$1,'Program and Results'!$A:$A,0)-1,1,COUNTIF('Program and Results'!$A:$A,Tables!R$1),4),2,0),"")))</f>
        <v/>
      </c>
      <c r="S150">
        <f ca="1">IF(S$2="","",IF($A150="","",IFERROR(VLOOKUP($A150,OFFSET('Program and Results'!$A$1,MATCH(Tables!S$1,'Program and Results'!$A:$A,0)-1,1,COUNTIF('Program and Results'!$A:$A,Tables!S$1),4),2,0),"")))</f>
        <v>4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1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3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>
        <f ca="1">IF(Y$2="","",IF($A150="","",IFERROR(VLOOKUP($A150,OFFSET('Program and Results'!$A$1,MATCH(Tables!Y$1,'Program and Results'!$A:$A,0)-1,1,COUNTIF('Program and Results'!$A:$A,Tables!Y$1),4),2,0),"")))</f>
        <v>2</v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 t="str">
        <f ca="1">IF(AA$2="","",IF($A150="","",IFERROR(VLOOKUP($A150,OFFSET('Program and Results'!$A$1,MATCH(Tables!AA$1,'Program and Results'!$A:$A,0)-1,1,COUNTIF('Program and Results'!$A:$A,Tables!AA$1),4),2,0),"")))</f>
        <v/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 t="str">
        <f ca="1">IF(AC$2="","",IF($A150="","",IFERROR(VLOOKUP($A150,OFFSET('Program and Results'!$A$1,MATCH(Tables!AC$1,'Program and Results'!$A:$A,0)-1,1,COUNTIF('Program and Results'!$A:$A,Tables!AC$1),4),2,0),"")))</f>
        <v/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 t="str">
        <f ca="1">IF(AF$2="","",IF($A150="","",IFERROR(VLOOKUP($A150,OFFSET('Program and Results'!$A$1,MATCH(Tables!AF$1,'Program and Results'!$A:$A,0)-1,1,COUNTIF('Program and Results'!$A:$A,Tables!AF$1),4),2,0),"")))</f>
        <v/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 t="str">
        <f ca="1">IF(AH$2="","",IF($A150="","",IFERROR(VLOOKUP($A150,OFFSET('Program and Results'!$A$1,MATCH(Tables!AH$1,'Program and Results'!$A:$A,0)-1,1,COUNTIF('Program and Results'!$A:$A,Tables!AH$1),4),2,0),"")))</f>
        <v/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ΠΑΦΟΣ F.C.</v>
      </c>
      <c r="B151">
        <f ca="1">IF(B$2="","",IF($A151="","",IFERROR(VLOOKUP($A151,OFFSET('Program and Results'!$A$1,MATCH(Tables!B$1,'Program and Results'!$A:$A,0)-1,1,COUNTIF('Program and Results'!$A:$A,Tables!B$1),4),2,0),"")))</f>
        <v>0</v>
      </c>
      <c r="C151" t="str">
        <f ca="1">IF(C$2="","",IF($A151="","",IFERROR(VLOOKUP($A151,OFFSET('Program and Results'!$A$1,MATCH(Tables!C$1,'Program and Results'!$A:$A,0)-1,1,COUNTIF('Program and Results'!$A:$A,Tables!C$1),4),2,0),"")))</f>
        <v/>
      </c>
      <c r="D151">
        <f ca="1">IF(D$2="","",IF($A151="","",IFERROR(VLOOKUP($A151,OFFSET('Program and Results'!$A$1,MATCH(Tables!D$1,'Program and Results'!$A:$A,0)-1,1,COUNTIF('Program and Results'!$A:$A,Tables!D$1),4),2,0),"")))</f>
        <v>3</v>
      </c>
      <c r="E151" t="str">
        <f ca="1">IF(E$2="","",IF($A151="","",IFERROR(VLOOKUP($A151,OFFSET('Program and Results'!$A$1,MATCH(Tables!E$1,'Program and Results'!$A:$A,0)-1,1,COUNTIF('Program and Results'!$A:$A,Tables!E$1),4),2,0),"")))</f>
        <v/>
      </c>
      <c r="F151">
        <f ca="1">IF(F$2="","",IF($A151="","",IFERROR(VLOOKUP($A151,OFFSET('Program and Results'!$A$1,MATCH(Tables!F$1,'Program and Results'!$A:$A,0)-1,1,COUNTIF('Program and Results'!$A:$A,Tables!F$1),4),2,0),"")))</f>
        <v>0</v>
      </c>
      <c r="G151" t="str">
        <f ca="1">IF(G$2="","",IF($A151="","",IFERROR(VLOOKUP($A151,OFFSET('Program and Results'!$A$1,MATCH(Tables!G$1,'Program and Results'!$A:$A,0)-1,1,COUNTIF('Program and Results'!$A:$A,Tables!G$1),4),2,0),"")))</f>
        <v/>
      </c>
      <c r="H151">
        <f ca="1">IF(H$2="","",IF($A151="","",IFERROR(VLOOKUP($A151,OFFSET('Program and Results'!$A$1,MATCH(Tables!H$1,'Program and Results'!$A:$A,0)-1,1,COUNTIF('Program and Results'!$A:$A,Tables!H$1),4),2,0),"")))</f>
        <v>3</v>
      </c>
      <c r="I151" t="str">
        <f ca="1">IF(I$2="","",IF($A151="","",IFERROR(VLOOKUP($A151,OFFSET('Program and Results'!$A$1,MATCH(Tables!I$1,'Program and Results'!$A:$A,0)-1,1,COUNTIF('Program and Results'!$A:$A,Tables!I$1),4),2,0),"")))</f>
        <v/>
      </c>
      <c r="J151">
        <f ca="1">IF(J$2="","",IF($A151="","",IFERROR(VLOOKUP($A151,OFFSET('Program and Results'!$A$1,MATCH(Tables!J$1,'Program and Results'!$A:$A,0)-1,1,COUNTIF('Program and Results'!$A:$A,Tables!J$1),4),2,0),"")))</f>
        <v>1</v>
      </c>
      <c r="K151" t="str">
        <f ca="1">IF(K$2="","",IF($A151="","",IFERROR(VLOOKUP($A151,OFFSET('Program and Results'!$A$1,MATCH(Tables!K$1,'Program and Results'!$A:$A,0)-1,1,COUNTIF('Program and Results'!$A:$A,Tables!K$1),4),2,0),"")))</f>
        <v/>
      </c>
      <c r="L151">
        <f ca="1">IF(L$2="","",IF($A151="","",IFERROR(VLOOKUP($A151,OFFSET('Program and Results'!$A$1,MATCH(Tables!L$1,'Program and Results'!$A:$A,0)-1,1,COUNTIF('Program and Results'!$A:$A,Tables!L$1),4),2,0),"")))</f>
        <v>0</v>
      </c>
      <c r="M151" t="str">
        <f ca="1">IF(M$2="","",IF($A151="","",IFERROR(VLOOKUP($A151,OFFSET('Program and Results'!$A$1,MATCH(Tables!M$1,'Program and Results'!$A:$A,0)-1,1,COUNTIF('Program and Results'!$A:$A,Tables!M$1),4),2,0),"")))</f>
        <v/>
      </c>
      <c r="N151">
        <f ca="1">IF(N$2="","",IF($A151="","",IFERROR(VLOOKUP($A151,OFFSET('Program and Results'!$A$1,MATCH(Tables!N$1,'Program and Results'!$A:$A,0)-1,1,COUNTIF('Program and Results'!$A:$A,Tables!N$1),4),2,0),"")))</f>
        <v>3</v>
      </c>
      <c r="O151" t="str">
        <f ca="1">IF(O$2="","",IF($A151="","",IFERROR(VLOOKUP($A151,OFFSET('Program and Results'!$A$1,MATCH(Tables!O$1,'Program and Results'!$A:$A,0)-1,1,COUNTIF('Program and Results'!$A:$A,Tables!O$1),4),2,0),"")))</f>
        <v/>
      </c>
      <c r="P151">
        <f ca="1">IF(P$2="","",IF($A151="","",IFERROR(VLOOKUP($A151,OFFSET('Program and Results'!$A$1,MATCH(Tables!P$1,'Program and Results'!$A:$A,0)-1,1,COUNTIF('Program and Results'!$A:$A,Tables!P$1),4),2,0),"")))</f>
        <v>0</v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3</v>
      </c>
      <c r="S151" t="str">
        <f ca="1">IF(S$2="","",IF($A151="","",IFERROR(VLOOKUP($A151,OFFSET('Program and Results'!$A$1,MATCH(Tables!S$1,'Program and Results'!$A:$A,0)-1,1,COUNTIF('Program and Results'!$A:$A,Tables!S$1),4),2,0),"")))</f>
        <v/>
      </c>
      <c r="T151">
        <f ca="1">IF(T$2="","",IF($A151="","",IFERROR(VLOOKUP($A151,OFFSET('Program and Results'!$A$1,MATCH(Tables!T$1,'Program and Results'!$A:$A,0)-1,1,COUNTIF('Program and Results'!$A:$A,Tables!T$1),4),2,0),"")))</f>
        <v>2</v>
      </c>
      <c r="U151" t="str">
        <f ca="1">IF(U$2="","",IF($A151="","",IFERROR(VLOOKUP($A151,OFFSET('Program and Results'!$A$1,MATCH(Tables!U$1,'Program and Results'!$A:$A,0)-1,1,COUNTIF('Program and Results'!$A:$A,Tables!U$1),4),2,0),"")))</f>
        <v/>
      </c>
      <c r="V151">
        <f ca="1">IF(V$2="","",IF($A151="","",IFERROR(VLOOKUP($A151,OFFSET('Program and Results'!$A$1,MATCH(Tables!V$1,'Program and Results'!$A:$A,0)-1,1,COUNTIF('Program and Results'!$A:$A,Tables!V$1),4),2,0),"")))</f>
        <v>2</v>
      </c>
      <c r="W151" t="str">
        <f ca="1">IF(W$2="","",IF($A151="","",IFERROR(VLOOKUP($A151,OFFSET('Program and Results'!$A$1,MATCH(Tables!W$1,'Program and Results'!$A:$A,0)-1,1,COUNTIF('Program and Results'!$A:$A,Tables!W$1),4),2,0),"")))</f>
        <v/>
      </c>
      <c r="X151">
        <f ca="1">IF(X$2="","",IF($A151="","",IFERROR(VLOOKUP($A151,OFFSET('Program and Results'!$A$1,MATCH(Tables!X$1,'Program and Results'!$A:$A,0)-1,1,COUNTIF('Program and Results'!$A:$A,Tables!X$1),4),2,0),"")))</f>
        <v>4</v>
      </c>
      <c r="Y151" t="str">
        <f ca="1">IF(Y$2="","",IF($A151="","",IFERROR(VLOOKUP($A151,OFFSET('Program and Results'!$A$1,MATCH(Tables!Y$1,'Program and Results'!$A:$A,0)-1,1,COUNTIF('Program and Results'!$A:$A,Tables!Y$1),4),2,0),"")))</f>
        <v/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 t="str">
        <f ca="1">IF(AA$2="","",IF($A151="","",IFERROR(VLOOKUP($A151,OFFSET('Program and Results'!$A$1,MATCH(Tables!AA$1,'Program and Results'!$A:$A,0)-1,1,COUNTIF('Program and Results'!$A:$A,Tables!AA$1),4),2,0),"")))</f>
        <v/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 t="str">
        <f ca="1">IF(AC$2="","",IF($A151="","",IFERROR(VLOOKUP($A151,OFFSET('Program and Results'!$A$1,MATCH(Tables!AC$1,'Program and Results'!$A:$A,0)-1,1,COUNTIF('Program and Results'!$A:$A,Tables!AC$1),4),2,0),"")))</f>
        <v/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 t="str">
        <f ca="1">IF(AE$2="","",IF($A151="","",IFERROR(VLOOKUP($A151,OFFSET('Program and Results'!$A$1,MATCH(Tables!AE$1,'Program and Results'!$A:$A,0)-1,1,COUNTIF('Program and Results'!$A:$A,Tables!AE$1),4),2,0),"")))</f>
        <v/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 t="str">
        <f ca="1">IF(AG$2="","",IF($A151="","",IFERROR(VLOOKUP($A151,OFFSET('Program and Results'!$A$1,MATCH(Tables!AG$1,'Program and Results'!$A:$A,0)-1,1,COUNTIF('Program and Results'!$A:$A,Tables!AG$1),4),2,0),"")))</f>
        <v/>
      </c>
      <c r="AH151" t="str">
        <f ca="1">IF(AH$2="","",IF($A151="","",IFERROR(VLOOKUP($A151,OFFSET('Program and Results'!$A$1,MATCH(Tables!AH$1,'Program and Results'!$A:$A,0)-1,1,COUNTIF('Program and Results'!$A:$A,Tables!AH$1),4),2,0),"")))</f>
        <v/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/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 t="str">
        <f ca="1">IF(C$2="","",IF($A152="","",IFERROR(VLOOKUP($A152,OFFSET('Program and Results'!$A$1,MATCH(Tables!C$1,'Program and Results'!$A:$A,0)-1,1,COUNTIF('Program and Results'!$A:$A,Tables!C$1),4),2,0),"")))</f>
        <v/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 t="str">
        <f ca="1">IF(F$2="","",IF($A152="","",IFERROR(VLOOKUP($A152,OFFSET('Program and Results'!$A$1,MATCH(Tables!F$1,'Program and Results'!$A:$A,0)-1,1,COUNTIF('Program and Results'!$A:$A,Tables!F$1),4),2,0),"")))</f>
        <v/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 t="str">
        <f ca="1">IF(H$2="","",IF($A152="","",IFERROR(VLOOKUP($A152,OFFSET('Program and Results'!$A$1,MATCH(Tables!H$1,'Program and Results'!$A:$A,0)-1,1,COUNTIF('Program and Results'!$A:$A,Tables!H$1),4),2,0),"")))</f>
        <v/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 t="str">
        <f ca="1">IF(J$2="","",IF($A152="","",IFERROR(VLOOKUP($A152,OFFSET('Program and Results'!$A$1,MATCH(Tables!J$1,'Program and Results'!$A:$A,0)-1,1,COUNTIF('Program and Results'!$A:$A,Tables!J$1),4),2,0),"")))</f>
        <v/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 t="str">
        <f ca="1">IF(L$2="","",IF($A152="","",IFERROR(VLOOKUP($A152,OFFSET('Program and Results'!$A$1,MATCH(Tables!L$1,'Program and Results'!$A:$A,0)-1,1,COUNTIF('Program and Results'!$A:$A,Tables!L$1),4),2,0),"")))</f>
        <v/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 t="str">
        <f ca="1">IF(N$2="","",IF($A152="","",IFERROR(VLOOKUP($A152,OFFSET('Program and Results'!$A$1,MATCH(Tables!N$1,'Program and Results'!$A:$A,0)-1,1,COUNTIF('Program and Results'!$A:$A,Tables!N$1),4),2,0),"")))</f>
        <v/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 t="str">
        <f ca="1">IF(P$2="","",IF($A152="","",IFERROR(VLOOKUP($A152,OFFSET('Program and Results'!$A$1,MATCH(Tables!P$1,'Program and Results'!$A:$A,0)-1,1,COUNTIF('Program and Results'!$A:$A,Tables!P$1),4),2,0),"")))</f>
        <v/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 t="str">
        <f ca="1">IF(R$2="","",IF($A152="","",IFERROR(VLOOKUP($A152,OFFSET('Program and Results'!$A$1,MATCH(Tables!R$1,'Program and Results'!$A:$A,0)-1,1,COUNTIF('Program and Results'!$A:$A,Tables!R$1),4),2,0),"")))</f>
        <v/>
      </c>
      <c r="S152" t="str">
        <f ca="1">IF(S$2="","",IF($A152="","",IFERROR(VLOOKUP($A152,OFFSET('Program and Results'!$A$1,MATCH(Tables!S$1,'Program and Results'!$A:$A,0)-1,1,COUNTIF('Program and Results'!$A:$A,Tables!S$1),4),2,0),"")))</f>
        <v/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 t="str">
        <f ca="1">IF(U$2="","",IF($A152="","",IFERROR(VLOOKUP($A152,OFFSET('Program and Results'!$A$1,MATCH(Tables!U$1,'Program and Results'!$A:$A,0)-1,1,COUNTIF('Program and Results'!$A:$A,Tables!U$1),4),2,0),"")))</f>
        <v/>
      </c>
      <c r="V152" t="str">
        <f ca="1">IF(V$2="","",IF($A152="","",IFERROR(VLOOKUP($A152,OFFSET('Program and Results'!$A$1,MATCH(Tables!V$1,'Program and Results'!$A:$A,0)-1,1,COUNTIF('Program and Results'!$A:$A,Tables!V$1),4),2,0),"")))</f>
        <v/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 t="str">
        <f ca="1">IF(X$2="","",IF($A152="","",IFERROR(VLOOKUP($A152,OFFSET('Program and Results'!$A$1,MATCH(Tables!X$1,'Program and Results'!$A:$A,0)-1,1,COUNTIF('Program and Results'!$A:$A,Tables!X$1),4),2,0),"")))</f>
        <v/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 t="str">
        <f ca="1">IF(Z$2="","",IF($A152="","",IFERROR(VLOOKUP($A152,OFFSET('Program and Results'!$A$1,MATCH(Tables!Z$1,'Program and Results'!$A:$A,0)-1,1,COUNTIF('Program and Results'!$A:$A,Tables!Z$1),4),2,0),"")))</f>
        <v/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 t="str">
        <f ca="1">IF(AB$2="","",IF($A152="","",IFERROR(VLOOKUP($A152,OFFSET('Program and Results'!$A$1,MATCH(Tables!AB$1,'Program and Results'!$A:$A,0)-1,1,COUNTIF('Program and Results'!$A:$A,Tables!AB$1),4),2,0),"")))</f>
        <v/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 t="str">
        <f ca="1">IF(AD$2="","",IF($A152="","",IFERROR(VLOOKUP($A152,OFFSET('Program and Results'!$A$1,MATCH(Tables!AD$1,'Program and Results'!$A:$A,0)-1,1,COUNTIF('Program and Results'!$A:$A,Tables!AD$1),4),2,0),"")))</f>
        <v/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 t="str">
        <f ca="1">IF(AF$2="","",IF($A152="","",IFERROR(VLOOKUP($A152,OFFSET('Program and Results'!$A$1,MATCH(Tables!AF$1,'Program and Results'!$A:$A,0)-1,1,COUNTIF('Program and Results'!$A:$A,Tables!AF$1),4),2,0),"")))</f>
        <v/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 t="str">
        <f ca="1">IF(AH$2="","",IF($A152="","",IFERROR(VLOOKUP($A152,OFFSET('Program and Results'!$A$1,MATCH(Tables!AH$1,'Program and Results'!$A:$A,0)-1,1,COUNTIF('Program and Results'!$A:$A,Tables!AH$1),4),2,0),"")))</f>
        <v/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/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 t="str">
        <f ca="1">IF(C$2="","",IF($A153="","",IFERROR(VLOOKUP($A153,OFFSET('Program and Results'!$A$1,MATCH(Tables!C$1,'Program and Results'!$A:$A,0)-1,1,COUNTIF('Program and Results'!$A:$A,Tables!C$1),4),2,0),"")))</f>
        <v/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 t="str">
        <f ca="1">IF(E$2="","",IF($A153="","",IFERROR(VLOOKUP($A153,OFFSET('Program and Results'!$A$1,MATCH(Tables!E$1,'Program and Results'!$A:$A,0)-1,1,COUNTIF('Program and Results'!$A:$A,Tables!E$1),4),2,0),"")))</f>
        <v/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 t="str">
        <f ca="1">IF(G$2="","",IF($A153="","",IFERROR(VLOOKUP($A153,OFFSET('Program and Results'!$A$1,MATCH(Tables!G$1,'Program and Results'!$A:$A,0)-1,1,COUNTIF('Program and Results'!$A:$A,Tables!G$1),4),2,0),"")))</f>
        <v/>
      </c>
      <c r="H153" t="str">
        <f ca="1">IF(H$2="","",IF($A153="","",IFERROR(VLOOKUP($A153,OFFSET('Program and Results'!$A$1,MATCH(Tables!H$1,'Program and Results'!$A:$A,0)-1,1,COUNTIF('Program and Results'!$A:$A,Tables!H$1),4),2,0),"")))</f>
        <v/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 t="str">
        <f ca="1">IF(J$2="","",IF($A153="","",IFERROR(VLOOKUP($A153,OFFSET('Program and Results'!$A$1,MATCH(Tables!J$1,'Program and Results'!$A:$A,0)-1,1,COUNTIF('Program and Results'!$A:$A,Tables!J$1),4),2,0),"")))</f>
        <v/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 t="str">
        <f ca="1">IF(L$2="","",IF($A153="","",IFERROR(VLOOKUP($A153,OFFSET('Program and Results'!$A$1,MATCH(Tables!L$1,'Program and Results'!$A:$A,0)-1,1,COUNTIF('Program and Results'!$A:$A,Tables!L$1),4),2,0),"")))</f>
        <v/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 t="str">
        <f ca="1">IF(N$2="","",IF($A153="","",IFERROR(VLOOKUP($A153,OFFSET('Program and Results'!$A$1,MATCH(Tables!N$1,'Program and Results'!$A:$A,0)-1,1,COUNTIF('Program and Results'!$A:$A,Tables!N$1),4),2,0),"")))</f>
        <v/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 t="str">
        <f ca="1">IF(P$2="","",IF($A153="","",IFERROR(VLOOKUP($A153,OFFSET('Program and Results'!$A$1,MATCH(Tables!P$1,'Program and Results'!$A:$A,0)-1,1,COUNTIF('Program and Results'!$A:$A,Tables!P$1),4),2,0),"")))</f>
        <v/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 t="str">
        <f ca="1">IF(R$2="","",IF($A153="","",IFERROR(VLOOKUP($A153,OFFSET('Program and Results'!$A$1,MATCH(Tables!R$1,'Program and Results'!$A:$A,0)-1,1,COUNTIF('Program and Results'!$A:$A,Tables!R$1),4),2,0),"")))</f>
        <v/>
      </c>
      <c r="S153" t="str">
        <f ca="1">IF(S$2="","",IF($A153="","",IFERROR(VLOOKUP($A153,OFFSET('Program and Results'!$A$1,MATCH(Tables!S$1,'Program and Results'!$A:$A,0)-1,1,COUNTIF('Program and Results'!$A:$A,Tables!S$1),4),2,0),"")))</f>
        <v/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 t="str">
        <f ca="1">IF(U$2="","",IF($A153="","",IFERROR(VLOOKUP($A153,OFFSET('Program and Results'!$A$1,MATCH(Tables!U$1,'Program and Results'!$A:$A,0)-1,1,COUNTIF('Program and Results'!$A:$A,Tables!U$1),4),2,0),"")))</f>
        <v/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 t="str">
        <f ca="1">IF(W$2="","",IF($A153="","",IFERROR(VLOOKUP($A153,OFFSET('Program and Results'!$A$1,MATCH(Tables!W$1,'Program and Results'!$A:$A,0)-1,1,COUNTIF('Program and Results'!$A:$A,Tables!W$1),4),2,0),"")))</f>
        <v/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 t="str">
        <f ca="1">IF(Z$2="","",IF($A153="","",IFERROR(VLOOKUP($A153,OFFSET('Program and Results'!$A$1,MATCH(Tables!Z$1,'Program and Results'!$A:$A,0)-1,1,COUNTIF('Program and Results'!$A:$A,Tables!Z$1),4),2,0),"")))</f>
        <v/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 t="str">
        <f ca="1">IF(AB$2="","",IF($A153="","",IFERROR(VLOOKUP($A153,OFFSET('Program and Results'!$A$1,MATCH(Tables!AB$1,'Program and Results'!$A:$A,0)-1,1,COUNTIF('Program and Results'!$A:$A,Tables!AB$1),4),2,0),"")))</f>
        <v/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 t="str">
        <f ca="1">IF(AD$2="","",IF($A153="","",IFERROR(VLOOKUP($A153,OFFSET('Program and Results'!$A$1,MATCH(Tables!AD$1,'Program and Results'!$A:$A,0)-1,1,COUNTIF('Program and Results'!$A:$A,Tables!AD$1),4),2,0),"")))</f>
        <v/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 t="str">
        <f ca="1">IF(AF$2="","",IF($A153="","",IFERROR(VLOOKUP($A153,OFFSET('Program and Results'!$A$1,MATCH(Tables!AF$1,'Program and Results'!$A:$A,0)-1,1,COUNTIF('Program and Results'!$A:$A,Tables!AF$1),4),2,0),"")))</f>
        <v/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 t="str">
        <f ca="1">IF(AH$2="","",IF($A153="","",IFERROR(VLOOKUP($A153,OFFSET('Program and Results'!$A$1,MATCH(Tables!AH$1,'Program and Results'!$A:$A,0)-1,1,COUNTIF('Program and Results'!$A:$A,Tables!AH$1),4),2,0),"")))</f>
        <v/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/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 t="str">
        <f ca="1">IF(C$2="","",IF($A154="","",IFERROR(VLOOKUP($A154,OFFSET('Program and Results'!$A$1,MATCH(Tables!C$1,'Program and Results'!$A:$A,0)-1,1,COUNTIF('Program and Results'!$A:$A,Tables!C$1),4),2,0),"")))</f>
        <v/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 t="str">
        <f ca="1">IF(E$2="","",IF($A154="","",IFERROR(VLOOKUP($A154,OFFSET('Program and Results'!$A$1,MATCH(Tables!E$1,'Program and Results'!$A:$A,0)-1,1,COUNTIF('Program and Results'!$A:$A,Tables!E$1),4),2,0),"")))</f>
        <v/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 t="str">
        <f ca="1">IF(G$2="","",IF($A154="","",IFERROR(VLOOKUP($A154,OFFSET('Program and Results'!$A$1,MATCH(Tables!G$1,'Program and Results'!$A:$A,0)-1,1,COUNTIF('Program and Results'!$A:$A,Tables!G$1),4),2,0),"")))</f>
        <v/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 t="str">
        <f ca="1">IF(I$2="","",IF($A154="","",IFERROR(VLOOKUP($A154,OFFSET('Program and Results'!$A$1,MATCH(Tables!I$1,'Program and Results'!$A:$A,0)-1,1,COUNTIF('Program and Results'!$A:$A,Tables!I$1),4),2,0),"")))</f>
        <v/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 t="str">
        <f ca="1">IF(L$2="","",IF($A154="","",IFERROR(VLOOKUP($A154,OFFSET('Program and Results'!$A$1,MATCH(Tables!L$1,'Program and Results'!$A:$A,0)-1,1,COUNTIF('Program and Results'!$A:$A,Tables!L$1),4),2,0),"")))</f>
        <v/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 t="str">
        <f ca="1">IF(N$2="","",IF($A154="","",IFERROR(VLOOKUP($A154,OFFSET('Program and Results'!$A$1,MATCH(Tables!N$1,'Program and Results'!$A:$A,0)-1,1,COUNTIF('Program and Results'!$A:$A,Tables!N$1),4),2,0),"")))</f>
        <v/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 t="str">
        <f ca="1">IF(P$2="","",IF($A154="","",IFERROR(VLOOKUP($A154,OFFSET('Program and Results'!$A$1,MATCH(Tables!P$1,'Program and Results'!$A:$A,0)-1,1,COUNTIF('Program and Results'!$A:$A,Tables!P$1),4),2,0),"")))</f>
        <v/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 t="str">
        <f ca="1">IF(R$2="","",IF($A154="","",IFERROR(VLOOKUP($A154,OFFSET('Program and Results'!$A$1,MATCH(Tables!R$1,'Program and Results'!$A:$A,0)-1,1,COUNTIF('Program and Results'!$A:$A,Tables!R$1),4),2,0),"")))</f>
        <v/>
      </c>
      <c r="S154" t="str">
        <f ca="1">IF(S$2="","",IF($A154="","",IFERROR(VLOOKUP($A154,OFFSET('Program and Results'!$A$1,MATCH(Tables!S$1,'Program and Results'!$A:$A,0)-1,1,COUNTIF('Program and Results'!$A:$A,Tables!S$1),4),2,0),"")))</f>
        <v/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 t="str">
        <f ca="1">IF(U$2="","",IF($A154="","",IFERROR(VLOOKUP($A154,OFFSET('Program and Results'!$A$1,MATCH(Tables!U$1,'Program and Results'!$A:$A,0)-1,1,COUNTIF('Program and Results'!$A:$A,Tables!U$1),4),2,0),"")))</f>
        <v/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 t="str">
        <f ca="1">IF(W$2="","",IF($A154="","",IFERROR(VLOOKUP($A154,OFFSET('Program and Results'!$A$1,MATCH(Tables!W$1,'Program and Results'!$A:$A,0)-1,1,COUNTIF('Program and Results'!$A:$A,Tables!W$1),4),2,0),"")))</f>
        <v/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 t="str">
        <f ca="1">IF(Y$2="","",IF($A154="","",IFERROR(VLOOKUP($A154,OFFSET('Program and Results'!$A$1,MATCH(Tables!Y$1,'Program and Results'!$A:$A,0)-1,1,COUNTIF('Program and Results'!$A:$A,Tables!Y$1),4),2,0),"")))</f>
        <v/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 t="str">
        <f ca="1">IF(AA$2="","",IF($A154="","",IFERROR(VLOOKUP($A154,OFFSET('Program and Results'!$A$1,MATCH(Tables!AA$1,'Program and Results'!$A:$A,0)-1,1,COUNTIF('Program and Results'!$A:$A,Tables!AA$1),4),2,0),"")))</f>
        <v/>
      </c>
      <c r="AB154" t="str">
        <f ca="1">IF(AB$2="","",IF($A154="","",IFERROR(VLOOKUP($A154,OFFSET('Program and Results'!$A$1,MATCH(Tables!AB$1,'Program and Results'!$A:$A,0)-1,1,COUNTIF('Program and Results'!$A:$A,Tables!AB$1),4),2,0),"")))</f>
        <v/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 t="str">
        <f ca="1">IF(AD$2="","",IF($A154="","",IFERROR(VLOOKUP($A154,OFFSET('Program and Results'!$A$1,MATCH(Tables!AD$1,'Program and Results'!$A:$A,0)-1,1,COUNTIF('Program and Results'!$A:$A,Tables!AD$1),4),2,0),"")))</f>
        <v/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 t="str">
        <f ca="1">IF(AF$2="","",IF($A154="","",IFERROR(VLOOKUP($A154,OFFSET('Program and Results'!$A$1,MATCH(Tables!AF$1,'Program and Results'!$A:$A,0)-1,1,COUNTIF('Program and Results'!$A:$A,Tables!AF$1),4),2,0),"")))</f>
        <v/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 t="str">
        <f ca="1">IF(AH$2="","",IF($A154="","",IFERROR(VLOOKUP($A154,OFFSET('Program and Results'!$A$1,MATCH(Tables!AH$1,'Program and Results'!$A:$A,0)-1,1,COUNTIF('Program and Results'!$A:$A,Tables!AH$1),4),2,0),"")))</f>
        <v/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/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 t="str">
        <f ca="1">IF(C$2="","",IF($A155="","",IFERROR(VLOOKUP($A155,OFFSET('Program and Results'!$A$1,MATCH(Tables!C$1,'Program and Results'!$A:$A,0)-1,1,COUNTIF('Program and Results'!$A:$A,Tables!C$1),4),2,0),"")))</f>
        <v/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 t="str">
        <f ca="1">IF(E$2="","",IF($A155="","",IFERROR(VLOOKUP($A155,OFFSET('Program and Results'!$A$1,MATCH(Tables!E$1,'Program and Results'!$A:$A,0)-1,1,COUNTIF('Program and Results'!$A:$A,Tables!E$1),4),2,0),"")))</f>
        <v/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 t="str">
        <f ca="1">IF(G$2="","",IF($A155="","",IFERROR(VLOOKUP($A155,OFFSET('Program and Results'!$A$1,MATCH(Tables!G$1,'Program and Results'!$A:$A,0)-1,1,COUNTIF('Program and Results'!$A:$A,Tables!G$1),4),2,0),"")))</f>
        <v/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 t="str">
        <f ca="1">IF(I$2="","",IF($A155="","",IFERROR(VLOOKUP($A155,OFFSET('Program and Results'!$A$1,MATCH(Tables!I$1,'Program and Results'!$A:$A,0)-1,1,COUNTIF('Program and Results'!$A:$A,Tables!I$1),4),2,0),"")))</f>
        <v/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 t="str">
        <f ca="1">IF(K$2="","",IF($A155="","",IFERROR(VLOOKUP($A155,OFFSET('Program and Results'!$A$1,MATCH(Tables!K$1,'Program and Results'!$A:$A,0)-1,1,COUNTIF('Program and Results'!$A:$A,Tables!K$1),4),2,0),"")))</f>
        <v/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 t="str">
        <f ca="1">IF(M$2="","",IF($A155="","",IFERROR(VLOOKUP($A155,OFFSET('Program and Results'!$A$1,MATCH(Tables!M$1,'Program and Results'!$A:$A,0)-1,1,COUNTIF('Program and Results'!$A:$A,Tables!M$1),4),2,0),"")))</f>
        <v/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 t="str">
        <f ca="1">IF(P$2="","",IF($A155="","",IFERROR(VLOOKUP($A155,OFFSET('Program and Results'!$A$1,MATCH(Tables!P$1,'Program and Results'!$A:$A,0)-1,1,COUNTIF('Program and Results'!$A:$A,Tables!P$1),4),2,0),"")))</f>
        <v/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 t="str">
        <f ca="1">IF(R$2="","",IF($A155="","",IFERROR(VLOOKUP($A155,OFFSET('Program and Results'!$A$1,MATCH(Tables!R$1,'Program and Results'!$A:$A,0)-1,1,COUNTIF('Program and Results'!$A:$A,Tables!R$1),4),2,0),"")))</f>
        <v/>
      </c>
      <c r="S155" t="str">
        <f ca="1">IF(S$2="","",IF($A155="","",IFERROR(VLOOKUP($A155,OFFSET('Program and Results'!$A$1,MATCH(Tables!S$1,'Program and Results'!$A:$A,0)-1,1,COUNTIF('Program and Results'!$A:$A,Tables!S$1),4),2,0),"")))</f>
        <v/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 t="str">
        <f ca="1">IF(U$2="","",IF($A155="","",IFERROR(VLOOKUP($A155,OFFSET('Program and Results'!$A$1,MATCH(Tables!U$1,'Program and Results'!$A:$A,0)-1,1,COUNTIF('Program and Results'!$A:$A,Tables!U$1),4),2,0),"")))</f>
        <v/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 t="str">
        <f ca="1">IF(W$2="","",IF($A155="","",IFERROR(VLOOKUP($A155,OFFSET('Program and Results'!$A$1,MATCH(Tables!W$1,'Program and Results'!$A:$A,0)-1,1,COUNTIF('Program and Results'!$A:$A,Tables!W$1),4),2,0),"")))</f>
        <v/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 t="str">
        <f ca="1">IF(Y$2="","",IF($A155="","",IFERROR(VLOOKUP($A155,OFFSET('Program and Results'!$A$1,MATCH(Tables!Y$1,'Program and Results'!$A:$A,0)-1,1,COUNTIF('Program and Results'!$A:$A,Tables!Y$1),4),2,0),"")))</f>
        <v/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 t="str">
        <f ca="1">IF(AA$2="","",IF($A155="","",IFERROR(VLOOKUP($A155,OFFSET('Program and Results'!$A$1,MATCH(Tables!AA$1,'Program and Results'!$A:$A,0)-1,1,COUNTIF('Program and Results'!$A:$A,Tables!AA$1),4),2,0),"")))</f>
        <v/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 t="str">
        <f ca="1">IF(AC$2="","",IF($A155="","",IFERROR(VLOOKUP($A155,OFFSET('Program and Results'!$A$1,MATCH(Tables!AC$1,'Program and Results'!$A:$A,0)-1,1,COUNTIF('Program and Results'!$A:$A,Tables!AC$1),4),2,0),"")))</f>
        <v/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 t="str">
        <f ca="1">IF(AE$2="","",IF($A155="","",IFERROR(VLOOKUP($A155,OFFSET('Program and Results'!$A$1,MATCH(Tables!AE$1,'Program and Results'!$A:$A,0)-1,1,COUNTIF('Program and Results'!$A:$A,Tables!AE$1),4),2,0),"")))</f>
        <v/>
      </c>
      <c r="AF155" t="str">
        <f ca="1">IF(AF$2="","",IF($A155="","",IFERROR(VLOOKUP($A155,OFFSET('Program and Results'!$A$1,MATCH(Tables!AF$1,'Program and Results'!$A:$A,0)-1,1,COUNTIF('Program and Results'!$A:$A,Tables!AF$1),4),2,0),"")))</f>
        <v/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 t="str">
        <f ca="1">IF(AH$2="","",IF($A155="","",IFERROR(VLOOKUP($A155,OFFSET('Program and Results'!$A$1,MATCH(Tables!AH$1,'Program and Results'!$A:$A,0)-1,1,COUNTIF('Program and Results'!$A:$A,Tables!AH$1),4),2,0),"")))</f>
        <v/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166</v>
      </c>
    </row>
    <row r="172" spans="1:57">
      <c r="A172" s="3" t="str">
        <f>A2</f>
        <v>Α.Ε.Κ.ΛΑΡΝΑΚΑΣ</v>
      </c>
      <c r="B172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>2</v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3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1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1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>2</v>
      </c>
      <c r="J172" t="str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/>
      </c>
      <c r="K172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>1</v>
      </c>
      <c r="L172" t="str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/>
      </c>
      <c r="M172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>0</v>
      </c>
      <c r="N172" t="str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/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 t="str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/>
      </c>
      <c r="Q172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>2</v>
      </c>
      <c r="R172" t="str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/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0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1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>3</v>
      </c>
      <c r="Z172" t="str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/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 t="str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/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 t="str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/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 t="str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/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 t="str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/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ΑΓ. ΝΑΠΑ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0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2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 t="str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/>
      </c>
      <c r="J173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>0</v>
      </c>
      <c r="K173" t="str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/>
      </c>
      <c r="L173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>1</v>
      </c>
      <c r="M173" t="str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/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>2</v>
      </c>
      <c r="P173" t="str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/>
      </c>
      <c r="Q173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>2</v>
      </c>
      <c r="R173" t="str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/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0</v>
      </c>
      <c r="V173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>0</v>
      </c>
      <c r="W173" t="str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/>
      </c>
      <c r="X173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>1</v>
      </c>
      <c r="Y173" t="str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/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 t="str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/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 t="str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/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 t="str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/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 t="str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/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ΑΕΛ ΛΕΜΕΣΟΥ</v>
      </c>
      <c r="B174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>0</v>
      </c>
      <c r="C174" t="str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/>
      </c>
      <c r="D174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>0</v>
      </c>
      <c r="E174" t="str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/>
      </c>
      <c r="F174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>0</v>
      </c>
      <c r="G174" t="str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/>
      </c>
      <c r="H174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>0</v>
      </c>
      <c r="I174" t="str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/>
      </c>
      <c r="J174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>2</v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1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0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1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 t="str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/>
      </c>
      <c r="T174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>2</v>
      </c>
      <c r="U174" t="str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/>
      </c>
      <c r="V174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>1</v>
      </c>
      <c r="W174" t="str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/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>2</v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 t="str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/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 t="str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/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 t="str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/>
      </c>
      <c r="AF174" t="str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/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 t="str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/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ΑΝΟΡΘΩΣΗ ΑΜΜΟΧΩΣΤΟΥ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3</v>
      </c>
      <c r="D175" t="str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/>
      </c>
      <c r="E175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>0</v>
      </c>
      <c r="F175" t="str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/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0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2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2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2</v>
      </c>
      <c r="O175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>1</v>
      </c>
      <c r="P175" t="str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/>
      </c>
      <c r="Q175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>1</v>
      </c>
      <c r="R175" t="str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/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1</v>
      </c>
      <c r="T175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>7</v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0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 t="str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/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 t="str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/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 t="str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/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 t="str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/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 t="str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/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ΑΠΟΕΛ ΛΕΥΚΩΣΙΑΣ</v>
      </c>
      <c r="B176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>5</v>
      </c>
      <c r="C176" t="str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/>
      </c>
      <c r="D176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>2</v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1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5</v>
      </c>
      <c r="H176" t="str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/>
      </c>
      <c r="I176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>9</v>
      </c>
      <c r="J176" t="str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/>
      </c>
      <c r="K176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>2</v>
      </c>
      <c r="L176" t="str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/>
      </c>
      <c r="M176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>1</v>
      </c>
      <c r="N176" t="str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/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1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 t="str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/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2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1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3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>2</v>
      </c>
      <c r="Z176" t="str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/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 t="str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/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 t="str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/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 t="str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/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 t="str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/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ΑΠΟΛΛΩΝΑΣ ΛΕΜΕΣΟΥ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0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0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3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 t="str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/>
      </c>
      <c r="L177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>0</v>
      </c>
      <c r="M177" t="str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/>
      </c>
      <c r="N177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>1</v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2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2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3</v>
      </c>
      <c r="X177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>2</v>
      </c>
      <c r="Y177" t="str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/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 t="str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/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 t="str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/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 t="str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/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 t="str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/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 t="str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/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ΑΡΗΣ ΛΕΜΕΣΟΥ</v>
      </c>
      <c r="B178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>1</v>
      </c>
      <c r="C178" t="str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/>
      </c>
      <c r="D178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>0</v>
      </c>
      <c r="E178" t="str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/>
      </c>
      <c r="F178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>0</v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1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2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2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1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 t="str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/>
      </c>
      <c r="P178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>0</v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1</v>
      </c>
      <c r="S178" t="str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/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2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0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>1</v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 t="str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/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 t="str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/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 t="str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/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 t="str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/>
      </c>
      <c r="AH178" t="str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/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ΔΟΞΑ ΚΑΤΩΚΟΠΙΑΣ</v>
      </c>
      <c r="B179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>2</v>
      </c>
      <c r="C179" t="str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/>
      </c>
      <c r="D179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>1</v>
      </c>
      <c r="E179" t="str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/>
      </c>
      <c r="F179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>1</v>
      </c>
      <c r="G179" t="str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/>
      </c>
      <c r="H179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>2</v>
      </c>
      <c r="I179" t="str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/>
      </c>
      <c r="J179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>1</v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2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3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0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2</v>
      </c>
      <c r="S179" t="str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/>
      </c>
      <c r="T179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>1</v>
      </c>
      <c r="U179" t="str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/>
      </c>
      <c r="V179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>1</v>
      </c>
      <c r="W179" t="str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/>
      </c>
      <c r="X179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>0</v>
      </c>
      <c r="Y179" t="str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/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 t="str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/>
      </c>
      <c r="AB179" t="str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/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 t="str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/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 t="str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/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 t="str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/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ΕΘΝΙΚΟΣ ΑΧΝΑΣ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 t="str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/>
      </c>
      <c r="D180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>0</v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2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0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1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2</v>
      </c>
      <c r="O180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>1</v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3</v>
      </c>
      <c r="S180" t="str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/>
      </c>
      <c r="T180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>2</v>
      </c>
      <c r="U180" t="str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/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0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0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 t="str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/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 t="str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/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 t="str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/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 t="str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/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 t="str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/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ΕΝΩΣΗ ΝΕΩΝ ΠΑΡΑΛΙΜΝΙΟΥ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2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1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1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1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2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 t="str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/>
      </c>
      <c r="P181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>1</v>
      </c>
      <c r="Q181" t="str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/>
      </c>
      <c r="R181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>3</v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0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 t="str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/>
      </c>
      <c r="W181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>2</v>
      </c>
      <c r="X181" t="str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/>
      </c>
      <c r="Y181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>0</v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 t="str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/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 t="str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/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 t="str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/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 t="str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/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 t="str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/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ΕΡΜΗΣ ΑΡΑΔΙΠΠΟΥ</v>
      </c>
      <c r="B182" t="str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/>
      </c>
      <c r="C182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>1</v>
      </c>
      <c r="D182" t="str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/>
      </c>
      <c r="E182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>0</v>
      </c>
      <c r="F182" t="str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/>
      </c>
      <c r="G182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>2</v>
      </c>
      <c r="H182" t="str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/>
      </c>
      <c r="I182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>0</v>
      </c>
      <c r="J182" t="str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/>
      </c>
      <c r="K182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>0</v>
      </c>
      <c r="L182" t="str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/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0</v>
      </c>
      <c r="O182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>0</v>
      </c>
      <c r="P182" t="str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/>
      </c>
      <c r="Q182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>1</v>
      </c>
      <c r="R182" t="str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/>
      </c>
      <c r="S182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>2</v>
      </c>
      <c r="T182" t="str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/>
      </c>
      <c r="U182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>0</v>
      </c>
      <c r="V182" t="str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/>
      </c>
      <c r="W182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>1</v>
      </c>
      <c r="X182" t="str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/>
      </c>
      <c r="Y182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>1</v>
      </c>
      <c r="Z182" t="str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/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 t="str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/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 t="str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/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 t="str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/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 t="str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/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ΝΕΑ ΣΑΛΑΜΙΝΑ ΑΜΜΟΧΩΣΤΟΥ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3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>3</v>
      </c>
      <c r="E183" t="str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/>
      </c>
      <c r="F183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>2</v>
      </c>
      <c r="G183" t="str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/>
      </c>
      <c r="H183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>2</v>
      </c>
      <c r="I183" t="str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/>
      </c>
      <c r="J183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>0</v>
      </c>
      <c r="K183" t="str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/>
      </c>
      <c r="L183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>2</v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2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 t="str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/>
      </c>
      <c r="P183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>1</v>
      </c>
      <c r="Q183" t="str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/>
      </c>
      <c r="R183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>0</v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2</v>
      </c>
      <c r="U183" t="str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/>
      </c>
      <c r="V183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>1</v>
      </c>
      <c r="W183" t="str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/>
      </c>
      <c r="X183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>2</v>
      </c>
      <c r="Y183" t="str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/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 t="str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/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 t="str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/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 t="str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/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 t="str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/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 t="str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/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ΟΜΟΝΟΙΑ ΛΕΥΚΩΣΙΑΣ</v>
      </c>
      <c r="B184" t="str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/>
      </c>
      <c r="C184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>0</v>
      </c>
      <c r="D184" t="str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/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2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1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1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>1</v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2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1</v>
      </c>
      <c r="R184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>0</v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0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1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0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 t="str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/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 t="str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/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 t="str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/>
      </c>
      <c r="AE184" t="str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/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 t="str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/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 t="str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/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ΠΑΦΟΣ F.C.</v>
      </c>
      <c r="B185" t="str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/>
      </c>
      <c r="C185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>2</v>
      </c>
      <c r="D185" t="str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/>
      </c>
      <c r="E185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>1</v>
      </c>
      <c r="F185" t="str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/>
      </c>
      <c r="G185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>1</v>
      </c>
      <c r="H185" t="str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/>
      </c>
      <c r="I185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>0</v>
      </c>
      <c r="J185" t="str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/>
      </c>
      <c r="K185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>1</v>
      </c>
      <c r="L185" t="str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/>
      </c>
      <c r="M185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>1</v>
      </c>
      <c r="N185" t="str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/>
      </c>
      <c r="O185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>0</v>
      </c>
      <c r="P185" t="str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/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0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>0</v>
      </c>
      <c r="T185" t="str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/>
      </c>
      <c r="U185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>1</v>
      </c>
      <c r="V185" t="str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/>
      </c>
      <c r="W185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>1</v>
      </c>
      <c r="X185" t="str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/>
      </c>
      <c r="Y185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>1</v>
      </c>
      <c r="Z185" t="str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/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 t="str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/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 t="str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/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 t="str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/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 t="str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/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/>
      </c>
      <c r="B186" t="str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/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 t="str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/>
      </c>
      <c r="E186" t="str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/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 t="str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/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 t="str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/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 t="str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/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 t="str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/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 t="str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/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 t="str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/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 t="str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/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 t="str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/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 t="str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/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 t="str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/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 t="str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/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 t="str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/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 t="str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/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 t="str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/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/>
      </c>
      <c r="B187" t="str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/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 t="str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/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 t="str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/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 t="str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/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 t="str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/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 t="str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/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 t="str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/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 t="str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/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 t="str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/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 t="str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/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 t="str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/>
      </c>
      <c r="Y187" t="str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/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 t="str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/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 t="str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/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 t="str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/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 t="str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/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 t="str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/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/>
      </c>
      <c r="B188" t="str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/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 t="str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/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 t="str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/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 t="str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/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 t="str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/>
      </c>
      <c r="K188" t="str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/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 t="str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/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 t="str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/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 t="str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/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 t="str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/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 t="str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/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 t="str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/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 t="str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/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 t="str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/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 t="str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/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 t="str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/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 t="str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/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/>
      </c>
      <c r="B189" t="str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/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 t="str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/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 t="str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/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 t="str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/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 t="str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/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 t="str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/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 t="str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/>
      </c>
      <c r="O189" t="str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/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 t="str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/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 t="str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/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 t="str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/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 t="str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/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 t="str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/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 t="str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/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 t="str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/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 t="str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/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 t="str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/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173</v>
      </c>
    </row>
    <row r="206" spans="1:57">
      <c r="A206" s="3" t="str">
        <f>A2</f>
        <v>Α.Ε.Κ.ΛΑΡΝΑΚΑΣ</v>
      </c>
      <c r="B206" t="str">
        <f ca="1">IF(B$2="","",IF($A206="","",IFERROR(VLOOKUP($A206,OFFSET('Program and Results'!$A$1,MATCH(Tables!B$1,'Program and Results'!$A:$A,0)-1,1,COUNTIF('Program and Results'!$A:$A,Tables!B$1),4),3,0),"")))</f>
        <v/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2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1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2</v>
      </c>
      <c r="I206" t="str">
        <f ca="1">IF(I$2="","",IF($A206="","",IFERROR(VLOOKUP($A206,OFFSET('Program and Results'!$A$1,MATCH(Tables!I$1,'Program and Results'!$A:$A,0)-1,1,COUNTIF('Program and Results'!$A:$A,Tables!I$1),4),3,0),"")))</f>
        <v/>
      </c>
      <c r="J206">
        <f ca="1">IF(J$2="","",IF($A206="","",IFERROR(VLOOKUP($A206,OFFSET('Program and Results'!$A$1,MATCH(Tables!J$1,'Program and Results'!$A:$A,0)-1,1,COUNTIF('Program and Results'!$A:$A,Tables!J$1),4),3,0),"")))</f>
        <v>1</v>
      </c>
      <c r="K206" t="str">
        <f ca="1">IF(K$2="","",IF($A206="","",IFERROR(VLOOKUP($A206,OFFSET('Program and Results'!$A$1,MATCH(Tables!K$1,'Program and Results'!$A:$A,0)-1,1,COUNTIF('Program and Results'!$A:$A,Tables!K$1),4),3,0),"")))</f>
        <v/>
      </c>
      <c r="L206">
        <f ca="1">IF(L$2="","",IF($A206="","",IFERROR(VLOOKUP($A206,OFFSET('Program and Results'!$A$1,MATCH(Tables!L$1,'Program and Results'!$A:$A,0)-1,1,COUNTIF('Program and Results'!$A:$A,Tables!L$1),4),3,0),"")))</f>
        <v>1</v>
      </c>
      <c r="M206" t="str">
        <f ca="1">IF(M$2="","",IF($A206="","",IFERROR(VLOOKUP($A206,OFFSET('Program and Results'!$A$1,MATCH(Tables!M$1,'Program and Results'!$A:$A,0)-1,1,COUNTIF('Program and Results'!$A:$A,Tables!M$1),4),3,0),"")))</f>
        <v/>
      </c>
      <c r="N206">
        <f ca="1">IF(N$2="","",IF($A206="","",IFERROR(VLOOKUP($A206,OFFSET('Program and Results'!$A$1,MATCH(Tables!N$1,'Program and Results'!$A:$A,0)-1,1,COUNTIF('Program and Results'!$A:$A,Tables!N$1),4),3,0),"")))</f>
        <v>0</v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>
        <f ca="1">IF(P$2="","",IF($A206="","",IFERROR(VLOOKUP($A206,OFFSET('Program and Results'!$A$1,MATCH(Tables!P$1,'Program and Results'!$A:$A,0)-1,1,COUNTIF('Program and Results'!$A:$A,Tables!P$1),4),3,0),"")))</f>
        <v>0</v>
      </c>
      <c r="Q206" t="str">
        <f ca="1">IF(Q$2="","",IF($A206="","",IFERROR(VLOOKUP($A206,OFFSET('Program and Results'!$A$1,MATCH(Tables!Q$1,'Program and Results'!$A:$A,0)-1,1,COUNTIF('Program and Results'!$A:$A,Tables!Q$1),4),3,0),"")))</f>
        <v/>
      </c>
      <c r="R206">
        <f ca="1">IF(R$2="","",IF($A206="","",IFERROR(VLOOKUP($A206,OFFSET('Program and Results'!$A$1,MATCH(Tables!R$1,'Program and Results'!$A:$A,0)-1,1,COUNTIF('Program and Results'!$A:$A,Tables!R$1),4),3,0),"")))</f>
        <v>1</v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2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0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 t="str">
        <f ca="1">IF(AA$2="","",IF($A206="","",IFERROR(VLOOKUP($A206,OFFSET('Program and Results'!$A$1,MATCH(Tables!AA$1,'Program and Results'!$A:$A,0)-1,1,COUNTIF('Program and Results'!$A:$A,Tables!AA$1),4),3,0),"")))</f>
        <v/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 t="str">
        <f ca="1">IF(AC$2="","",IF($A206="","",IFERROR(VLOOKUP($A206,OFFSET('Program and Results'!$A$1,MATCH(Tables!AC$1,'Program and Results'!$A:$A,0)-1,1,COUNTIF('Program and Results'!$A:$A,Tables!AC$1),4),3,0),"")))</f>
        <v/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 t="str">
        <f ca="1">IF(AE$2="","",IF($A206="","",IFERROR(VLOOKUP($A206,OFFSET('Program and Results'!$A$1,MATCH(Tables!AE$1,'Program and Results'!$A:$A,0)-1,1,COUNTIF('Program and Results'!$A:$A,Tables!AE$1),4),3,0),"")))</f>
        <v/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 t="str">
        <f ca="1">IF(AG$2="","",IF($A206="","",IFERROR(VLOOKUP($A206,OFFSET('Program and Results'!$A$1,MATCH(Tables!AG$1,'Program and Results'!$A:$A,0)-1,1,COUNTIF('Program and Results'!$A:$A,Tables!AG$1),4),3,0),"")))</f>
        <v/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 t="str">
        <f ca="1">IF(AI$2="","",IF($A206="","",IFERROR(VLOOKUP($A206,OFFSET('Program and Results'!$A$1,MATCH(Tables!AI$1,'Program and Results'!$A:$A,0)-1,1,COUNTIF('Program and Results'!$A:$A,Tables!AI$1),4),3,0),"")))</f>
        <v/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ΑΓ. ΝΑΠΑ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3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2</v>
      </c>
      <c r="I207">
        <f ca="1">IF(I$2="","",IF($A207="","",IFERROR(VLOOKUP($A207,OFFSET('Program and Results'!$A$1,MATCH(Tables!I$1,'Program and Results'!$A:$A,0)-1,1,COUNTIF('Program and Results'!$A:$A,Tables!I$1),4),3,0),"")))</f>
        <v>3</v>
      </c>
      <c r="J207" t="str">
        <f ca="1">IF(J$2="","",IF($A207="","",IFERROR(VLOOKUP($A207,OFFSET('Program and Results'!$A$1,MATCH(Tables!J$1,'Program and Results'!$A:$A,0)-1,1,COUNTIF('Program and Results'!$A:$A,Tables!J$1),4),3,0),"")))</f>
        <v/>
      </c>
      <c r="K207">
        <f ca="1">IF(K$2="","",IF($A207="","",IFERROR(VLOOKUP($A207,OFFSET('Program and Results'!$A$1,MATCH(Tables!K$1,'Program and Results'!$A:$A,0)-1,1,COUNTIF('Program and Results'!$A:$A,Tables!K$1),4),3,0),"")))</f>
        <v>1</v>
      </c>
      <c r="L207" t="str">
        <f ca="1">IF(L$2="","",IF($A207="","",IFERROR(VLOOKUP($A207,OFFSET('Program and Results'!$A$1,MATCH(Tables!L$1,'Program and Results'!$A:$A,0)-1,1,COUNTIF('Program and Results'!$A:$A,Tables!L$1),4),3,0),"")))</f>
        <v/>
      </c>
      <c r="M207">
        <f ca="1">IF(M$2="","",IF($A207="","",IFERROR(VLOOKUP($A207,OFFSET('Program and Results'!$A$1,MATCH(Tables!M$1,'Program and Results'!$A:$A,0)-1,1,COUNTIF('Program and Results'!$A:$A,Tables!M$1),4),3,0),"")))</f>
        <v>1</v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 t="str">
        <f ca="1">IF(O$2="","",IF($A207="","",IFERROR(VLOOKUP($A207,OFFSET('Program and Results'!$A$1,MATCH(Tables!O$1,'Program and Results'!$A:$A,0)-1,1,COUNTIF('Program and Results'!$A:$A,Tables!O$1),4),3,0),"")))</f>
        <v/>
      </c>
      <c r="P207">
        <f ca="1">IF(P$2="","",IF($A207="","",IFERROR(VLOOKUP($A207,OFFSET('Program and Results'!$A$1,MATCH(Tables!P$1,'Program and Results'!$A:$A,0)-1,1,COUNTIF('Program and Results'!$A:$A,Tables!P$1),4),3,0),"")))</f>
        <v>1</v>
      </c>
      <c r="Q207" t="str">
        <f ca="1">IF(Q$2="","",IF($A207="","",IFERROR(VLOOKUP($A207,OFFSET('Program and Results'!$A$1,MATCH(Tables!Q$1,'Program and Results'!$A:$A,0)-1,1,COUNTIF('Program and Results'!$A:$A,Tables!Q$1),4),3,0),"")))</f>
        <v/>
      </c>
      <c r="R207">
        <f ca="1">IF(R$2="","",IF($A207="","",IFERROR(VLOOKUP($A207,OFFSET('Program and Results'!$A$1,MATCH(Tables!R$1,'Program and Results'!$A:$A,0)-1,1,COUNTIF('Program and Results'!$A:$A,Tables!R$1),4),3,0),"")))</f>
        <v>3</v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7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 t="str">
        <f ca="1">IF(V$2="","",IF($A207="","",IFERROR(VLOOKUP($A207,OFFSET('Program and Results'!$A$1,MATCH(Tables!V$1,'Program and Results'!$A:$A,0)-1,1,COUNTIF('Program and Results'!$A:$A,Tables!V$1),4),3,0),"")))</f>
        <v/>
      </c>
      <c r="W207">
        <f ca="1">IF(W$2="","",IF($A207="","",IFERROR(VLOOKUP($A207,OFFSET('Program and Results'!$A$1,MATCH(Tables!W$1,'Program and Results'!$A:$A,0)-1,1,COUNTIF('Program and Results'!$A:$A,Tables!W$1),4),3,0),"")))</f>
        <v>1</v>
      </c>
      <c r="X207" t="str">
        <f ca="1">IF(X$2="","",IF($A207="","",IFERROR(VLOOKUP($A207,OFFSET('Program and Results'!$A$1,MATCH(Tables!X$1,'Program and Results'!$A:$A,0)-1,1,COUNTIF('Program and Results'!$A:$A,Tables!X$1),4),3,0),"")))</f>
        <v/>
      </c>
      <c r="Y207">
        <f ca="1">IF(Y$2="","",IF($A207="","",IFERROR(VLOOKUP($A207,OFFSET('Program and Results'!$A$1,MATCH(Tables!Y$1,'Program and Results'!$A:$A,0)-1,1,COUNTIF('Program and Results'!$A:$A,Tables!Y$1),4),3,0),"")))</f>
        <v>3</v>
      </c>
      <c r="Z207" t="str">
        <f ca="1">IF(Z$2="","",IF($A207="","",IFERROR(VLOOKUP($A207,OFFSET('Program and Results'!$A$1,MATCH(Tables!Z$1,'Program and Results'!$A:$A,0)-1,1,COUNTIF('Program and Results'!$A:$A,Tables!Z$1),4),3,0),"")))</f>
        <v/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 t="str">
        <f ca="1">IF(AB$2="","",IF($A207="","",IFERROR(VLOOKUP($A207,OFFSET('Program and Results'!$A$1,MATCH(Tables!AB$1,'Program and Results'!$A:$A,0)-1,1,COUNTIF('Program and Results'!$A:$A,Tables!AB$1),4),3,0),"")))</f>
        <v/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 t="str">
        <f ca="1">IF(AD$2="","",IF($A207="","",IFERROR(VLOOKUP($A207,OFFSET('Program and Results'!$A$1,MATCH(Tables!AD$1,'Program and Results'!$A:$A,0)-1,1,COUNTIF('Program and Results'!$A:$A,Tables!AD$1),4),3,0),"")))</f>
        <v/>
      </c>
      <c r="AE207" t="str">
        <f ca="1">IF(AE$2="","",IF($A207="","",IFERROR(VLOOKUP($A207,OFFSET('Program and Results'!$A$1,MATCH(Tables!AE$1,'Program and Results'!$A:$A,0)-1,1,COUNTIF('Program and Results'!$A:$A,Tables!AE$1),4),3,0),"")))</f>
        <v/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 t="str">
        <f ca="1">IF(AG$2="","",IF($A207="","",IFERROR(VLOOKUP($A207,OFFSET('Program and Results'!$A$1,MATCH(Tables!AG$1,'Program and Results'!$A:$A,0)-1,1,COUNTIF('Program and Results'!$A:$A,Tables!AG$1),4),3,0),"")))</f>
        <v/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 t="str">
        <f ca="1">IF(AI$2="","",IF($A207="","",IFERROR(VLOOKUP($A207,OFFSET('Program and Results'!$A$1,MATCH(Tables!AI$1,'Program and Results'!$A:$A,0)-1,1,COUNTIF('Program and Results'!$A:$A,Tables!AI$1),4),3,0),"")))</f>
        <v/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ΑΕΛ ΛΕΜΕΣΟΥ</v>
      </c>
      <c r="B208" t="str">
        <f ca="1">IF(B$2="","",IF($A208="","",IFERROR(VLOOKUP($A208,OFFSET('Program and Results'!$A$1,MATCH(Tables!B$1,'Program and Results'!$A:$A,0)-1,1,COUNTIF('Program and Results'!$A:$A,Tables!B$1),4),3,0),"")))</f>
        <v/>
      </c>
      <c r="C208">
        <f ca="1">IF(C$2="","",IF($A208="","",IFERROR(VLOOKUP($A208,OFFSET('Program and Results'!$A$1,MATCH(Tables!C$1,'Program and Results'!$A:$A,0)-1,1,COUNTIF('Program and Results'!$A:$A,Tables!C$1),4),3,0),"")))</f>
        <v>0</v>
      </c>
      <c r="D208" t="str">
        <f ca="1">IF(D$2="","",IF($A208="","",IFERROR(VLOOKUP($A208,OFFSET('Program and Results'!$A$1,MATCH(Tables!D$1,'Program and Results'!$A:$A,0)-1,1,COUNTIF('Program and Results'!$A:$A,Tables!D$1),4),3,0),"")))</f>
        <v/>
      </c>
      <c r="E208">
        <f ca="1">IF(E$2="","",IF($A208="","",IFERROR(VLOOKUP($A208,OFFSET('Program and Results'!$A$1,MATCH(Tables!E$1,'Program and Results'!$A:$A,0)-1,1,COUNTIF('Program and Results'!$A:$A,Tables!E$1),4),3,0),"")))</f>
        <v>0</v>
      </c>
      <c r="F208" t="str">
        <f ca="1">IF(F$2="","",IF($A208="","",IFERROR(VLOOKUP($A208,OFFSET('Program and Results'!$A$1,MATCH(Tables!F$1,'Program and Results'!$A:$A,0)-1,1,COUNTIF('Program and Results'!$A:$A,Tables!F$1),4),3,0),"")))</f>
        <v/>
      </c>
      <c r="G208">
        <f ca="1">IF(G$2="","",IF($A208="","",IFERROR(VLOOKUP($A208,OFFSET('Program and Results'!$A$1,MATCH(Tables!G$1,'Program and Results'!$A:$A,0)-1,1,COUNTIF('Program and Results'!$A:$A,Tables!G$1),4),3,0),"")))</f>
        <v>1</v>
      </c>
      <c r="H208" t="str">
        <f ca="1">IF(H$2="","",IF($A208="","",IFERROR(VLOOKUP($A208,OFFSET('Program and Results'!$A$1,MATCH(Tables!H$1,'Program and Results'!$A:$A,0)-1,1,COUNTIF('Program and Results'!$A:$A,Tables!H$1),4),3,0),"")))</f>
        <v/>
      </c>
      <c r="I208">
        <f ca="1">IF(I$2="","",IF($A208="","",IFERROR(VLOOKUP($A208,OFFSET('Program and Results'!$A$1,MATCH(Tables!I$1,'Program and Results'!$A:$A,0)-1,1,COUNTIF('Program and Results'!$A:$A,Tables!I$1),4),3,0),"")))</f>
        <v>2</v>
      </c>
      <c r="J208" t="str">
        <f ca="1">IF(J$2="","",IF($A208="","",IFERROR(VLOOKUP($A208,OFFSET('Program and Results'!$A$1,MATCH(Tables!J$1,'Program and Results'!$A:$A,0)-1,1,COUNTIF('Program and Results'!$A:$A,Tables!J$1),4),3,0),"")))</f>
        <v/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2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1</v>
      </c>
      <c r="O208">
        <f ca="1">IF(O$2="","",IF($A208="","",IFERROR(VLOOKUP($A208,OFFSET('Program and Results'!$A$1,MATCH(Tables!O$1,'Program and Results'!$A:$A,0)-1,1,COUNTIF('Program and Results'!$A:$A,Tables!O$1),4),3,0),"")))</f>
        <v>1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2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>
        <f ca="1">IF(S$2="","",IF($A208="","",IFERROR(VLOOKUP($A208,OFFSET('Program and Results'!$A$1,MATCH(Tables!S$1,'Program and Results'!$A:$A,0)-1,1,COUNTIF('Program and Results'!$A:$A,Tables!S$1),4),3,0),"")))</f>
        <v>0</v>
      </c>
      <c r="T208" t="str">
        <f ca="1">IF(T$2="","",IF($A208="","",IFERROR(VLOOKUP($A208,OFFSET('Program and Results'!$A$1,MATCH(Tables!T$1,'Program and Results'!$A:$A,0)-1,1,COUNTIF('Program and Results'!$A:$A,Tables!T$1),4),3,0),"")))</f>
        <v/>
      </c>
      <c r="U208">
        <f ca="1">IF(U$2="","",IF($A208="","",IFERROR(VLOOKUP($A208,OFFSET('Program and Results'!$A$1,MATCH(Tables!U$1,'Program and Results'!$A:$A,0)-1,1,COUNTIF('Program and Results'!$A:$A,Tables!U$1),4),3,0),"")))</f>
        <v>1</v>
      </c>
      <c r="V208" t="str">
        <f ca="1">IF(V$2="","",IF($A208="","",IFERROR(VLOOKUP($A208,OFFSET('Program and Results'!$A$1,MATCH(Tables!V$1,'Program and Results'!$A:$A,0)-1,1,COUNTIF('Program and Results'!$A:$A,Tables!V$1),4),3,0),"")))</f>
        <v/>
      </c>
      <c r="W208">
        <f ca="1">IF(W$2="","",IF($A208="","",IFERROR(VLOOKUP($A208,OFFSET('Program and Results'!$A$1,MATCH(Tables!W$1,'Program and Results'!$A:$A,0)-1,1,COUNTIF('Program and Results'!$A:$A,Tables!W$1),4),3,0),"")))</f>
        <v>2</v>
      </c>
      <c r="X208">
        <f ca="1">IF(X$2="","",IF($A208="","",IFERROR(VLOOKUP($A208,OFFSET('Program and Results'!$A$1,MATCH(Tables!X$1,'Program and Results'!$A:$A,0)-1,1,COUNTIF('Program and Results'!$A:$A,Tables!X$1),4),3,0),"")))</f>
        <v>0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 t="str">
        <f ca="1">IF(Z$2="","",IF($A208="","",IFERROR(VLOOKUP($A208,OFFSET('Program and Results'!$A$1,MATCH(Tables!Z$1,'Program and Results'!$A:$A,0)-1,1,COUNTIF('Program and Results'!$A:$A,Tables!Z$1),4),3,0),"")))</f>
        <v/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 t="str">
        <f ca="1">IF(AB$2="","",IF($A208="","",IFERROR(VLOOKUP($A208,OFFSET('Program and Results'!$A$1,MATCH(Tables!AB$1,'Program and Results'!$A:$A,0)-1,1,COUNTIF('Program and Results'!$A:$A,Tables!AB$1),4),3,0),"")))</f>
        <v/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 t="str">
        <f ca="1">IF(AD$2="","",IF($A208="","",IFERROR(VLOOKUP($A208,OFFSET('Program and Results'!$A$1,MATCH(Tables!AD$1,'Program and Results'!$A:$A,0)-1,1,COUNTIF('Program and Results'!$A:$A,Tables!AD$1),4),3,0),"")))</f>
        <v/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 t="str">
        <f ca="1">IF(AG$2="","",IF($A208="","",IFERROR(VLOOKUP($A208,OFFSET('Program and Results'!$A$1,MATCH(Tables!AG$1,'Program and Results'!$A:$A,0)-1,1,COUNTIF('Program and Results'!$A:$A,Tables!AG$1),4),3,0),"")))</f>
        <v/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 t="str">
        <f ca="1">IF(AI$2="","",IF($A208="","",IFERROR(VLOOKUP($A208,OFFSET('Program and Results'!$A$1,MATCH(Tables!AI$1,'Program and Results'!$A:$A,0)-1,1,COUNTIF('Program and Results'!$A:$A,Tables!AI$1),4),3,0),"")))</f>
        <v/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ΑΝΟΡΘΩΣΗ ΑΜΜΟΧΩΣΤΟΥ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>
        <f ca="1">IF(D$2="","",IF($A209="","",IFERROR(VLOOKUP($A209,OFFSET('Program and Results'!$A$1,MATCH(Tables!D$1,'Program and Results'!$A:$A,0)-1,1,COUNTIF('Program and Results'!$A:$A,Tables!D$1),4),3,0),"")))</f>
        <v>0</v>
      </c>
      <c r="E209" t="str">
        <f ca="1">IF(E$2="","",IF($A209="","",IFERROR(VLOOKUP($A209,OFFSET('Program and Results'!$A$1,MATCH(Tables!E$1,'Program and Results'!$A:$A,0)-1,1,COUNTIF('Program and Results'!$A:$A,Tables!E$1),4),3,0),"")))</f>
        <v/>
      </c>
      <c r="F209">
        <f ca="1">IF(F$2="","",IF($A209="","",IFERROR(VLOOKUP($A209,OFFSET('Program and Results'!$A$1,MATCH(Tables!F$1,'Program and Results'!$A:$A,0)-1,1,COUNTIF('Program and Results'!$A:$A,Tables!F$1),4),3,0),"")))</f>
        <v>1</v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0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1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 t="str">
        <f ca="1">IF(O$2="","",IF($A209="","",IFERROR(VLOOKUP($A209,OFFSET('Program and Results'!$A$1,MATCH(Tables!O$1,'Program and Results'!$A:$A,0)-1,1,COUNTIF('Program and Results'!$A:$A,Tables!O$1),4),3,0),"")))</f>
        <v/>
      </c>
      <c r="P209">
        <f ca="1">IF(P$2="","",IF($A209="","",IFERROR(VLOOKUP($A209,OFFSET('Program and Results'!$A$1,MATCH(Tables!P$1,'Program and Results'!$A:$A,0)-1,1,COUNTIF('Program and Results'!$A:$A,Tables!P$1),4),3,0),"")))</f>
        <v>1</v>
      </c>
      <c r="Q209" t="str">
        <f ca="1">IF(Q$2="","",IF($A209="","",IFERROR(VLOOKUP($A209,OFFSET('Program and Results'!$A$1,MATCH(Tables!Q$1,'Program and Results'!$A:$A,0)-1,1,COUNTIF('Program and Results'!$A:$A,Tables!Q$1),4),3,0),"")))</f>
        <v/>
      </c>
      <c r="R209">
        <f ca="1">IF(R$2="","",IF($A209="","",IFERROR(VLOOKUP($A209,OFFSET('Program and Results'!$A$1,MATCH(Tables!R$1,'Program and Results'!$A:$A,0)-1,1,COUNTIF('Program and Results'!$A:$A,Tables!R$1),4),3,0),"")))</f>
        <v>0</v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 t="str">
        <f ca="1">IF(T$2="","",IF($A209="","",IFERROR(VLOOKUP($A209,OFFSET('Program and Results'!$A$1,MATCH(Tables!T$1,'Program and Results'!$A:$A,0)-1,1,COUNTIF('Program and Results'!$A:$A,Tables!T$1),4),3,0),"")))</f>
        <v/>
      </c>
      <c r="U209">
        <f ca="1">IF(U$2="","",IF($A209="","",IFERROR(VLOOKUP($A209,OFFSET('Program and Results'!$A$1,MATCH(Tables!U$1,'Program and Results'!$A:$A,0)-1,1,COUNTIF('Program and Results'!$A:$A,Tables!U$1),4),3,0),"")))</f>
        <v>2</v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1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>
        <f ca="1">IF(Y$2="","",IF($A209="","",IFERROR(VLOOKUP($A209,OFFSET('Program and Results'!$A$1,MATCH(Tables!Y$1,'Program and Results'!$A:$A,0)-1,1,COUNTIF('Program and Results'!$A:$A,Tables!Y$1),4),3,0),"")))</f>
        <v>2</v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 t="str">
        <f ca="1">IF(AA$2="","",IF($A209="","",IFERROR(VLOOKUP($A209,OFFSET('Program and Results'!$A$1,MATCH(Tables!AA$1,'Program and Results'!$A:$A,0)-1,1,COUNTIF('Program and Results'!$A:$A,Tables!AA$1),4),3,0),"")))</f>
        <v/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 t="str">
        <f ca="1">IF(AC$2="","",IF($A209="","",IFERROR(VLOOKUP($A209,OFFSET('Program and Results'!$A$1,MATCH(Tables!AC$1,'Program and Results'!$A:$A,0)-1,1,COUNTIF('Program and Results'!$A:$A,Tables!AC$1),4),3,0),"")))</f>
        <v/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 t="str">
        <f ca="1">IF(AE$2="","",IF($A209="","",IFERROR(VLOOKUP($A209,OFFSET('Program and Results'!$A$1,MATCH(Tables!AE$1,'Program and Results'!$A:$A,0)-1,1,COUNTIF('Program and Results'!$A:$A,Tables!AE$1),4),3,0),"")))</f>
        <v/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 t="str">
        <f ca="1">IF(AG$2="","",IF($A209="","",IFERROR(VLOOKUP($A209,OFFSET('Program and Results'!$A$1,MATCH(Tables!AG$1,'Program and Results'!$A:$A,0)-1,1,COUNTIF('Program and Results'!$A:$A,Tables!AG$1),4),3,0),"")))</f>
        <v/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 t="str">
        <f ca="1">IF(AI$2="","",IF($A209="","",IFERROR(VLOOKUP($A209,OFFSET('Program and Results'!$A$1,MATCH(Tables!AI$1,'Program and Results'!$A:$A,0)-1,1,COUNTIF('Program and Results'!$A:$A,Tables!AI$1),4),3,0),"")))</f>
        <v/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ΑΠΟΕΛ ΛΕΥΚΩΣΙΑΣ</v>
      </c>
      <c r="B210" t="str">
        <f ca="1">IF(B$2="","",IF($A210="","",IFERROR(VLOOKUP($A210,OFFSET('Program and Results'!$A$1,MATCH(Tables!B$1,'Program and Results'!$A:$A,0)-1,1,COUNTIF('Program and Results'!$A:$A,Tables!B$1),4),3,0),"")))</f>
        <v/>
      </c>
      <c r="C210">
        <f ca="1">IF(C$2="","",IF($A210="","",IFERROR(VLOOKUP($A210,OFFSET('Program and Results'!$A$1,MATCH(Tables!C$1,'Program and Results'!$A:$A,0)-1,1,COUNTIF('Program and Results'!$A:$A,Tables!C$1),4),3,0),"")))</f>
        <v>2</v>
      </c>
      <c r="D210" t="str">
        <f ca="1">IF(D$2="","",IF($A210="","",IFERROR(VLOOKUP($A210,OFFSET('Program and Results'!$A$1,MATCH(Tables!D$1,'Program and Results'!$A:$A,0)-1,1,COUNTIF('Program and Results'!$A:$A,Tables!D$1),4),3,0),"")))</f>
        <v/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>
        <f ca="1">IF(H$2="","",IF($A210="","",IFERROR(VLOOKUP($A210,OFFSET('Program and Results'!$A$1,MATCH(Tables!H$1,'Program and Results'!$A:$A,0)-1,1,COUNTIF('Program and Results'!$A:$A,Tables!H$1),4),3,0),"")))</f>
        <v>0</v>
      </c>
      <c r="I210" t="str">
        <f ca="1">IF(I$2="","",IF($A210="","",IFERROR(VLOOKUP($A210,OFFSET('Program and Results'!$A$1,MATCH(Tables!I$1,'Program and Results'!$A:$A,0)-1,1,COUNTIF('Program and Results'!$A:$A,Tables!I$1),4),3,0),"")))</f>
        <v/>
      </c>
      <c r="J210">
        <f ca="1">IF(J$2="","",IF($A210="","",IFERROR(VLOOKUP($A210,OFFSET('Program and Results'!$A$1,MATCH(Tables!J$1,'Program and Results'!$A:$A,0)-1,1,COUNTIF('Program and Results'!$A:$A,Tables!J$1),4),3,0),"")))</f>
        <v>0</v>
      </c>
      <c r="K210" t="str">
        <f ca="1">IF(K$2="","",IF($A210="","",IFERROR(VLOOKUP($A210,OFFSET('Program and Results'!$A$1,MATCH(Tables!K$1,'Program and Results'!$A:$A,0)-1,1,COUNTIF('Program and Results'!$A:$A,Tables!K$1),4),3,0),"")))</f>
        <v/>
      </c>
      <c r="L210">
        <f ca="1">IF(L$2="","",IF($A210="","",IFERROR(VLOOKUP($A210,OFFSET('Program and Results'!$A$1,MATCH(Tables!L$1,'Program and Results'!$A:$A,0)-1,1,COUNTIF('Program and Results'!$A:$A,Tables!L$1),4),3,0),"")))</f>
        <v>2</v>
      </c>
      <c r="M210" t="str">
        <f ca="1">IF(M$2="","",IF($A210="","",IFERROR(VLOOKUP($A210,OFFSET('Program and Results'!$A$1,MATCH(Tables!M$1,'Program and Results'!$A:$A,0)-1,1,COUNTIF('Program and Results'!$A:$A,Tables!M$1),4),3,0),"")))</f>
        <v/>
      </c>
      <c r="N210">
        <f ca="1">IF(N$2="","",IF($A210="","",IFERROR(VLOOKUP($A210,OFFSET('Program and Results'!$A$1,MATCH(Tables!N$1,'Program and Results'!$A:$A,0)-1,1,COUNTIF('Program and Results'!$A:$A,Tables!N$1),4),3,0),"")))</f>
        <v>1</v>
      </c>
      <c r="O210">
        <f ca="1">IF(O$2="","",IF($A210="","",IFERROR(VLOOKUP($A210,OFFSET('Program and Results'!$A$1,MATCH(Tables!O$1,'Program and Results'!$A:$A,0)-1,1,COUNTIF('Program and Results'!$A:$A,Tables!O$1),4),3,0),"")))</f>
        <v>0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2</v>
      </c>
      <c r="R210">
        <f ca="1">IF(R$2="","",IF($A210="","",IFERROR(VLOOKUP($A210,OFFSET('Program and Results'!$A$1,MATCH(Tables!R$1,'Program and Results'!$A:$A,0)-1,1,COUNTIF('Program and Results'!$A:$A,Tables!R$1),4),3,0),"")))</f>
        <v>2</v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0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1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0</v>
      </c>
      <c r="Y210" t="str">
        <f ca="1">IF(Y$2="","",IF($A210="","",IFERROR(VLOOKUP($A210,OFFSET('Program and Results'!$A$1,MATCH(Tables!Y$1,'Program and Results'!$A:$A,0)-1,1,COUNTIF('Program and Results'!$A:$A,Tables!Y$1),4),3,0),"")))</f>
        <v/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 t="str">
        <f ca="1">IF(AA$2="","",IF($A210="","",IFERROR(VLOOKUP($A210,OFFSET('Program and Results'!$A$1,MATCH(Tables!AA$1,'Program and Results'!$A:$A,0)-1,1,COUNTIF('Program and Results'!$A:$A,Tables!AA$1),4),3,0),"")))</f>
        <v/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 t="str">
        <f ca="1">IF(AC$2="","",IF($A210="","",IFERROR(VLOOKUP($A210,OFFSET('Program and Results'!$A$1,MATCH(Tables!AC$1,'Program and Results'!$A:$A,0)-1,1,COUNTIF('Program and Results'!$A:$A,Tables!AC$1),4),3,0),"")))</f>
        <v/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 t="str">
        <f ca="1">IF(AE$2="","",IF($A210="","",IFERROR(VLOOKUP($A210,OFFSET('Program and Results'!$A$1,MATCH(Tables!AE$1,'Program and Results'!$A:$A,0)-1,1,COUNTIF('Program and Results'!$A:$A,Tables!AE$1),4),3,0),"")))</f>
        <v/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 t="str">
        <f ca="1">IF(AG$2="","",IF($A210="","",IFERROR(VLOOKUP($A210,OFFSET('Program and Results'!$A$1,MATCH(Tables!AG$1,'Program and Results'!$A:$A,0)-1,1,COUNTIF('Program and Results'!$A:$A,Tables!AG$1),4),3,0),"")))</f>
        <v/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 t="str">
        <f ca="1">IF(AI$2="","",IF($A210="","",IFERROR(VLOOKUP($A210,OFFSET('Program and Results'!$A$1,MATCH(Tables!AI$1,'Program and Results'!$A:$A,0)-1,1,COUNTIF('Program and Results'!$A:$A,Tables!AI$1),4),3,0),"")))</f>
        <v/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ΑΠΟΛΛΩΝΑΣ ΛΕΜΕΣΟΥ</v>
      </c>
      <c r="B211">
        <f ca="1">IF(B$2="","",IF($A211="","",IFERROR(VLOOKUP($A211,OFFSET('Program and Results'!$A$1,MATCH(Tables!B$1,'Program and Results'!$A:$A,0)-1,1,COUNTIF('Program and Results'!$A:$A,Tables!B$1),4),3,0),"")))</f>
        <v>1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0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2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0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1</v>
      </c>
      <c r="K211">
        <f ca="1">IF(K$2="","",IF($A211="","",IFERROR(VLOOKUP($A211,OFFSET('Program and Results'!$A$1,MATCH(Tables!K$1,'Program and Results'!$A:$A,0)-1,1,COUNTIF('Program and Results'!$A:$A,Tables!K$1),4),3,0),"")))</f>
        <v>0</v>
      </c>
      <c r="L211" t="str">
        <f ca="1">IF(L$2="","",IF($A211="","",IFERROR(VLOOKUP($A211,OFFSET('Program and Results'!$A$1,MATCH(Tables!L$1,'Program and Results'!$A:$A,0)-1,1,COUNTIF('Program and Results'!$A:$A,Tables!L$1),4),3,0),"")))</f>
        <v/>
      </c>
      <c r="M211">
        <f ca="1">IF(M$2="","",IF($A211="","",IFERROR(VLOOKUP($A211,OFFSET('Program and Results'!$A$1,MATCH(Tables!M$1,'Program and Results'!$A:$A,0)-1,1,COUNTIF('Program and Results'!$A:$A,Tables!M$1),4),3,0),"")))</f>
        <v>0</v>
      </c>
      <c r="N211" t="str">
        <f ca="1">IF(N$2="","",IF($A211="","",IFERROR(VLOOKUP($A211,OFFSET('Program and Results'!$A$1,MATCH(Tables!N$1,'Program and Results'!$A:$A,0)-1,1,COUNTIF('Program and Results'!$A:$A,Tables!N$1),4),3,0),"")))</f>
        <v/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1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0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0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0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 t="str">
        <f ca="1">IF(X$2="","",IF($A211="","",IFERROR(VLOOKUP($A211,OFFSET('Program and Results'!$A$1,MATCH(Tables!X$1,'Program and Results'!$A:$A,0)-1,1,COUNTIF('Program and Results'!$A:$A,Tables!X$1),4),3,0),"")))</f>
        <v/>
      </c>
      <c r="Y211">
        <f ca="1">IF(Y$2="","",IF($A211="","",IFERROR(VLOOKUP($A211,OFFSET('Program and Results'!$A$1,MATCH(Tables!Y$1,'Program and Results'!$A:$A,0)-1,1,COUNTIF('Program and Results'!$A:$A,Tables!Y$1),4),3,0),"")))</f>
        <v>1</v>
      </c>
      <c r="Z211" t="str">
        <f ca="1">IF(Z$2="","",IF($A211="","",IFERROR(VLOOKUP($A211,OFFSET('Program and Results'!$A$1,MATCH(Tables!Z$1,'Program and Results'!$A:$A,0)-1,1,COUNTIF('Program and Results'!$A:$A,Tables!Z$1),4),3,0),"")))</f>
        <v/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 t="str">
        <f ca="1">IF(AB$2="","",IF($A211="","",IFERROR(VLOOKUP($A211,OFFSET('Program and Results'!$A$1,MATCH(Tables!AB$1,'Program and Results'!$A:$A,0)-1,1,COUNTIF('Program and Results'!$A:$A,Tables!AB$1),4),3,0),"")))</f>
        <v/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 t="str">
        <f ca="1">IF(AD$2="","",IF($A211="","",IFERROR(VLOOKUP($A211,OFFSET('Program and Results'!$A$1,MATCH(Tables!AD$1,'Program and Results'!$A:$A,0)-1,1,COUNTIF('Program and Results'!$A:$A,Tables!AD$1),4),3,0),"")))</f>
        <v/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 t="str">
        <f ca="1">IF(AF$2="","",IF($A211="","",IFERROR(VLOOKUP($A211,OFFSET('Program and Results'!$A$1,MATCH(Tables!AF$1,'Program and Results'!$A:$A,0)-1,1,COUNTIF('Program and Results'!$A:$A,Tables!AF$1),4),3,0),"")))</f>
        <v/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 t="str">
        <f ca="1">IF(AH$2="","",IF($A211="","",IFERROR(VLOOKUP($A211,OFFSET('Program and Results'!$A$1,MATCH(Tables!AH$1,'Program and Results'!$A:$A,0)-1,1,COUNTIF('Program and Results'!$A:$A,Tables!AH$1),4),3,0),"")))</f>
        <v/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ΑΡΗΣ ΛΕΜΕΣΟΥ</v>
      </c>
      <c r="B212" t="str">
        <f ca="1">IF(B$2="","",IF($A212="","",IFERROR(VLOOKUP($A212,OFFSET('Program and Results'!$A$1,MATCH(Tables!B$1,'Program and Results'!$A:$A,0)-1,1,COUNTIF('Program and Results'!$A:$A,Tables!B$1),4),3,0),"")))</f>
        <v/>
      </c>
      <c r="C212">
        <f ca="1">IF(C$2="","",IF($A212="","",IFERROR(VLOOKUP($A212,OFFSET('Program and Results'!$A$1,MATCH(Tables!C$1,'Program and Results'!$A:$A,0)-1,1,COUNTIF('Program and Results'!$A:$A,Tables!C$1),4),3,0),"")))</f>
        <v>1</v>
      </c>
      <c r="D212" t="str">
        <f ca="1">IF(D$2="","",IF($A212="","",IFERROR(VLOOKUP($A212,OFFSET('Program and Results'!$A$1,MATCH(Tables!D$1,'Program and Results'!$A:$A,0)-1,1,COUNTIF('Program and Results'!$A:$A,Tables!D$1),4),3,0),"")))</f>
        <v/>
      </c>
      <c r="E212">
        <f ca="1">IF(E$2="","",IF($A212="","",IFERROR(VLOOKUP($A212,OFFSET('Program and Results'!$A$1,MATCH(Tables!E$1,'Program and Results'!$A:$A,0)-1,1,COUNTIF('Program and Results'!$A:$A,Tables!E$1),4),3,0),"")))</f>
        <v>1</v>
      </c>
      <c r="F212" t="str">
        <f ca="1">IF(F$2="","",IF($A212="","",IFERROR(VLOOKUP($A212,OFFSET('Program and Results'!$A$1,MATCH(Tables!F$1,'Program and Results'!$A:$A,0)-1,1,COUNTIF('Program and Results'!$A:$A,Tables!F$1),4),3,0),"")))</f>
        <v/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1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0</v>
      </c>
      <c r="O212">
        <f ca="1">IF(O$2="","",IF($A212="","",IFERROR(VLOOKUP($A212,OFFSET('Program and Results'!$A$1,MATCH(Tables!O$1,'Program and Results'!$A:$A,0)-1,1,COUNTIF('Program and Results'!$A:$A,Tables!O$1),4),3,0),"")))</f>
        <v>2</v>
      </c>
      <c r="P212" t="str">
        <f ca="1">IF(P$2="","",IF($A212="","",IFERROR(VLOOKUP($A212,OFFSET('Program and Results'!$A$1,MATCH(Tables!P$1,'Program and Results'!$A:$A,0)-1,1,COUNTIF('Program and Results'!$A:$A,Tables!P$1),4),3,0),"")))</f>
        <v/>
      </c>
      <c r="Q212">
        <f ca="1">IF(Q$2="","",IF($A212="","",IFERROR(VLOOKUP($A212,OFFSET('Program and Results'!$A$1,MATCH(Tables!Q$1,'Program and Results'!$A:$A,0)-1,1,COUNTIF('Program and Results'!$A:$A,Tables!Q$1),4),3,0),"")))</f>
        <v>0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>
        <f ca="1">IF(S$2="","",IF($A212="","",IFERROR(VLOOKUP($A212,OFFSET('Program and Results'!$A$1,MATCH(Tables!S$1,'Program and Results'!$A:$A,0)-1,1,COUNTIF('Program and Results'!$A:$A,Tables!S$1),4),3,0),"")))</f>
        <v>2</v>
      </c>
      <c r="T212">
        <f ca="1">IF(T$2="","",IF($A212="","",IFERROR(VLOOKUP($A212,OFFSET('Program and Results'!$A$1,MATCH(Tables!T$1,'Program and Results'!$A:$A,0)-1,1,COUNTIF('Program and Results'!$A:$A,Tables!T$1),4),3,0),"")))</f>
        <v>1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1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0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 t="str">
        <f ca="1">IF(Z$2="","",IF($A212="","",IFERROR(VLOOKUP($A212,OFFSET('Program and Results'!$A$1,MATCH(Tables!Z$1,'Program and Results'!$A:$A,0)-1,1,COUNTIF('Program and Results'!$A:$A,Tables!Z$1),4),3,0),"")))</f>
        <v/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 t="str">
        <f ca="1">IF(AB$2="","",IF($A212="","",IFERROR(VLOOKUP($A212,OFFSET('Program and Results'!$A$1,MATCH(Tables!AB$1,'Program and Results'!$A:$A,0)-1,1,COUNTIF('Program and Results'!$A:$A,Tables!AB$1),4),3,0),"")))</f>
        <v/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 t="str">
        <f ca="1">IF(AD$2="","",IF($A212="","",IFERROR(VLOOKUP($A212,OFFSET('Program and Results'!$A$1,MATCH(Tables!AD$1,'Program and Results'!$A:$A,0)-1,1,COUNTIF('Program and Results'!$A:$A,Tables!AD$1),4),3,0),"")))</f>
        <v/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 t="str">
        <f ca="1">IF(AF$2="","",IF($A212="","",IFERROR(VLOOKUP($A212,OFFSET('Program and Results'!$A$1,MATCH(Tables!AF$1,'Program and Results'!$A:$A,0)-1,1,COUNTIF('Program and Results'!$A:$A,Tables!AF$1),4),3,0),"")))</f>
        <v/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 t="str">
        <f ca="1">IF(AI$2="","",IF($A212="","",IFERROR(VLOOKUP($A212,OFFSET('Program and Results'!$A$1,MATCH(Tables!AI$1,'Program and Results'!$A:$A,0)-1,1,COUNTIF('Program and Results'!$A:$A,Tables!AI$1),4),3,0),"")))</f>
        <v/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ΔΟΞΑ ΚΑΤΩΚΟΠΙΑΣ</v>
      </c>
      <c r="B213" t="str">
        <f ca="1">IF(B$2="","",IF($A213="","",IFERROR(VLOOKUP($A213,OFFSET('Program and Results'!$A$1,MATCH(Tables!B$1,'Program and Results'!$A:$A,0)-1,1,COUNTIF('Program and Results'!$A:$A,Tables!B$1),4),3,0),"")))</f>
        <v/>
      </c>
      <c r="C213">
        <f ca="1">IF(C$2="","",IF($A213="","",IFERROR(VLOOKUP($A213,OFFSET('Program and Results'!$A$1,MATCH(Tables!C$1,'Program and Results'!$A:$A,0)-1,1,COUNTIF('Program and Results'!$A:$A,Tables!C$1),4),3,0),"")))</f>
        <v>3</v>
      </c>
      <c r="D213" t="str">
        <f ca="1">IF(D$2="","",IF($A213="","",IFERROR(VLOOKUP($A213,OFFSET('Program and Results'!$A$1,MATCH(Tables!D$1,'Program and Results'!$A:$A,0)-1,1,COUNTIF('Program and Results'!$A:$A,Tables!D$1),4),3,0),"")))</f>
        <v/>
      </c>
      <c r="E213">
        <f ca="1">IF(E$2="","",IF($A213="","",IFERROR(VLOOKUP($A213,OFFSET('Program and Results'!$A$1,MATCH(Tables!E$1,'Program and Results'!$A:$A,0)-1,1,COUNTIF('Program and Results'!$A:$A,Tables!E$1),4),3,0),"")))</f>
        <v>1</v>
      </c>
      <c r="F213" t="str">
        <f ca="1">IF(F$2="","",IF($A213="","",IFERROR(VLOOKUP($A213,OFFSET('Program and Results'!$A$1,MATCH(Tables!F$1,'Program and Results'!$A:$A,0)-1,1,COUNTIF('Program and Results'!$A:$A,Tables!F$1),4),3,0),"")))</f>
        <v/>
      </c>
      <c r="G213">
        <f ca="1">IF(G$2="","",IF($A213="","",IFERROR(VLOOKUP($A213,OFFSET('Program and Results'!$A$1,MATCH(Tables!G$1,'Program and Results'!$A:$A,0)-1,1,COUNTIF('Program and Results'!$A:$A,Tables!G$1),4),3,0),"")))</f>
        <v>1</v>
      </c>
      <c r="H213" t="str">
        <f ca="1">IF(H$2="","",IF($A213="","",IFERROR(VLOOKUP($A213,OFFSET('Program and Results'!$A$1,MATCH(Tables!H$1,'Program and Results'!$A:$A,0)-1,1,COUNTIF('Program and Results'!$A:$A,Tables!H$1),4),3,0),"")))</f>
        <v/>
      </c>
      <c r="I213">
        <f ca="1">IF(I$2="","",IF($A213="","",IFERROR(VLOOKUP($A213,OFFSET('Program and Results'!$A$1,MATCH(Tables!I$1,'Program and Results'!$A:$A,0)-1,1,COUNTIF('Program and Results'!$A:$A,Tables!I$1),4),3,0),"")))</f>
        <v>1</v>
      </c>
      <c r="J213" t="str">
        <f ca="1">IF(J$2="","",IF($A213="","",IFERROR(VLOOKUP($A213,OFFSET('Program and Results'!$A$1,MATCH(Tables!J$1,'Program and Results'!$A:$A,0)-1,1,COUNTIF('Program and Results'!$A:$A,Tables!J$1),4),3,0),"")))</f>
        <v/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2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1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>
        <f ca="1">IF(S$2="","",IF($A213="","",IFERROR(VLOOKUP($A213,OFFSET('Program and Results'!$A$1,MATCH(Tables!S$1,'Program and Results'!$A:$A,0)-1,1,COUNTIF('Program and Results'!$A:$A,Tables!S$1),4),3,0),"")))</f>
        <v>1</v>
      </c>
      <c r="T213" t="str">
        <f ca="1">IF(T$2="","",IF($A213="","",IFERROR(VLOOKUP($A213,OFFSET('Program and Results'!$A$1,MATCH(Tables!T$1,'Program and Results'!$A:$A,0)-1,1,COUNTIF('Program and Results'!$A:$A,Tables!T$1),4),3,0),"")))</f>
        <v/>
      </c>
      <c r="U213">
        <f ca="1">IF(U$2="","",IF($A213="","",IFERROR(VLOOKUP($A213,OFFSET('Program and Results'!$A$1,MATCH(Tables!U$1,'Program and Results'!$A:$A,0)-1,1,COUNTIF('Program and Results'!$A:$A,Tables!U$1),4),3,0),"")))</f>
        <v>0</v>
      </c>
      <c r="V213" t="str">
        <f ca="1">IF(V$2="","",IF($A213="","",IFERROR(VLOOKUP($A213,OFFSET('Program and Results'!$A$1,MATCH(Tables!V$1,'Program and Results'!$A:$A,0)-1,1,COUNTIF('Program and Results'!$A:$A,Tables!V$1),4),3,0),"")))</f>
        <v/>
      </c>
      <c r="W213">
        <f ca="1">IF(W$2="","",IF($A213="","",IFERROR(VLOOKUP($A213,OFFSET('Program and Results'!$A$1,MATCH(Tables!W$1,'Program and Results'!$A:$A,0)-1,1,COUNTIF('Program and Results'!$A:$A,Tables!W$1),4),3,0),"")))</f>
        <v>3</v>
      </c>
      <c r="X213" t="str">
        <f ca="1">IF(X$2="","",IF($A213="","",IFERROR(VLOOKUP($A213,OFFSET('Program and Results'!$A$1,MATCH(Tables!X$1,'Program and Results'!$A:$A,0)-1,1,COUNTIF('Program and Results'!$A:$A,Tables!X$1),4),3,0),"")))</f>
        <v/>
      </c>
      <c r="Y213">
        <f ca="1">IF(Y$2="","",IF($A213="","",IFERROR(VLOOKUP($A213,OFFSET('Program and Results'!$A$1,MATCH(Tables!Y$1,'Program and Results'!$A:$A,0)-1,1,COUNTIF('Program and Results'!$A:$A,Tables!Y$1),4),3,0),"")))</f>
        <v>1</v>
      </c>
      <c r="Z213" t="str">
        <f ca="1">IF(Z$2="","",IF($A213="","",IFERROR(VLOOKUP($A213,OFFSET('Program and Results'!$A$1,MATCH(Tables!Z$1,'Program and Results'!$A:$A,0)-1,1,COUNTIF('Program and Results'!$A:$A,Tables!Z$1),4),3,0),"")))</f>
        <v/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 t="str">
        <f ca="1">IF(AC$2="","",IF($A213="","",IFERROR(VLOOKUP($A213,OFFSET('Program and Results'!$A$1,MATCH(Tables!AC$1,'Program and Results'!$A:$A,0)-1,1,COUNTIF('Program and Results'!$A:$A,Tables!AC$1),4),3,0),"")))</f>
        <v/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 t="str">
        <f ca="1">IF(AE$2="","",IF($A213="","",IFERROR(VLOOKUP($A213,OFFSET('Program and Results'!$A$1,MATCH(Tables!AE$1,'Program and Results'!$A:$A,0)-1,1,COUNTIF('Program and Results'!$A:$A,Tables!AE$1),4),3,0),"")))</f>
        <v/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 t="str">
        <f ca="1">IF(AG$2="","",IF($A213="","",IFERROR(VLOOKUP($A213,OFFSET('Program and Results'!$A$1,MATCH(Tables!AG$1,'Program and Results'!$A:$A,0)-1,1,COUNTIF('Program and Results'!$A:$A,Tables!AG$1),4),3,0),"")))</f>
        <v/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 t="str">
        <f ca="1">IF(AI$2="","",IF($A213="","",IFERROR(VLOOKUP($A213,OFFSET('Program and Results'!$A$1,MATCH(Tables!AI$1,'Program and Results'!$A:$A,0)-1,1,COUNTIF('Program and Results'!$A:$A,Tables!AI$1),4),3,0),"")))</f>
        <v/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ΕΘΝΙΚΟΣ ΑΧΝΑΣ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>
        <f ca="1">IF(C$2="","",IF($A214="","",IFERROR(VLOOKUP($A214,OFFSET('Program and Results'!$A$1,MATCH(Tables!C$1,'Program and Results'!$A:$A,0)-1,1,COUNTIF('Program and Results'!$A:$A,Tables!C$1),4),3,0),"")))</f>
        <v>0</v>
      </c>
      <c r="D214" t="str">
        <f ca="1">IF(D$2="","",IF($A214="","",IFERROR(VLOOKUP($A214,OFFSET('Program and Results'!$A$1,MATCH(Tables!D$1,'Program and Results'!$A:$A,0)-1,1,COUNTIF('Program and Results'!$A:$A,Tables!D$1),4),3,0),"")))</f>
        <v/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2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2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0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 t="str">
        <f ca="1">IF(O$2="","",IF($A214="","",IFERROR(VLOOKUP($A214,OFFSET('Program and Results'!$A$1,MATCH(Tables!O$1,'Program and Results'!$A:$A,0)-1,1,COUNTIF('Program and Results'!$A:$A,Tables!O$1),4),3,0),"")))</f>
        <v/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1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>
        <f ca="1">IF(S$2="","",IF($A214="","",IFERROR(VLOOKUP($A214,OFFSET('Program and Results'!$A$1,MATCH(Tables!S$1,'Program and Results'!$A:$A,0)-1,1,COUNTIF('Program and Results'!$A:$A,Tables!S$1),4),3,0),"")))</f>
        <v>0</v>
      </c>
      <c r="T214" t="str">
        <f ca="1">IF(T$2="","",IF($A214="","",IFERROR(VLOOKUP($A214,OFFSET('Program and Results'!$A$1,MATCH(Tables!T$1,'Program and Results'!$A:$A,0)-1,1,COUNTIF('Program and Results'!$A:$A,Tables!T$1),4),3,0),"")))</f>
        <v/>
      </c>
      <c r="U214">
        <f ca="1">IF(U$2="","",IF($A214="","",IFERROR(VLOOKUP($A214,OFFSET('Program and Results'!$A$1,MATCH(Tables!U$1,'Program and Results'!$A:$A,0)-1,1,COUNTIF('Program and Results'!$A:$A,Tables!U$1),4),3,0),"")))</f>
        <v>1</v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3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>
        <f ca="1">IF(Y$2="","",IF($A214="","",IFERROR(VLOOKUP($A214,OFFSET('Program and Results'!$A$1,MATCH(Tables!Y$1,'Program and Results'!$A:$A,0)-1,1,COUNTIF('Program and Results'!$A:$A,Tables!Y$1),4),3,0),"")))</f>
        <v>0</v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 t="str">
        <f ca="1">IF(AA$2="","",IF($A214="","",IFERROR(VLOOKUP($A214,OFFSET('Program and Results'!$A$1,MATCH(Tables!AA$1,'Program and Results'!$A:$A,0)-1,1,COUNTIF('Program and Results'!$A:$A,Tables!AA$1),4),3,0),"")))</f>
        <v/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 t="str">
        <f ca="1">IF(AC$2="","",IF($A214="","",IFERROR(VLOOKUP($A214,OFFSET('Program and Results'!$A$1,MATCH(Tables!AC$1,'Program and Results'!$A:$A,0)-1,1,COUNTIF('Program and Results'!$A:$A,Tables!AC$1),4),3,0),"")))</f>
        <v/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 t="str">
        <f ca="1">IF(AE$2="","",IF($A214="","",IFERROR(VLOOKUP($A214,OFFSET('Program and Results'!$A$1,MATCH(Tables!AE$1,'Program and Results'!$A:$A,0)-1,1,COUNTIF('Program and Results'!$A:$A,Tables!AE$1),4),3,0),"")))</f>
        <v/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 t="str">
        <f ca="1">IF(AG$2="","",IF($A214="","",IFERROR(VLOOKUP($A214,OFFSET('Program and Results'!$A$1,MATCH(Tables!AG$1,'Program and Results'!$A:$A,0)-1,1,COUNTIF('Program and Results'!$A:$A,Tables!AG$1),4),3,0),"")))</f>
        <v/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 t="str">
        <f ca="1">IF(AI$2="","",IF($A214="","",IFERROR(VLOOKUP($A214,OFFSET('Program and Results'!$A$1,MATCH(Tables!AI$1,'Program and Results'!$A:$A,0)-1,1,COUNTIF('Program and Results'!$A:$A,Tables!AI$1),4),3,0),"")))</f>
        <v/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ΕΝΩΣΗ ΝΕΩΝ ΠΑΡΑΛΙΜΝΙΟΥ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0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1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5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2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1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2</v>
      </c>
      <c r="O215">
        <f ca="1">IF(O$2="","",IF($A215="","",IFERROR(VLOOKUP($A215,OFFSET('Program and Results'!$A$1,MATCH(Tables!O$1,'Program and Results'!$A:$A,0)-1,1,COUNTIF('Program and Results'!$A:$A,Tables!O$1),4),3,0),"")))</f>
        <v>2</v>
      </c>
      <c r="P215" t="str">
        <f ca="1">IF(P$2="","",IF($A215="","",IFERROR(VLOOKUP($A215,OFFSET('Program and Results'!$A$1,MATCH(Tables!P$1,'Program and Results'!$A:$A,0)-1,1,COUNTIF('Program and Results'!$A:$A,Tables!P$1),4),3,0),"")))</f>
        <v/>
      </c>
      <c r="Q215">
        <f ca="1">IF(Q$2="","",IF($A215="","",IFERROR(VLOOKUP($A215,OFFSET('Program and Results'!$A$1,MATCH(Tables!Q$1,'Program and Results'!$A:$A,0)-1,1,COUNTIF('Program and Results'!$A:$A,Tables!Q$1),4),3,0),"")))</f>
        <v>1</v>
      </c>
      <c r="R215" t="str">
        <f ca="1">IF(R$2="","",IF($A215="","",IFERROR(VLOOKUP($A215,OFFSET('Program and Results'!$A$1,MATCH(Tables!R$1,'Program and Results'!$A:$A,0)-1,1,COUNTIF('Program and Results'!$A:$A,Tables!R$1),4),3,0),"")))</f>
        <v/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2</v>
      </c>
      <c r="V215">
        <f ca="1">IF(V$2="","",IF($A215="","",IFERROR(VLOOKUP($A215,OFFSET('Program and Results'!$A$1,MATCH(Tables!V$1,'Program and Results'!$A:$A,0)-1,1,COUNTIF('Program and Results'!$A:$A,Tables!V$1),4),3,0),"")))</f>
        <v>1</v>
      </c>
      <c r="W215" t="str">
        <f ca="1">IF(W$2="","",IF($A215="","",IFERROR(VLOOKUP($A215,OFFSET('Program and Results'!$A$1,MATCH(Tables!W$1,'Program and Results'!$A:$A,0)-1,1,COUNTIF('Program and Results'!$A:$A,Tables!W$1),4),3,0),"")))</f>
        <v/>
      </c>
      <c r="X215">
        <f ca="1">IF(X$2="","",IF($A215="","",IFERROR(VLOOKUP($A215,OFFSET('Program and Results'!$A$1,MATCH(Tables!X$1,'Program and Results'!$A:$A,0)-1,1,COUNTIF('Program and Results'!$A:$A,Tables!X$1),4),3,0),"")))</f>
        <v>2</v>
      </c>
      <c r="Y215" t="str">
        <f ca="1">IF(Y$2="","",IF($A215="","",IFERROR(VLOOKUP($A215,OFFSET('Program and Results'!$A$1,MATCH(Tables!Y$1,'Program and Results'!$A:$A,0)-1,1,COUNTIF('Program and Results'!$A:$A,Tables!Y$1),4),3,0),"")))</f>
        <v/>
      </c>
      <c r="Z215" t="str">
        <f ca="1">IF(Z$2="","",IF($A215="","",IFERROR(VLOOKUP($A215,OFFSET('Program and Results'!$A$1,MATCH(Tables!Z$1,'Program and Results'!$A:$A,0)-1,1,COUNTIF('Program and Results'!$A:$A,Tables!Z$1),4),3,0),"")))</f>
        <v/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 t="str">
        <f ca="1">IF(AB$2="","",IF($A215="","",IFERROR(VLOOKUP($A215,OFFSET('Program and Results'!$A$1,MATCH(Tables!AB$1,'Program and Results'!$A:$A,0)-1,1,COUNTIF('Program and Results'!$A:$A,Tables!AB$1),4),3,0),"")))</f>
        <v/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 t="str">
        <f ca="1">IF(AD$2="","",IF($A215="","",IFERROR(VLOOKUP($A215,OFFSET('Program and Results'!$A$1,MATCH(Tables!AD$1,'Program and Results'!$A:$A,0)-1,1,COUNTIF('Program and Results'!$A:$A,Tables!AD$1),4),3,0),"")))</f>
        <v/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 t="str">
        <f ca="1">IF(AF$2="","",IF($A215="","",IFERROR(VLOOKUP($A215,OFFSET('Program and Results'!$A$1,MATCH(Tables!AF$1,'Program and Results'!$A:$A,0)-1,1,COUNTIF('Program and Results'!$A:$A,Tables!AF$1),4),3,0),"")))</f>
        <v/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 t="str">
        <f ca="1">IF(AH$2="","",IF($A215="","",IFERROR(VLOOKUP($A215,OFFSET('Program and Results'!$A$1,MATCH(Tables!AH$1,'Program and Results'!$A:$A,0)-1,1,COUNTIF('Program and Results'!$A:$A,Tables!AH$1),4),3,0),"")))</f>
        <v/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ΕΡΜΗΣ ΑΡΑΔΙΠΠΟΥ</v>
      </c>
      <c r="B216">
        <f ca="1">IF(B$2="","",IF($A216="","",IFERROR(VLOOKUP($A216,OFFSET('Program and Results'!$A$1,MATCH(Tables!B$1,'Program and Results'!$A:$A,0)-1,1,COUNTIF('Program and Results'!$A:$A,Tables!B$1),4),3,0),"")))</f>
        <v>5</v>
      </c>
      <c r="C216" t="str">
        <f ca="1">IF(C$2="","",IF($A216="","",IFERROR(VLOOKUP($A216,OFFSET('Program and Results'!$A$1,MATCH(Tables!C$1,'Program and Results'!$A:$A,0)-1,1,COUNTIF('Program and Results'!$A:$A,Tables!C$1),4),3,0),"")))</f>
        <v/>
      </c>
      <c r="D216">
        <f ca="1">IF(D$2="","",IF($A216="","",IFERROR(VLOOKUP($A216,OFFSET('Program and Results'!$A$1,MATCH(Tables!D$1,'Program and Results'!$A:$A,0)-1,1,COUNTIF('Program and Results'!$A:$A,Tables!D$1),4),3,0),"")))</f>
        <v>1</v>
      </c>
      <c r="E216" t="str">
        <f ca="1">IF(E$2="","",IF($A216="","",IFERROR(VLOOKUP($A216,OFFSET('Program and Results'!$A$1,MATCH(Tables!E$1,'Program and Results'!$A:$A,0)-1,1,COUNTIF('Program and Results'!$A:$A,Tables!E$1),4),3,0),"")))</f>
        <v/>
      </c>
      <c r="F216">
        <f ca="1">IF(F$2="","",IF($A216="","",IFERROR(VLOOKUP($A216,OFFSET('Program and Results'!$A$1,MATCH(Tables!F$1,'Program and Results'!$A:$A,0)-1,1,COUNTIF('Program and Results'!$A:$A,Tables!F$1),4),3,0),"")))</f>
        <v>2</v>
      </c>
      <c r="G216" t="str">
        <f ca="1">IF(G$2="","",IF($A216="","",IFERROR(VLOOKUP($A216,OFFSET('Program and Results'!$A$1,MATCH(Tables!G$1,'Program and Results'!$A:$A,0)-1,1,COUNTIF('Program and Results'!$A:$A,Tables!G$1),4),3,0),"")))</f>
        <v/>
      </c>
      <c r="H216">
        <f ca="1">IF(H$2="","",IF($A216="","",IFERROR(VLOOKUP($A216,OFFSET('Program and Results'!$A$1,MATCH(Tables!H$1,'Program and Results'!$A:$A,0)-1,1,COUNTIF('Program and Results'!$A:$A,Tables!H$1),4),3,0),"")))</f>
        <v>1</v>
      </c>
      <c r="I216" t="str">
        <f ca="1">IF(I$2="","",IF($A216="","",IFERROR(VLOOKUP($A216,OFFSET('Program and Results'!$A$1,MATCH(Tables!I$1,'Program and Results'!$A:$A,0)-1,1,COUNTIF('Program and Results'!$A:$A,Tables!I$1),4),3,0),"")))</f>
        <v/>
      </c>
      <c r="J216">
        <f ca="1">IF(J$2="","",IF($A216="","",IFERROR(VLOOKUP($A216,OFFSET('Program and Results'!$A$1,MATCH(Tables!J$1,'Program and Results'!$A:$A,0)-1,1,COUNTIF('Program and Results'!$A:$A,Tables!J$1),4),3,0),"")))</f>
        <v>0</v>
      </c>
      <c r="K216" t="str">
        <f ca="1">IF(K$2="","",IF($A216="","",IFERROR(VLOOKUP($A216,OFFSET('Program and Results'!$A$1,MATCH(Tables!K$1,'Program and Results'!$A:$A,0)-1,1,COUNTIF('Program and Results'!$A:$A,Tables!K$1),4),3,0),"")))</f>
        <v/>
      </c>
      <c r="L216">
        <f ca="1">IF(L$2="","",IF($A216="","",IFERROR(VLOOKUP($A216,OFFSET('Program and Results'!$A$1,MATCH(Tables!L$1,'Program and Results'!$A:$A,0)-1,1,COUNTIF('Program and Results'!$A:$A,Tables!L$1),4),3,0),"")))</f>
        <v>2</v>
      </c>
      <c r="M216">
        <f ca="1">IF(M$2="","",IF($A216="","",IFERROR(VLOOKUP($A216,OFFSET('Program and Results'!$A$1,MATCH(Tables!M$1,'Program and Results'!$A:$A,0)-1,1,COUNTIF('Program and Results'!$A:$A,Tables!M$1),4),3,0),"")))</f>
        <v>1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 t="str">
        <f ca="1">IF(O$2="","",IF($A216="","",IFERROR(VLOOKUP($A216,OFFSET('Program and Results'!$A$1,MATCH(Tables!O$1,'Program and Results'!$A:$A,0)-1,1,COUNTIF('Program and Results'!$A:$A,Tables!O$1),4),3,0),"")))</f>
        <v/>
      </c>
      <c r="P216">
        <f ca="1">IF(P$2="","",IF($A216="","",IFERROR(VLOOKUP($A216,OFFSET('Program and Results'!$A$1,MATCH(Tables!P$1,'Program and Results'!$A:$A,0)-1,1,COUNTIF('Program and Results'!$A:$A,Tables!P$1),4),3,0),"")))</f>
        <v>0</v>
      </c>
      <c r="Q216" t="str">
        <f ca="1">IF(Q$2="","",IF($A216="","",IFERROR(VLOOKUP($A216,OFFSET('Program and Results'!$A$1,MATCH(Tables!Q$1,'Program and Results'!$A:$A,0)-1,1,COUNTIF('Program and Results'!$A:$A,Tables!Q$1),4),3,0),"")))</f>
        <v/>
      </c>
      <c r="R216">
        <f ca="1">IF(R$2="","",IF($A216="","",IFERROR(VLOOKUP($A216,OFFSET('Program and Results'!$A$1,MATCH(Tables!R$1,'Program and Results'!$A:$A,0)-1,1,COUNTIF('Program and Results'!$A:$A,Tables!R$1),4),3,0),"")))</f>
        <v>1</v>
      </c>
      <c r="S216" t="str">
        <f ca="1">IF(S$2="","",IF($A216="","",IFERROR(VLOOKUP($A216,OFFSET('Program and Results'!$A$1,MATCH(Tables!S$1,'Program and Results'!$A:$A,0)-1,1,COUNTIF('Program and Results'!$A:$A,Tables!S$1),4),3,0),"")))</f>
        <v/>
      </c>
      <c r="T216">
        <f ca="1">IF(T$2="","",IF($A216="","",IFERROR(VLOOKUP($A216,OFFSET('Program and Results'!$A$1,MATCH(Tables!T$1,'Program and Results'!$A:$A,0)-1,1,COUNTIF('Program and Results'!$A:$A,Tables!T$1),4),3,0),"")))</f>
        <v>2</v>
      </c>
      <c r="U216" t="str">
        <f ca="1">IF(U$2="","",IF($A216="","",IFERROR(VLOOKUP($A216,OFFSET('Program and Results'!$A$1,MATCH(Tables!U$1,'Program and Results'!$A:$A,0)-1,1,COUNTIF('Program and Results'!$A:$A,Tables!U$1),4),3,0),"")))</f>
        <v/>
      </c>
      <c r="V216">
        <f ca="1">IF(V$2="","",IF($A216="","",IFERROR(VLOOKUP($A216,OFFSET('Program and Results'!$A$1,MATCH(Tables!V$1,'Program and Results'!$A:$A,0)-1,1,COUNTIF('Program and Results'!$A:$A,Tables!V$1),4),3,0),"")))</f>
        <v>0</v>
      </c>
      <c r="W216" t="str">
        <f ca="1">IF(W$2="","",IF($A216="","",IFERROR(VLOOKUP($A216,OFFSET('Program and Results'!$A$1,MATCH(Tables!W$1,'Program and Results'!$A:$A,0)-1,1,COUNTIF('Program and Results'!$A:$A,Tables!W$1),4),3,0),"")))</f>
        <v/>
      </c>
      <c r="X216">
        <f ca="1">IF(X$2="","",IF($A216="","",IFERROR(VLOOKUP($A216,OFFSET('Program and Results'!$A$1,MATCH(Tables!X$1,'Program and Results'!$A:$A,0)-1,1,COUNTIF('Program and Results'!$A:$A,Tables!X$1),4),3,0),"")))</f>
        <v>2</v>
      </c>
      <c r="Y216" t="str">
        <f ca="1">IF(Y$2="","",IF($A216="","",IFERROR(VLOOKUP($A216,OFFSET('Program and Results'!$A$1,MATCH(Tables!Y$1,'Program and Results'!$A:$A,0)-1,1,COUNTIF('Program and Results'!$A:$A,Tables!Y$1),4),3,0),"")))</f>
        <v/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 t="str">
        <f ca="1">IF(AA$2="","",IF($A216="","",IFERROR(VLOOKUP($A216,OFFSET('Program and Results'!$A$1,MATCH(Tables!AA$1,'Program and Results'!$A:$A,0)-1,1,COUNTIF('Program and Results'!$A:$A,Tables!AA$1),4),3,0),"")))</f>
        <v/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 t="str">
        <f ca="1">IF(AC$2="","",IF($A216="","",IFERROR(VLOOKUP($A216,OFFSET('Program and Results'!$A$1,MATCH(Tables!AC$1,'Program and Results'!$A:$A,0)-1,1,COUNTIF('Program and Results'!$A:$A,Tables!AC$1),4),3,0),"")))</f>
        <v/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 t="str">
        <f ca="1">IF(AE$2="","",IF($A216="","",IFERROR(VLOOKUP($A216,OFFSET('Program and Results'!$A$1,MATCH(Tables!AE$1,'Program and Results'!$A:$A,0)-1,1,COUNTIF('Program and Results'!$A:$A,Tables!AE$1),4),3,0),"")))</f>
        <v/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 t="str">
        <f ca="1">IF(AG$2="","",IF($A216="","",IFERROR(VLOOKUP($A216,OFFSET('Program and Results'!$A$1,MATCH(Tables!AG$1,'Program and Results'!$A:$A,0)-1,1,COUNTIF('Program and Results'!$A:$A,Tables!AG$1),4),3,0),"")))</f>
        <v/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 t="str">
        <f ca="1">IF(AI$2="","",IF($A216="","",IFERROR(VLOOKUP($A216,OFFSET('Program and Results'!$A$1,MATCH(Tables!AI$1,'Program and Results'!$A:$A,0)-1,1,COUNTIF('Program and Results'!$A:$A,Tables!AI$1),4),3,0),"")))</f>
        <v/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ΝΕΑ ΣΑΛΑΜΙΝΑ ΑΜΜΟΧΩΣΤΟΥ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3</v>
      </c>
      <c r="D217" t="str">
        <f ca="1">IF(D$2="","",IF($A217="","",IFERROR(VLOOKUP($A217,OFFSET('Program and Results'!$A$1,MATCH(Tables!D$1,'Program and Results'!$A:$A,0)-1,1,COUNTIF('Program and Results'!$A:$A,Tables!D$1),4),3,0),"")))</f>
        <v/>
      </c>
      <c r="E217">
        <f ca="1">IF(E$2="","",IF($A217="","",IFERROR(VLOOKUP($A217,OFFSET('Program and Results'!$A$1,MATCH(Tables!E$1,'Program and Results'!$A:$A,0)-1,1,COUNTIF('Program and Results'!$A:$A,Tables!E$1),4),3,0),"")))</f>
        <v>0</v>
      </c>
      <c r="F217" t="str">
        <f ca="1">IF(F$2="","",IF($A217="","",IFERROR(VLOOKUP($A217,OFFSET('Program and Results'!$A$1,MATCH(Tables!F$1,'Program and Results'!$A:$A,0)-1,1,COUNTIF('Program and Results'!$A:$A,Tables!F$1),4),3,0),"")))</f>
        <v/>
      </c>
      <c r="G217">
        <f ca="1">IF(G$2="","",IF($A217="","",IFERROR(VLOOKUP($A217,OFFSET('Program and Results'!$A$1,MATCH(Tables!G$1,'Program and Results'!$A:$A,0)-1,1,COUNTIF('Program and Results'!$A:$A,Tables!G$1),4),3,0),"")))</f>
        <v>1</v>
      </c>
      <c r="H217" t="str">
        <f ca="1">IF(H$2="","",IF($A217="","",IFERROR(VLOOKUP($A217,OFFSET('Program and Results'!$A$1,MATCH(Tables!H$1,'Program and Results'!$A:$A,0)-1,1,COUNTIF('Program and Results'!$A:$A,Tables!H$1),4),3,0),"")))</f>
        <v/>
      </c>
      <c r="I217">
        <f ca="1">IF(I$2="","",IF($A217="","",IFERROR(VLOOKUP($A217,OFFSET('Program and Results'!$A$1,MATCH(Tables!I$1,'Program and Results'!$A:$A,0)-1,1,COUNTIF('Program and Results'!$A:$A,Tables!I$1),4),3,0),"")))</f>
        <v>9</v>
      </c>
      <c r="J217" t="str">
        <f ca="1">IF(J$2="","",IF($A217="","",IFERROR(VLOOKUP($A217,OFFSET('Program and Results'!$A$1,MATCH(Tables!J$1,'Program and Results'!$A:$A,0)-1,1,COUNTIF('Program and Results'!$A:$A,Tables!J$1),4),3,0),"")))</f>
        <v/>
      </c>
      <c r="K217">
        <f ca="1">IF(K$2="","",IF($A217="","",IFERROR(VLOOKUP($A217,OFFSET('Program and Results'!$A$1,MATCH(Tables!K$1,'Program and Results'!$A:$A,0)-1,1,COUNTIF('Program and Results'!$A:$A,Tables!K$1),4),3,0),"")))</f>
        <v>1</v>
      </c>
      <c r="L217" t="str">
        <f ca="1">IF(L$2="","",IF($A217="","",IFERROR(VLOOKUP($A217,OFFSET('Program and Results'!$A$1,MATCH(Tables!L$1,'Program and Results'!$A:$A,0)-1,1,COUNTIF('Program and Results'!$A:$A,Tables!L$1),4),3,0),"")))</f>
        <v/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2</v>
      </c>
      <c r="O217">
        <f ca="1">IF(O$2="","",IF($A217="","",IFERROR(VLOOKUP($A217,OFFSET('Program and Results'!$A$1,MATCH(Tables!O$1,'Program and Results'!$A:$A,0)-1,1,COUNTIF('Program and Results'!$A:$A,Tables!O$1),4),3,0),"")))</f>
        <v>2</v>
      </c>
      <c r="P217" t="str">
        <f ca="1">IF(P$2="","",IF($A217="","",IFERROR(VLOOKUP($A217,OFFSET('Program and Results'!$A$1,MATCH(Tables!P$1,'Program and Results'!$A:$A,0)-1,1,COUNTIF('Program and Results'!$A:$A,Tables!P$1),4),3,0),"")))</f>
        <v/>
      </c>
      <c r="Q217">
        <f ca="1">IF(Q$2="","",IF($A217="","",IFERROR(VLOOKUP($A217,OFFSET('Program and Results'!$A$1,MATCH(Tables!Q$1,'Program and Results'!$A:$A,0)-1,1,COUNTIF('Program and Results'!$A:$A,Tables!Q$1),4),3,0),"")))</f>
        <v>2</v>
      </c>
      <c r="R217" t="str">
        <f ca="1">IF(R$2="","",IF($A217="","",IFERROR(VLOOKUP($A217,OFFSET('Program and Results'!$A$1,MATCH(Tables!R$1,'Program and Results'!$A:$A,0)-1,1,COUNTIF('Program and Results'!$A:$A,Tables!R$1),4),3,0),"")))</f>
        <v/>
      </c>
      <c r="S217">
        <f ca="1">IF(S$2="","",IF($A217="","",IFERROR(VLOOKUP($A217,OFFSET('Program and Results'!$A$1,MATCH(Tables!S$1,'Program and Results'!$A:$A,0)-1,1,COUNTIF('Program and Results'!$A:$A,Tables!S$1),4),3,0),"")))</f>
        <v>2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>
        <f ca="1">IF(U$2="","",IF($A217="","",IFERROR(VLOOKUP($A217,OFFSET('Program and Results'!$A$1,MATCH(Tables!U$1,'Program and Results'!$A:$A,0)-1,1,COUNTIF('Program and Results'!$A:$A,Tables!U$1),4),3,0),"")))</f>
        <v>0</v>
      </c>
      <c r="V217" t="str">
        <f ca="1">IF(V$2="","",IF($A217="","",IFERROR(VLOOKUP($A217,OFFSET('Program and Results'!$A$1,MATCH(Tables!V$1,'Program and Results'!$A:$A,0)-1,1,COUNTIF('Program and Results'!$A:$A,Tables!V$1),4),3,0),"")))</f>
        <v/>
      </c>
      <c r="W217">
        <f ca="1">IF(W$2="","",IF($A217="","",IFERROR(VLOOKUP($A217,OFFSET('Program and Results'!$A$1,MATCH(Tables!W$1,'Program and Results'!$A:$A,0)-1,1,COUNTIF('Program and Results'!$A:$A,Tables!W$1),4),3,0),"")))</f>
        <v>0</v>
      </c>
      <c r="X217" t="str">
        <f ca="1">IF(X$2="","",IF($A217="","",IFERROR(VLOOKUP($A217,OFFSET('Program and Results'!$A$1,MATCH(Tables!X$1,'Program and Results'!$A:$A,0)-1,1,COUNTIF('Program and Results'!$A:$A,Tables!X$1),4),3,0),"")))</f>
        <v/>
      </c>
      <c r="Y217">
        <f ca="1">IF(Y$2="","",IF($A217="","",IFERROR(VLOOKUP($A217,OFFSET('Program and Results'!$A$1,MATCH(Tables!Y$1,'Program and Results'!$A:$A,0)-1,1,COUNTIF('Program and Results'!$A:$A,Tables!Y$1),4),3,0),"")))</f>
        <v>2</v>
      </c>
      <c r="Z217" t="str">
        <f ca="1">IF(Z$2="","",IF($A217="","",IFERROR(VLOOKUP($A217,OFFSET('Program and Results'!$A$1,MATCH(Tables!Z$1,'Program and Results'!$A:$A,0)-1,1,COUNTIF('Program and Results'!$A:$A,Tables!Z$1),4),3,0),"")))</f>
        <v/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 t="str">
        <f ca="1">IF(AB$2="","",IF($A217="","",IFERROR(VLOOKUP($A217,OFFSET('Program and Results'!$A$1,MATCH(Tables!AB$1,'Program and Results'!$A:$A,0)-1,1,COUNTIF('Program and Results'!$A:$A,Tables!AB$1),4),3,0),"")))</f>
        <v/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 t="str">
        <f ca="1">IF(AD$2="","",IF($A217="","",IFERROR(VLOOKUP($A217,OFFSET('Program and Results'!$A$1,MATCH(Tables!AD$1,'Program and Results'!$A:$A,0)-1,1,COUNTIF('Program and Results'!$A:$A,Tables!AD$1),4),3,0),"")))</f>
        <v/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 t="str">
        <f ca="1">IF(AF$2="","",IF($A217="","",IFERROR(VLOOKUP($A217,OFFSET('Program and Results'!$A$1,MATCH(Tables!AF$1,'Program and Results'!$A:$A,0)-1,1,COUNTIF('Program and Results'!$A:$A,Tables!AF$1),4),3,0),"")))</f>
        <v/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 t="str">
        <f ca="1">IF(AH$2="","",IF($A217="","",IFERROR(VLOOKUP($A217,OFFSET('Program and Results'!$A$1,MATCH(Tables!AH$1,'Program and Results'!$A:$A,0)-1,1,COUNTIF('Program and Results'!$A:$A,Tables!AH$1),4),3,0),"")))</f>
        <v/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ΟΜΟΝΟΙΑ ΛΕΥΚΩΣΙΑΣ</v>
      </c>
      <c r="B218">
        <f ca="1">IF(B$2="","",IF($A218="","",IFERROR(VLOOKUP($A218,OFFSET('Program and Results'!$A$1,MATCH(Tables!B$1,'Program and Results'!$A:$A,0)-1,1,COUNTIF('Program and Results'!$A:$A,Tables!B$1),4),3,0),"")))</f>
        <v>3</v>
      </c>
      <c r="C218" t="str">
        <f ca="1">IF(C$2="","",IF($A218="","",IFERROR(VLOOKUP($A218,OFFSET('Program and Results'!$A$1,MATCH(Tables!C$1,'Program and Results'!$A:$A,0)-1,1,COUNTIF('Program and Results'!$A:$A,Tables!C$1),4),3,0),"")))</f>
        <v/>
      </c>
      <c r="D218">
        <f ca="1">IF(D$2="","",IF($A218="","",IFERROR(VLOOKUP($A218,OFFSET('Program and Results'!$A$1,MATCH(Tables!D$1,'Program and Results'!$A:$A,0)-1,1,COUNTIF('Program and Results'!$A:$A,Tables!D$1),4),3,0),"")))</f>
        <v>1</v>
      </c>
      <c r="E218">
        <f ca="1">IF(E$2="","",IF($A218="","",IFERROR(VLOOKUP($A218,OFFSET('Program and Results'!$A$1,MATCH(Tables!E$1,'Program and Results'!$A:$A,0)-1,1,COUNTIF('Program and Results'!$A:$A,Tables!E$1),4),3,0),"")))</f>
        <v>0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0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2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 t="str">
        <f ca="1">IF(N$2="","",IF($A218="","",IFERROR(VLOOKUP($A218,OFFSET('Program and Results'!$A$1,MATCH(Tables!N$1,'Program and Results'!$A:$A,0)-1,1,COUNTIF('Program and Results'!$A:$A,Tables!N$1),4),3,0),"")))</f>
        <v/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1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 t="str">
        <f ca="1">IF(R$2="","",IF($A218="","",IFERROR(VLOOKUP($A218,OFFSET('Program and Results'!$A$1,MATCH(Tables!R$1,'Program and Results'!$A:$A,0)-1,1,COUNTIF('Program and Results'!$A:$A,Tables!R$1),4),3,0),"")))</f>
        <v/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0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1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>
        <f ca="1">IF(Y$2="","",IF($A218="","",IFERROR(VLOOKUP($A218,OFFSET('Program and Results'!$A$1,MATCH(Tables!Y$1,'Program and Results'!$A:$A,0)-1,1,COUNTIF('Program and Results'!$A:$A,Tables!Y$1),4),3,0),"")))</f>
        <v>1</v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 t="str">
        <f ca="1">IF(AA$2="","",IF($A218="","",IFERROR(VLOOKUP($A218,OFFSET('Program and Results'!$A$1,MATCH(Tables!AA$1,'Program and Results'!$A:$A,0)-1,1,COUNTIF('Program and Results'!$A:$A,Tables!AA$1),4),3,0),"")))</f>
        <v/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 t="str">
        <f ca="1">IF(AC$2="","",IF($A218="","",IFERROR(VLOOKUP($A218,OFFSET('Program and Results'!$A$1,MATCH(Tables!AC$1,'Program and Results'!$A:$A,0)-1,1,COUNTIF('Program and Results'!$A:$A,Tables!AC$1),4),3,0),"")))</f>
        <v/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 t="str">
        <f ca="1">IF(AF$2="","",IF($A218="","",IFERROR(VLOOKUP($A218,OFFSET('Program and Results'!$A$1,MATCH(Tables!AF$1,'Program and Results'!$A:$A,0)-1,1,COUNTIF('Program and Results'!$A:$A,Tables!AF$1),4),3,0),"")))</f>
        <v/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 t="str">
        <f ca="1">IF(AH$2="","",IF($A218="","",IFERROR(VLOOKUP($A218,OFFSET('Program and Results'!$A$1,MATCH(Tables!AH$1,'Program and Results'!$A:$A,0)-1,1,COUNTIF('Program and Results'!$A:$A,Tables!AH$1),4),3,0),"")))</f>
        <v/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ΠΑΦΟΣ F.C.</v>
      </c>
      <c r="B219">
        <f ca="1">IF(B$2="","",IF($A219="","",IFERROR(VLOOKUP($A219,OFFSET('Program and Results'!$A$1,MATCH(Tables!B$1,'Program and Results'!$A:$A,0)-1,1,COUNTIF('Program and Results'!$A:$A,Tables!B$1),4),3,0),"")))</f>
        <v>2</v>
      </c>
      <c r="C219" t="str">
        <f ca="1">IF(C$2="","",IF($A219="","",IFERROR(VLOOKUP($A219,OFFSET('Program and Results'!$A$1,MATCH(Tables!C$1,'Program and Results'!$A:$A,0)-1,1,COUNTIF('Program and Results'!$A:$A,Tables!C$1),4),3,0),"")))</f>
        <v/>
      </c>
      <c r="D219">
        <f ca="1">IF(D$2="","",IF($A219="","",IFERROR(VLOOKUP($A219,OFFSET('Program and Results'!$A$1,MATCH(Tables!D$1,'Program and Results'!$A:$A,0)-1,1,COUNTIF('Program and Results'!$A:$A,Tables!D$1),4),3,0),"")))</f>
        <v>0</v>
      </c>
      <c r="E219" t="str">
        <f ca="1">IF(E$2="","",IF($A219="","",IFERROR(VLOOKUP($A219,OFFSET('Program and Results'!$A$1,MATCH(Tables!E$1,'Program and Results'!$A:$A,0)-1,1,COUNTIF('Program and Results'!$A:$A,Tables!E$1),4),3,0),"")))</f>
        <v/>
      </c>
      <c r="F219">
        <f ca="1">IF(F$2="","",IF($A219="","",IFERROR(VLOOKUP($A219,OFFSET('Program and Results'!$A$1,MATCH(Tables!F$1,'Program and Results'!$A:$A,0)-1,1,COUNTIF('Program and Results'!$A:$A,Tables!F$1),4),3,0),"")))</f>
        <v>0</v>
      </c>
      <c r="G219" t="str">
        <f ca="1">IF(G$2="","",IF($A219="","",IFERROR(VLOOKUP($A219,OFFSET('Program and Results'!$A$1,MATCH(Tables!G$1,'Program and Results'!$A:$A,0)-1,1,COUNTIF('Program and Results'!$A:$A,Tables!G$1),4),3,0),"")))</f>
        <v/>
      </c>
      <c r="H219">
        <f ca="1">IF(H$2="","",IF($A219="","",IFERROR(VLOOKUP($A219,OFFSET('Program and Results'!$A$1,MATCH(Tables!H$1,'Program and Results'!$A:$A,0)-1,1,COUNTIF('Program and Results'!$A:$A,Tables!H$1),4),3,0),"")))</f>
        <v>0</v>
      </c>
      <c r="I219" t="str">
        <f ca="1">IF(I$2="","",IF($A219="","",IFERROR(VLOOKUP($A219,OFFSET('Program and Results'!$A$1,MATCH(Tables!I$1,'Program and Results'!$A:$A,0)-1,1,COUNTIF('Program and Results'!$A:$A,Tables!I$1),4),3,0),"")))</f>
        <v/>
      </c>
      <c r="J219">
        <f ca="1">IF(J$2="","",IF($A219="","",IFERROR(VLOOKUP($A219,OFFSET('Program and Results'!$A$1,MATCH(Tables!J$1,'Program and Results'!$A:$A,0)-1,1,COUNTIF('Program and Results'!$A:$A,Tables!J$1),4),3,0),"")))</f>
        <v>2</v>
      </c>
      <c r="K219" t="str">
        <f ca="1">IF(K$2="","",IF($A219="","",IFERROR(VLOOKUP($A219,OFFSET('Program and Results'!$A$1,MATCH(Tables!K$1,'Program and Results'!$A:$A,0)-1,1,COUNTIF('Program and Results'!$A:$A,Tables!K$1),4),3,0),"")))</f>
        <v/>
      </c>
      <c r="L219">
        <f ca="1">IF(L$2="","",IF($A219="","",IFERROR(VLOOKUP($A219,OFFSET('Program and Results'!$A$1,MATCH(Tables!L$1,'Program and Results'!$A:$A,0)-1,1,COUNTIF('Program and Results'!$A:$A,Tables!L$1),4),3,0),"")))</f>
        <v>0</v>
      </c>
      <c r="M219" t="str">
        <f ca="1">IF(M$2="","",IF($A219="","",IFERROR(VLOOKUP($A219,OFFSET('Program and Results'!$A$1,MATCH(Tables!M$1,'Program and Results'!$A:$A,0)-1,1,COUNTIF('Program and Results'!$A:$A,Tables!M$1),4),3,0),"")))</f>
        <v/>
      </c>
      <c r="N219">
        <f ca="1">IF(N$2="","",IF($A219="","",IFERROR(VLOOKUP($A219,OFFSET('Program and Results'!$A$1,MATCH(Tables!N$1,'Program and Results'!$A:$A,0)-1,1,COUNTIF('Program and Results'!$A:$A,Tables!N$1),4),3,0),"")))</f>
        <v>3</v>
      </c>
      <c r="O219" t="str">
        <f ca="1">IF(O$2="","",IF($A219="","",IFERROR(VLOOKUP($A219,OFFSET('Program and Results'!$A$1,MATCH(Tables!O$1,'Program and Results'!$A:$A,0)-1,1,COUNTIF('Program and Results'!$A:$A,Tables!O$1),4),3,0),"")))</f>
        <v/>
      </c>
      <c r="P219">
        <f ca="1">IF(P$2="","",IF($A219="","",IFERROR(VLOOKUP($A219,OFFSET('Program and Results'!$A$1,MATCH(Tables!P$1,'Program and Results'!$A:$A,0)-1,1,COUNTIF('Program and Results'!$A:$A,Tables!P$1),4),3,0),"")))</f>
        <v>1</v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3</v>
      </c>
      <c r="S219" t="str">
        <f ca="1">IF(S$2="","",IF($A219="","",IFERROR(VLOOKUP($A219,OFFSET('Program and Results'!$A$1,MATCH(Tables!S$1,'Program and Results'!$A:$A,0)-1,1,COUNTIF('Program and Results'!$A:$A,Tables!S$1),4),3,0),"")))</f>
        <v/>
      </c>
      <c r="T219">
        <f ca="1">IF(T$2="","",IF($A219="","",IFERROR(VLOOKUP($A219,OFFSET('Program and Results'!$A$1,MATCH(Tables!T$1,'Program and Results'!$A:$A,0)-1,1,COUNTIF('Program and Results'!$A:$A,Tables!T$1),4),3,0),"")))</f>
        <v>2</v>
      </c>
      <c r="U219" t="str">
        <f ca="1">IF(U$2="","",IF($A219="","",IFERROR(VLOOKUP($A219,OFFSET('Program and Results'!$A$1,MATCH(Tables!U$1,'Program and Results'!$A:$A,0)-1,1,COUNTIF('Program and Results'!$A:$A,Tables!U$1),4),3,0),"")))</f>
        <v/>
      </c>
      <c r="V219">
        <f ca="1">IF(V$2="","",IF($A219="","",IFERROR(VLOOKUP($A219,OFFSET('Program and Results'!$A$1,MATCH(Tables!V$1,'Program and Results'!$A:$A,0)-1,1,COUNTIF('Program and Results'!$A:$A,Tables!V$1),4),3,0),"")))</f>
        <v>1</v>
      </c>
      <c r="W219" t="str">
        <f ca="1">IF(W$2="","",IF($A219="","",IFERROR(VLOOKUP($A219,OFFSET('Program and Results'!$A$1,MATCH(Tables!W$1,'Program and Results'!$A:$A,0)-1,1,COUNTIF('Program and Results'!$A:$A,Tables!W$1),4),3,0),"")))</f>
        <v/>
      </c>
      <c r="X219">
        <f ca="1">IF(X$2="","",IF($A219="","",IFERROR(VLOOKUP($A219,OFFSET('Program and Results'!$A$1,MATCH(Tables!X$1,'Program and Results'!$A:$A,0)-1,1,COUNTIF('Program and Results'!$A:$A,Tables!X$1),4),3,0),"")))</f>
        <v>1</v>
      </c>
      <c r="Y219" t="str">
        <f ca="1">IF(Y$2="","",IF($A219="","",IFERROR(VLOOKUP($A219,OFFSET('Program and Results'!$A$1,MATCH(Tables!Y$1,'Program and Results'!$A:$A,0)-1,1,COUNTIF('Program and Results'!$A:$A,Tables!Y$1),4),3,0),"")))</f>
        <v/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 t="str">
        <f ca="1">IF(AA$2="","",IF($A219="","",IFERROR(VLOOKUP($A219,OFFSET('Program and Results'!$A$1,MATCH(Tables!AA$1,'Program and Results'!$A:$A,0)-1,1,COUNTIF('Program and Results'!$A:$A,Tables!AA$1),4),3,0),"")))</f>
        <v/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 t="str">
        <f ca="1">IF(AC$2="","",IF($A219="","",IFERROR(VLOOKUP($A219,OFFSET('Program and Results'!$A$1,MATCH(Tables!AC$1,'Program and Results'!$A:$A,0)-1,1,COUNTIF('Program and Results'!$A:$A,Tables!AC$1),4),3,0),"")))</f>
        <v/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 t="str">
        <f ca="1">IF(AE$2="","",IF($A219="","",IFERROR(VLOOKUP($A219,OFFSET('Program and Results'!$A$1,MATCH(Tables!AE$1,'Program and Results'!$A:$A,0)-1,1,COUNTIF('Program and Results'!$A:$A,Tables!AE$1),4),3,0),"")))</f>
        <v/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 t="str">
        <f ca="1">IF(AG$2="","",IF($A219="","",IFERROR(VLOOKUP($A219,OFFSET('Program and Results'!$A$1,MATCH(Tables!AG$1,'Program and Results'!$A:$A,0)-1,1,COUNTIF('Program and Results'!$A:$A,Tables!AG$1),4),3,0),"")))</f>
        <v/>
      </c>
      <c r="AH219" t="str">
        <f ca="1">IF(AH$2="","",IF($A219="","",IFERROR(VLOOKUP($A219,OFFSET('Program and Results'!$A$1,MATCH(Tables!AH$1,'Program and Results'!$A:$A,0)-1,1,COUNTIF('Program and Results'!$A:$A,Tables!AH$1),4),3,0),"")))</f>
        <v/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/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 t="str">
        <f ca="1">IF(C$2="","",IF($A220="","",IFERROR(VLOOKUP($A220,OFFSET('Program and Results'!$A$1,MATCH(Tables!C$1,'Program and Results'!$A:$A,0)-1,1,COUNTIF('Program and Results'!$A:$A,Tables!C$1),4),3,0),"")))</f>
        <v/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 t="str">
        <f ca="1">IF(F$2="","",IF($A220="","",IFERROR(VLOOKUP($A220,OFFSET('Program and Results'!$A$1,MATCH(Tables!F$1,'Program and Results'!$A:$A,0)-1,1,COUNTIF('Program and Results'!$A:$A,Tables!F$1),4),3,0),"")))</f>
        <v/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 t="str">
        <f ca="1">IF(H$2="","",IF($A220="","",IFERROR(VLOOKUP($A220,OFFSET('Program and Results'!$A$1,MATCH(Tables!H$1,'Program and Results'!$A:$A,0)-1,1,COUNTIF('Program and Results'!$A:$A,Tables!H$1),4),3,0),"")))</f>
        <v/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 t="str">
        <f ca="1">IF(J$2="","",IF($A220="","",IFERROR(VLOOKUP($A220,OFFSET('Program and Results'!$A$1,MATCH(Tables!J$1,'Program and Results'!$A:$A,0)-1,1,COUNTIF('Program and Results'!$A:$A,Tables!J$1),4),3,0),"")))</f>
        <v/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 t="str">
        <f ca="1">IF(L$2="","",IF($A220="","",IFERROR(VLOOKUP($A220,OFFSET('Program and Results'!$A$1,MATCH(Tables!L$1,'Program and Results'!$A:$A,0)-1,1,COUNTIF('Program and Results'!$A:$A,Tables!L$1),4),3,0),"")))</f>
        <v/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 t="str">
        <f ca="1">IF(N$2="","",IF($A220="","",IFERROR(VLOOKUP($A220,OFFSET('Program and Results'!$A$1,MATCH(Tables!N$1,'Program and Results'!$A:$A,0)-1,1,COUNTIF('Program and Results'!$A:$A,Tables!N$1),4),3,0),"")))</f>
        <v/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 t="str">
        <f ca="1">IF(P$2="","",IF($A220="","",IFERROR(VLOOKUP($A220,OFFSET('Program and Results'!$A$1,MATCH(Tables!P$1,'Program and Results'!$A:$A,0)-1,1,COUNTIF('Program and Results'!$A:$A,Tables!P$1),4),3,0),"")))</f>
        <v/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 t="str">
        <f ca="1">IF(R$2="","",IF($A220="","",IFERROR(VLOOKUP($A220,OFFSET('Program and Results'!$A$1,MATCH(Tables!R$1,'Program and Results'!$A:$A,0)-1,1,COUNTIF('Program and Results'!$A:$A,Tables!R$1),4),3,0),"")))</f>
        <v/>
      </c>
      <c r="S220" t="str">
        <f ca="1">IF(S$2="","",IF($A220="","",IFERROR(VLOOKUP($A220,OFFSET('Program and Results'!$A$1,MATCH(Tables!S$1,'Program and Results'!$A:$A,0)-1,1,COUNTIF('Program and Results'!$A:$A,Tables!S$1),4),3,0),"")))</f>
        <v/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 t="str">
        <f ca="1">IF(U$2="","",IF($A220="","",IFERROR(VLOOKUP($A220,OFFSET('Program and Results'!$A$1,MATCH(Tables!U$1,'Program and Results'!$A:$A,0)-1,1,COUNTIF('Program and Results'!$A:$A,Tables!U$1),4),3,0),"")))</f>
        <v/>
      </c>
      <c r="V220" t="str">
        <f ca="1">IF(V$2="","",IF($A220="","",IFERROR(VLOOKUP($A220,OFFSET('Program and Results'!$A$1,MATCH(Tables!V$1,'Program and Results'!$A:$A,0)-1,1,COUNTIF('Program and Results'!$A:$A,Tables!V$1),4),3,0),"")))</f>
        <v/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 t="str">
        <f ca="1">IF(X$2="","",IF($A220="","",IFERROR(VLOOKUP($A220,OFFSET('Program and Results'!$A$1,MATCH(Tables!X$1,'Program and Results'!$A:$A,0)-1,1,COUNTIF('Program and Results'!$A:$A,Tables!X$1),4),3,0),"")))</f>
        <v/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 t="str">
        <f ca="1">IF(Z$2="","",IF($A220="","",IFERROR(VLOOKUP($A220,OFFSET('Program and Results'!$A$1,MATCH(Tables!Z$1,'Program and Results'!$A:$A,0)-1,1,COUNTIF('Program and Results'!$A:$A,Tables!Z$1),4),3,0),"")))</f>
        <v/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 t="str">
        <f ca="1">IF(AB$2="","",IF($A220="","",IFERROR(VLOOKUP($A220,OFFSET('Program and Results'!$A$1,MATCH(Tables!AB$1,'Program and Results'!$A:$A,0)-1,1,COUNTIF('Program and Results'!$A:$A,Tables!AB$1),4),3,0),"")))</f>
        <v/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 t="str">
        <f ca="1">IF(AD$2="","",IF($A220="","",IFERROR(VLOOKUP($A220,OFFSET('Program and Results'!$A$1,MATCH(Tables!AD$1,'Program and Results'!$A:$A,0)-1,1,COUNTIF('Program and Results'!$A:$A,Tables!AD$1),4),3,0),"")))</f>
        <v/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 t="str">
        <f ca="1">IF(AF$2="","",IF($A220="","",IFERROR(VLOOKUP($A220,OFFSET('Program and Results'!$A$1,MATCH(Tables!AF$1,'Program and Results'!$A:$A,0)-1,1,COUNTIF('Program and Results'!$A:$A,Tables!AF$1),4),3,0),"")))</f>
        <v/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 t="str">
        <f ca="1">IF(AH$2="","",IF($A220="","",IFERROR(VLOOKUP($A220,OFFSET('Program and Results'!$A$1,MATCH(Tables!AH$1,'Program and Results'!$A:$A,0)-1,1,COUNTIF('Program and Results'!$A:$A,Tables!AH$1),4),3,0),"")))</f>
        <v/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/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 t="str">
        <f ca="1">IF(C$2="","",IF($A221="","",IFERROR(VLOOKUP($A221,OFFSET('Program and Results'!$A$1,MATCH(Tables!C$1,'Program and Results'!$A:$A,0)-1,1,COUNTIF('Program and Results'!$A:$A,Tables!C$1),4),3,0),"")))</f>
        <v/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 t="str">
        <f ca="1">IF(E$2="","",IF($A221="","",IFERROR(VLOOKUP($A221,OFFSET('Program and Results'!$A$1,MATCH(Tables!E$1,'Program and Results'!$A:$A,0)-1,1,COUNTIF('Program and Results'!$A:$A,Tables!E$1),4),3,0),"")))</f>
        <v/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 t="str">
        <f ca="1">IF(G$2="","",IF($A221="","",IFERROR(VLOOKUP($A221,OFFSET('Program and Results'!$A$1,MATCH(Tables!G$1,'Program and Results'!$A:$A,0)-1,1,COUNTIF('Program and Results'!$A:$A,Tables!G$1),4),3,0),"")))</f>
        <v/>
      </c>
      <c r="H221" t="str">
        <f ca="1">IF(H$2="","",IF($A221="","",IFERROR(VLOOKUP($A221,OFFSET('Program and Results'!$A$1,MATCH(Tables!H$1,'Program and Results'!$A:$A,0)-1,1,COUNTIF('Program and Results'!$A:$A,Tables!H$1),4),3,0),"")))</f>
        <v/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 t="str">
        <f ca="1">IF(J$2="","",IF($A221="","",IFERROR(VLOOKUP($A221,OFFSET('Program and Results'!$A$1,MATCH(Tables!J$1,'Program and Results'!$A:$A,0)-1,1,COUNTIF('Program and Results'!$A:$A,Tables!J$1),4),3,0),"")))</f>
        <v/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 t="str">
        <f ca="1">IF(L$2="","",IF($A221="","",IFERROR(VLOOKUP($A221,OFFSET('Program and Results'!$A$1,MATCH(Tables!L$1,'Program and Results'!$A:$A,0)-1,1,COUNTIF('Program and Results'!$A:$A,Tables!L$1),4),3,0),"")))</f>
        <v/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 t="str">
        <f ca="1">IF(N$2="","",IF($A221="","",IFERROR(VLOOKUP($A221,OFFSET('Program and Results'!$A$1,MATCH(Tables!N$1,'Program and Results'!$A:$A,0)-1,1,COUNTIF('Program and Results'!$A:$A,Tables!N$1),4),3,0),"")))</f>
        <v/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 t="str">
        <f ca="1">IF(P$2="","",IF($A221="","",IFERROR(VLOOKUP($A221,OFFSET('Program and Results'!$A$1,MATCH(Tables!P$1,'Program and Results'!$A:$A,0)-1,1,COUNTIF('Program and Results'!$A:$A,Tables!P$1),4),3,0),"")))</f>
        <v/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 t="str">
        <f ca="1">IF(R$2="","",IF($A221="","",IFERROR(VLOOKUP($A221,OFFSET('Program and Results'!$A$1,MATCH(Tables!R$1,'Program and Results'!$A:$A,0)-1,1,COUNTIF('Program and Results'!$A:$A,Tables!R$1),4),3,0),"")))</f>
        <v/>
      </c>
      <c r="S221" t="str">
        <f ca="1">IF(S$2="","",IF($A221="","",IFERROR(VLOOKUP($A221,OFFSET('Program and Results'!$A$1,MATCH(Tables!S$1,'Program and Results'!$A:$A,0)-1,1,COUNTIF('Program and Results'!$A:$A,Tables!S$1),4),3,0),"")))</f>
        <v/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 t="str">
        <f ca="1">IF(U$2="","",IF($A221="","",IFERROR(VLOOKUP($A221,OFFSET('Program and Results'!$A$1,MATCH(Tables!U$1,'Program and Results'!$A:$A,0)-1,1,COUNTIF('Program and Results'!$A:$A,Tables!U$1),4),3,0),"")))</f>
        <v/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 t="str">
        <f ca="1">IF(W$2="","",IF($A221="","",IFERROR(VLOOKUP($A221,OFFSET('Program and Results'!$A$1,MATCH(Tables!W$1,'Program and Results'!$A:$A,0)-1,1,COUNTIF('Program and Results'!$A:$A,Tables!W$1),4),3,0),"")))</f>
        <v/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 t="str">
        <f ca="1">IF(Z$2="","",IF($A221="","",IFERROR(VLOOKUP($A221,OFFSET('Program and Results'!$A$1,MATCH(Tables!Z$1,'Program and Results'!$A:$A,0)-1,1,COUNTIF('Program and Results'!$A:$A,Tables!Z$1),4),3,0),"")))</f>
        <v/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 t="str">
        <f ca="1">IF(AB$2="","",IF($A221="","",IFERROR(VLOOKUP($A221,OFFSET('Program and Results'!$A$1,MATCH(Tables!AB$1,'Program and Results'!$A:$A,0)-1,1,COUNTIF('Program and Results'!$A:$A,Tables!AB$1),4),3,0),"")))</f>
        <v/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 t="str">
        <f ca="1">IF(AD$2="","",IF($A221="","",IFERROR(VLOOKUP($A221,OFFSET('Program and Results'!$A$1,MATCH(Tables!AD$1,'Program and Results'!$A:$A,0)-1,1,COUNTIF('Program and Results'!$A:$A,Tables!AD$1),4),3,0),"")))</f>
        <v/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 t="str">
        <f ca="1">IF(AF$2="","",IF($A221="","",IFERROR(VLOOKUP($A221,OFFSET('Program and Results'!$A$1,MATCH(Tables!AF$1,'Program and Results'!$A:$A,0)-1,1,COUNTIF('Program and Results'!$A:$A,Tables!AF$1),4),3,0),"")))</f>
        <v/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 t="str">
        <f ca="1">IF(AH$2="","",IF($A221="","",IFERROR(VLOOKUP($A221,OFFSET('Program and Results'!$A$1,MATCH(Tables!AH$1,'Program and Results'!$A:$A,0)-1,1,COUNTIF('Program and Results'!$A:$A,Tables!AH$1),4),3,0),"")))</f>
        <v/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/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 t="str">
        <f ca="1">IF(C$2="","",IF($A222="","",IFERROR(VLOOKUP($A222,OFFSET('Program and Results'!$A$1,MATCH(Tables!C$1,'Program and Results'!$A:$A,0)-1,1,COUNTIF('Program and Results'!$A:$A,Tables!C$1),4),3,0),"")))</f>
        <v/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 t="str">
        <f ca="1">IF(E$2="","",IF($A222="","",IFERROR(VLOOKUP($A222,OFFSET('Program and Results'!$A$1,MATCH(Tables!E$1,'Program and Results'!$A:$A,0)-1,1,COUNTIF('Program and Results'!$A:$A,Tables!E$1),4),3,0),"")))</f>
        <v/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 t="str">
        <f ca="1">IF(G$2="","",IF($A222="","",IFERROR(VLOOKUP($A222,OFFSET('Program and Results'!$A$1,MATCH(Tables!G$1,'Program and Results'!$A:$A,0)-1,1,COUNTIF('Program and Results'!$A:$A,Tables!G$1),4),3,0),"")))</f>
        <v/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 t="str">
        <f ca="1">IF(I$2="","",IF($A222="","",IFERROR(VLOOKUP($A222,OFFSET('Program and Results'!$A$1,MATCH(Tables!I$1,'Program and Results'!$A:$A,0)-1,1,COUNTIF('Program and Results'!$A:$A,Tables!I$1),4),3,0),"")))</f>
        <v/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 t="str">
        <f ca="1">IF(L$2="","",IF($A222="","",IFERROR(VLOOKUP($A222,OFFSET('Program and Results'!$A$1,MATCH(Tables!L$1,'Program and Results'!$A:$A,0)-1,1,COUNTIF('Program and Results'!$A:$A,Tables!L$1),4),3,0),"")))</f>
        <v/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 t="str">
        <f ca="1">IF(N$2="","",IF($A222="","",IFERROR(VLOOKUP($A222,OFFSET('Program and Results'!$A$1,MATCH(Tables!N$1,'Program and Results'!$A:$A,0)-1,1,COUNTIF('Program and Results'!$A:$A,Tables!N$1),4),3,0),"")))</f>
        <v/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 t="str">
        <f ca="1">IF(P$2="","",IF($A222="","",IFERROR(VLOOKUP($A222,OFFSET('Program and Results'!$A$1,MATCH(Tables!P$1,'Program and Results'!$A:$A,0)-1,1,COUNTIF('Program and Results'!$A:$A,Tables!P$1),4),3,0),"")))</f>
        <v/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 t="str">
        <f ca="1">IF(R$2="","",IF($A222="","",IFERROR(VLOOKUP($A222,OFFSET('Program and Results'!$A$1,MATCH(Tables!R$1,'Program and Results'!$A:$A,0)-1,1,COUNTIF('Program and Results'!$A:$A,Tables!R$1),4),3,0),"")))</f>
        <v/>
      </c>
      <c r="S222" t="str">
        <f ca="1">IF(S$2="","",IF($A222="","",IFERROR(VLOOKUP($A222,OFFSET('Program and Results'!$A$1,MATCH(Tables!S$1,'Program and Results'!$A:$A,0)-1,1,COUNTIF('Program and Results'!$A:$A,Tables!S$1),4),3,0),"")))</f>
        <v/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 t="str">
        <f ca="1">IF(U$2="","",IF($A222="","",IFERROR(VLOOKUP($A222,OFFSET('Program and Results'!$A$1,MATCH(Tables!U$1,'Program and Results'!$A:$A,0)-1,1,COUNTIF('Program and Results'!$A:$A,Tables!U$1),4),3,0),"")))</f>
        <v/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 t="str">
        <f ca="1">IF(W$2="","",IF($A222="","",IFERROR(VLOOKUP($A222,OFFSET('Program and Results'!$A$1,MATCH(Tables!W$1,'Program and Results'!$A:$A,0)-1,1,COUNTIF('Program and Results'!$A:$A,Tables!W$1),4),3,0),"")))</f>
        <v/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 t="str">
        <f ca="1">IF(Y$2="","",IF($A222="","",IFERROR(VLOOKUP($A222,OFFSET('Program and Results'!$A$1,MATCH(Tables!Y$1,'Program and Results'!$A:$A,0)-1,1,COUNTIF('Program and Results'!$A:$A,Tables!Y$1),4),3,0),"")))</f>
        <v/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 t="str">
        <f ca="1">IF(AA$2="","",IF($A222="","",IFERROR(VLOOKUP($A222,OFFSET('Program and Results'!$A$1,MATCH(Tables!AA$1,'Program and Results'!$A:$A,0)-1,1,COUNTIF('Program and Results'!$A:$A,Tables!AA$1),4),3,0),"")))</f>
        <v/>
      </c>
      <c r="AB222" t="str">
        <f ca="1">IF(AB$2="","",IF($A222="","",IFERROR(VLOOKUP($A222,OFFSET('Program and Results'!$A$1,MATCH(Tables!AB$1,'Program and Results'!$A:$A,0)-1,1,COUNTIF('Program and Results'!$A:$A,Tables!AB$1),4),3,0),"")))</f>
        <v/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 t="str">
        <f ca="1">IF(AD$2="","",IF($A222="","",IFERROR(VLOOKUP($A222,OFFSET('Program and Results'!$A$1,MATCH(Tables!AD$1,'Program and Results'!$A:$A,0)-1,1,COUNTIF('Program and Results'!$A:$A,Tables!AD$1),4),3,0),"")))</f>
        <v/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 t="str">
        <f ca="1">IF(AF$2="","",IF($A222="","",IFERROR(VLOOKUP($A222,OFFSET('Program and Results'!$A$1,MATCH(Tables!AF$1,'Program and Results'!$A:$A,0)-1,1,COUNTIF('Program and Results'!$A:$A,Tables!AF$1),4),3,0),"")))</f>
        <v/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 t="str">
        <f ca="1">IF(AH$2="","",IF($A222="","",IFERROR(VLOOKUP($A222,OFFSET('Program and Results'!$A$1,MATCH(Tables!AH$1,'Program and Results'!$A:$A,0)-1,1,COUNTIF('Program and Results'!$A:$A,Tables!AH$1),4),3,0),"")))</f>
        <v/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/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 t="str">
        <f ca="1">IF(C$2="","",IF($A223="","",IFERROR(VLOOKUP($A223,OFFSET('Program and Results'!$A$1,MATCH(Tables!C$1,'Program and Results'!$A:$A,0)-1,1,COUNTIF('Program and Results'!$A:$A,Tables!C$1),4),3,0),"")))</f>
        <v/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 t="str">
        <f ca="1">IF(E$2="","",IF($A223="","",IFERROR(VLOOKUP($A223,OFFSET('Program and Results'!$A$1,MATCH(Tables!E$1,'Program and Results'!$A:$A,0)-1,1,COUNTIF('Program and Results'!$A:$A,Tables!E$1),4),3,0),"")))</f>
        <v/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 t="str">
        <f ca="1">IF(G$2="","",IF($A223="","",IFERROR(VLOOKUP($A223,OFFSET('Program and Results'!$A$1,MATCH(Tables!G$1,'Program and Results'!$A:$A,0)-1,1,COUNTIF('Program and Results'!$A:$A,Tables!G$1),4),3,0),"")))</f>
        <v/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 t="str">
        <f ca="1">IF(I$2="","",IF($A223="","",IFERROR(VLOOKUP($A223,OFFSET('Program and Results'!$A$1,MATCH(Tables!I$1,'Program and Results'!$A:$A,0)-1,1,COUNTIF('Program and Results'!$A:$A,Tables!I$1),4),3,0),"")))</f>
        <v/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 t="str">
        <f ca="1">IF(K$2="","",IF($A223="","",IFERROR(VLOOKUP($A223,OFFSET('Program and Results'!$A$1,MATCH(Tables!K$1,'Program and Results'!$A:$A,0)-1,1,COUNTIF('Program and Results'!$A:$A,Tables!K$1),4),3,0),"")))</f>
        <v/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 t="str">
        <f ca="1">IF(M$2="","",IF($A223="","",IFERROR(VLOOKUP($A223,OFFSET('Program and Results'!$A$1,MATCH(Tables!M$1,'Program and Results'!$A:$A,0)-1,1,COUNTIF('Program and Results'!$A:$A,Tables!M$1),4),3,0),"")))</f>
        <v/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 t="str">
        <f ca="1">IF(P$2="","",IF($A223="","",IFERROR(VLOOKUP($A223,OFFSET('Program and Results'!$A$1,MATCH(Tables!P$1,'Program and Results'!$A:$A,0)-1,1,COUNTIF('Program and Results'!$A:$A,Tables!P$1),4),3,0),"")))</f>
        <v/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 t="str">
        <f ca="1">IF(R$2="","",IF($A223="","",IFERROR(VLOOKUP($A223,OFFSET('Program and Results'!$A$1,MATCH(Tables!R$1,'Program and Results'!$A:$A,0)-1,1,COUNTIF('Program and Results'!$A:$A,Tables!R$1),4),3,0),"")))</f>
        <v/>
      </c>
      <c r="S223" t="str">
        <f ca="1">IF(S$2="","",IF($A223="","",IFERROR(VLOOKUP($A223,OFFSET('Program and Results'!$A$1,MATCH(Tables!S$1,'Program and Results'!$A:$A,0)-1,1,COUNTIF('Program and Results'!$A:$A,Tables!S$1),4),3,0),"")))</f>
        <v/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 t="str">
        <f ca="1">IF(U$2="","",IF($A223="","",IFERROR(VLOOKUP($A223,OFFSET('Program and Results'!$A$1,MATCH(Tables!U$1,'Program and Results'!$A:$A,0)-1,1,COUNTIF('Program and Results'!$A:$A,Tables!U$1),4),3,0),"")))</f>
        <v/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 t="str">
        <f ca="1">IF(W$2="","",IF($A223="","",IFERROR(VLOOKUP($A223,OFFSET('Program and Results'!$A$1,MATCH(Tables!W$1,'Program and Results'!$A:$A,0)-1,1,COUNTIF('Program and Results'!$A:$A,Tables!W$1),4),3,0),"")))</f>
        <v/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 t="str">
        <f ca="1">IF(Y$2="","",IF($A223="","",IFERROR(VLOOKUP($A223,OFFSET('Program and Results'!$A$1,MATCH(Tables!Y$1,'Program and Results'!$A:$A,0)-1,1,COUNTIF('Program and Results'!$A:$A,Tables!Y$1),4),3,0),"")))</f>
        <v/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 t="str">
        <f ca="1">IF(AA$2="","",IF($A223="","",IFERROR(VLOOKUP($A223,OFFSET('Program and Results'!$A$1,MATCH(Tables!AA$1,'Program and Results'!$A:$A,0)-1,1,COUNTIF('Program and Results'!$A:$A,Tables!AA$1),4),3,0),"")))</f>
        <v/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 t="str">
        <f ca="1">IF(AC$2="","",IF($A223="","",IFERROR(VLOOKUP($A223,OFFSET('Program and Results'!$A$1,MATCH(Tables!AC$1,'Program and Results'!$A:$A,0)-1,1,COUNTIF('Program and Results'!$A:$A,Tables!AC$1),4),3,0),"")))</f>
        <v/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 t="str">
        <f ca="1">IF(AE$2="","",IF($A223="","",IFERROR(VLOOKUP($A223,OFFSET('Program and Results'!$A$1,MATCH(Tables!AE$1,'Program and Results'!$A:$A,0)-1,1,COUNTIF('Program and Results'!$A:$A,Tables!AE$1),4),3,0),"")))</f>
        <v/>
      </c>
      <c r="AF223" t="str">
        <f ca="1">IF(AF$2="","",IF($A223="","",IFERROR(VLOOKUP($A223,OFFSET('Program and Results'!$A$1,MATCH(Tables!AF$1,'Program and Results'!$A:$A,0)-1,1,COUNTIF('Program and Results'!$A:$A,Tables!AF$1),4),3,0),"")))</f>
        <v/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 t="str">
        <f ca="1">IF(AH$2="","",IF($A223="","",IFERROR(VLOOKUP($A223,OFFSET('Program and Results'!$A$1,MATCH(Tables!AH$1,'Program and Results'!$A:$A,0)-1,1,COUNTIF('Program and Results'!$A:$A,Tables!AH$1),4),3,0),"")))</f>
        <v/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174</v>
      </c>
    </row>
    <row r="240" spans="1:57">
      <c r="A240" s="3" t="str">
        <f>A2</f>
        <v>Α.Ε.Κ.ΛΑΡΝΑΚΑΣ</v>
      </c>
      <c r="B240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>0</v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0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>0</v>
      </c>
      <c r="J240" t="str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/>
      </c>
      <c r="K240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>1</v>
      </c>
      <c r="L240" t="str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/>
      </c>
      <c r="M240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>0</v>
      </c>
      <c r="N240" t="str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/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 t="str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/>
      </c>
      <c r="Q240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>1</v>
      </c>
      <c r="R240" t="str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/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0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3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>1</v>
      </c>
      <c r="Z240" t="str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/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 t="str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/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 t="str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/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 t="str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/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 t="str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/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ΑΓ. ΝΑΠΑ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1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 t="str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/>
      </c>
      <c r="J241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>0</v>
      </c>
      <c r="K241" t="str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/>
      </c>
      <c r="L241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>3</v>
      </c>
      <c r="M241" t="str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/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>2</v>
      </c>
      <c r="P241" t="str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/>
      </c>
      <c r="Q241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>2</v>
      </c>
      <c r="R241" t="str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/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4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2</v>
      </c>
      <c r="V241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>4</v>
      </c>
      <c r="W241" t="str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/>
      </c>
      <c r="X241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>4</v>
      </c>
      <c r="Y241" t="str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/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 t="str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/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 t="str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/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 t="str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/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 t="str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/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ΑΕΛ ΛΕΜΕΣΟΥ</v>
      </c>
      <c r="B242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>2</v>
      </c>
      <c r="C242" t="str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/>
      </c>
      <c r="D242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>1</v>
      </c>
      <c r="E242" t="str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/>
      </c>
      <c r="F242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>0</v>
      </c>
      <c r="G242" t="str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/>
      </c>
      <c r="H242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>6</v>
      </c>
      <c r="I242" t="str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/>
      </c>
      <c r="J242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>2</v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2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0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0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2</v>
      </c>
      <c r="S242" t="str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/>
      </c>
      <c r="T242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>0</v>
      </c>
      <c r="U242" t="str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/>
      </c>
      <c r="V242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>0</v>
      </c>
      <c r="W242" t="str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/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>1</v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 t="str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/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 t="str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/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 t="str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/>
      </c>
      <c r="AF242" t="str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/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 t="str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/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ΑΝΟΡΘΩΣΗ ΑΜΜΟΧΩΣΤΟΥ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1</v>
      </c>
      <c r="D243" t="str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/>
      </c>
      <c r="E243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>0</v>
      </c>
      <c r="F243" t="str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/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0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1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0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0</v>
      </c>
      <c r="O243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>0</v>
      </c>
      <c r="P243" t="str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/>
      </c>
      <c r="Q243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>1</v>
      </c>
      <c r="R243" t="str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/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1</v>
      </c>
      <c r="T243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>1</v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2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1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 t="str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/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 t="str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/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 t="str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/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 t="str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/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 t="str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/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ΑΠΟΕΛ ΛΕΥΚΩΣΙΑΣ</v>
      </c>
      <c r="B244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>1</v>
      </c>
      <c r="C244" t="str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/>
      </c>
      <c r="D244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>2</v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0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0</v>
      </c>
      <c r="H244" t="str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/>
      </c>
      <c r="I244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>0</v>
      </c>
      <c r="J244" t="str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/>
      </c>
      <c r="K244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>2</v>
      </c>
      <c r="L244" t="str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/>
      </c>
      <c r="M244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>0</v>
      </c>
      <c r="N244" t="str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/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0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 t="str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/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0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>1</v>
      </c>
      <c r="Z244" t="str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/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 t="str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/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 t="str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/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 t="str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/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 t="str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/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ΑΠΟΛΛΩΝΑΣ ΛΕΜΕΣΟΥ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0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0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0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 t="str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/>
      </c>
      <c r="L245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>0</v>
      </c>
      <c r="M245" t="str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/>
      </c>
      <c r="N245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>0</v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2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0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3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1</v>
      </c>
      <c r="X245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>1</v>
      </c>
      <c r="Y245" t="str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/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 t="str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/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 t="str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/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 t="str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/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 t="str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/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 t="str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/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ΑΡΗΣ ΛΕΜΕΣΟΥ</v>
      </c>
      <c r="B246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>2</v>
      </c>
      <c r="C246" t="str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/>
      </c>
      <c r="D246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>3</v>
      </c>
      <c r="E246" t="str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/>
      </c>
      <c r="F246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>4</v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2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1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2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 t="str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/>
      </c>
      <c r="P246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>0</v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2</v>
      </c>
      <c r="S246" t="str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/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2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0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>2</v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 t="str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/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 t="str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/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 t="str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/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 t="str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/>
      </c>
      <c r="AH246" t="str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/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ΔΟΞΑ ΚΑΤΩΚΟΠΙΑΣ</v>
      </c>
      <c r="B247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>2</v>
      </c>
      <c r="C247" t="str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/>
      </c>
      <c r="D247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>1</v>
      </c>
      <c r="E247" t="str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/>
      </c>
      <c r="F247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>2</v>
      </c>
      <c r="G247" t="str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/>
      </c>
      <c r="H247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>2</v>
      </c>
      <c r="I247" t="str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/>
      </c>
      <c r="J247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>2</v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2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3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2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1</v>
      </c>
      <c r="S247" t="str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/>
      </c>
      <c r="T247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>1</v>
      </c>
      <c r="U247" t="str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/>
      </c>
      <c r="V247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>0</v>
      </c>
      <c r="W247" t="str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/>
      </c>
      <c r="X247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>4</v>
      </c>
      <c r="Y247" t="str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/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 t="str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/>
      </c>
      <c r="AB247" t="str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/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 t="str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/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 t="str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/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 t="str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/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ΕΘΝΙΚΟΣ ΑΧΝΑΣ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 t="str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/>
      </c>
      <c r="D248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>3</v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5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3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3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2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2</v>
      </c>
      <c r="O248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>1</v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2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2</v>
      </c>
      <c r="S248" t="str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/>
      </c>
      <c r="T248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>1</v>
      </c>
      <c r="U248" t="str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/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2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 t="str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/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 t="str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/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 t="str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/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 t="str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/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 t="str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/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ΕΝΩΣΗ ΝΕΩΝ ΠΑΡΑΛΙΜΝΙΟΥ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0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2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2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2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3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2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 t="str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/>
      </c>
      <c r="P249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>2</v>
      </c>
      <c r="Q249" t="str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/>
      </c>
      <c r="R249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>3</v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3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 t="str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/>
      </c>
      <c r="W249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>0</v>
      </c>
      <c r="X249" t="str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/>
      </c>
      <c r="Y249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>0</v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 t="str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/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 t="str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/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 t="str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/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 t="str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/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 t="str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/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ΕΡΜΗΣ ΑΡΑΔΙΠΠΟΥ</v>
      </c>
      <c r="B250" t="str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/>
      </c>
      <c r="C250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>1</v>
      </c>
      <c r="D250" t="str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/>
      </c>
      <c r="E250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>1</v>
      </c>
      <c r="F250" t="str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/>
      </c>
      <c r="G250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>2</v>
      </c>
      <c r="H250" t="str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/>
      </c>
      <c r="I250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>4</v>
      </c>
      <c r="J250" t="str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/>
      </c>
      <c r="K250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>0</v>
      </c>
      <c r="L250" t="str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/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2</v>
      </c>
      <c r="O250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>2</v>
      </c>
      <c r="P250" t="str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/>
      </c>
      <c r="Q250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>0</v>
      </c>
      <c r="R250" t="str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/>
      </c>
      <c r="S250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>3</v>
      </c>
      <c r="T250" t="str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/>
      </c>
      <c r="U250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>1</v>
      </c>
      <c r="V250" t="str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/>
      </c>
      <c r="W250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>0</v>
      </c>
      <c r="X250" t="str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/>
      </c>
      <c r="Y250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>2</v>
      </c>
      <c r="Z250" t="str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/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 t="str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/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 t="str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/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 t="str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/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 t="str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/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ΝΕΑ ΣΑΛΑΜΙΝΑ ΑΜΜΟΧΩΣΤΟΥ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5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>1</v>
      </c>
      <c r="E251" t="str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/>
      </c>
      <c r="F251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>1</v>
      </c>
      <c r="G251" t="str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/>
      </c>
      <c r="H251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>1</v>
      </c>
      <c r="I251" t="str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/>
      </c>
      <c r="J251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>2</v>
      </c>
      <c r="K251" t="str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/>
      </c>
      <c r="L251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>0</v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 t="str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/>
      </c>
      <c r="P251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>2</v>
      </c>
      <c r="Q251" t="str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/>
      </c>
      <c r="R251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>3</v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2</v>
      </c>
      <c r="U251" t="str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/>
      </c>
      <c r="V251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>6</v>
      </c>
      <c r="W251" t="str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/>
      </c>
      <c r="X251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>2</v>
      </c>
      <c r="Y251" t="str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/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 t="str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/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 t="str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/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 t="str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/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 t="str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/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 t="str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/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ΟΜΟΝΟΙΑ ΛΕΥΚΩΣΙΑΣ</v>
      </c>
      <c r="B252" t="str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/>
      </c>
      <c r="C252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>1</v>
      </c>
      <c r="D252" t="str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/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1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0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2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0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>2</v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0</v>
      </c>
      <c r="R252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>0</v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0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2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2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 t="str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/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 t="str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/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 t="str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/>
      </c>
      <c r="AE252" t="str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/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 t="str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/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 t="str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/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ΠΑΦΟΣ F.C.</v>
      </c>
      <c r="B253" t="str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/>
      </c>
      <c r="C253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>6</v>
      </c>
      <c r="D253" t="str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/>
      </c>
      <c r="E253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>2</v>
      </c>
      <c r="F253" t="str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/>
      </c>
      <c r="G253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>1</v>
      </c>
      <c r="H253" t="str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/>
      </c>
      <c r="I253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>6</v>
      </c>
      <c r="J253" t="str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/>
      </c>
      <c r="K253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>1</v>
      </c>
      <c r="L253" t="str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/>
      </c>
      <c r="M253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>2</v>
      </c>
      <c r="N253" t="str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/>
      </c>
      <c r="O253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>3</v>
      </c>
      <c r="P253" t="str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/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1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>0</v>
      </c>
      <c r="T253" t="str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/>
      </c>
      <c r="U253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>1</v>
      </c>
      <c r="V253" t="str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/>
      </c>
      <c r="W253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>5</v>
      </c>
      <c r="X253" t="str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/>
      </c>
      <c r="Y253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>3</v>
      </c>
      <c r="Z253" t="str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/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 t="str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/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 t="str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/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 t="str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/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 t="str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/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/>
      </c>
      <c r="B254" t="str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/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 t="str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/>
      </c>
      <c r="E254" t="str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/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 t="str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/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 t="str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/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 t="str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/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 t="str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/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 t="str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/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 t="str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/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 t="str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/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 t="str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/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 t="str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/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 t="str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/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 t="str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/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 t="str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/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 t="str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/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 t="str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/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/>
      </c>
      <c r="B255" t="str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/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 t="str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/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 t="str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/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 t="str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/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 t="str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/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 t="str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/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 t="str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/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 t="str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/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 t="str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/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 t="str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/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 t="str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/>
      </c>
      <c r="Y255" t="str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/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 t="str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/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 t="str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/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 t="str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/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 t="str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/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 t="str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/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/>
      </c>
      <c r="B256" t="str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/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 t="str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/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 t="str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/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 t="str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/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 t="str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/>
      </c>
      <c r="K256" t="str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/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 t="str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/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 t="str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/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 t="str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/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 t="str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/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 t="str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/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 t="str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/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 t="str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/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 t="str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/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 t="str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/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 t="str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/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 t="str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/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/>
      </c>
      <c r="B257" t="str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/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 t="str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/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 t="str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/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 t="str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/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 t="str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/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 t="str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/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 t="str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/>
      </c>
      <c r="O257" t="str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/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 t="str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/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 t="str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/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 t="str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/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 t="str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/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 t="str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/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 t="str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/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 t="str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/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 t="str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/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 t="str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/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  <row r="273" spans="1:57">
      <c r="A273" s="28" t="s">
        <v>204</v>
      </c>
    </row>
    <row r="274" spans="1:57">
      <c r="A274" s="3" t="str">
        <f>A2</f>
        <v>Α.Ε.Κ.ΛΑΡΝΑΚΑΣ</v>
      </c>
      <c r="B274">
        <f ca="1">IF($A274="","",IF(B$1="","",COUNT($B138:B138)))</f>
        <v>0</v>
      </c>
      <c r="C274">
        <f ca="1">IF($A274="","",IF(C$1="","",COUNT($B138:C138)))</f>
        <v>0</v>
      </c>
      <c r="D274">
        <f ca="1">IF($A274="","",IF(D$1="","",COUNT($B138:D138)))</f>
        <v>1</v>
      </c>
      <c r="E274">
        <f ca="1">IF($A274="","",IF(E$1="","",COUNT($B138:E138)))</f>
        <v>1</v>
      </c>
      <c r="F274">
        <f ca="1">IF($A274="","",IF(F$1="","",COUNT($B138:F138)))</f>
        <v>2</v>
      </c>
      <c r="G274">
        <f ca="1">IF($A274="","",IF(G$1="","",COUNT($B138:G138)))</f>
        <v>2</v>
      </c>
      <c r="H274">
        <f ca="1">IF($A274="","",IF(H$1="","",COUNT($B138:H138)))</f>
        <v>3</v>
      </c>
      <c r="I274">
        <f ca="1">IF($A274="","",IF(I$1="","",COUNT($B138:I138)))</f>
        <v>3</v>
      </c>
      <c r="J274">
        <f ca="1">IF($A274="","",IF(J$1="","",COUNT($B138:J138)))</f>
        <v>4</v>
      </c>
      <c r="K274">
        <f ca="1">IF($A274="","",IF(K$1="","",COUNT($B138:K138)))</f>
        <v>4</v>
      </c>
      <c r="L274">
        <f ca="1">IF($A274="","",IF(L$1="","",COUNT($B138:L138)))</f>
        <v>5</v>
      </c>
      <c r="M274">
        <f ca="1">IF($A274="","",IF(M$1="","",COUNT($B138:M138)))</f>
        <v>5</v>
      </c>
      <c r="N274">
        <f ca="1">IF($A274="","",IF(N$1="","",COUNT($B138:N138)))</f>
        <v>6</v>
      </c>
      <c r="O274">
        <f ca="1">IF($A274="","",IF(O$1="","",COUNT($B138:O138)))</f>
        <v>7</v>
      </c>
      <c r="P274">
        <f ca="1">IF($A274="","",IF(P$1="","",COUNT($B138:P138)))</f>
        <v>8</v>
      </c>
      <c r="Q274">
        <f ca="1">IF($A274="","",IF(Q$1="","",COUNT($B138:Q138)))</f>
        <v>8</v>
      </c>
      <c r="R274">
        <f ca="1">IF($A274="","",IF(R$1="","",COUNT($B138:R138)))</f>
        <v>9</v>
      </c>
      <c r="S274">
        <f ca="1">IF($A274="","",IF(S$1="","",COUNT($B138:S138)))</f>
        <v>9</v>
      </c>
      <c r="T274">
        <f ca="1">IF($A274="","",IF(T$1="","",COUNT($B138:T138)))</f>
        <v>10</v>
      </c>
      <c r="U274">
        <f ca="1">IF($A274="","",IF(U$1="","",COUNT($B138:U138)))</f>
        <v>10</v>
      </c>
      <c r="V274">
        <f ca="1">IF($A274="","",IF(V$1="","",COUNT($B138:V138)))</f>
        <v>11</v>
      </c>
      <c r="W274">
        <f ca="1">IF($A274="","",IF(W$1="","",COUNT($B138:W138)))</f>
        <v>11</v>
      </c>
      <c r="X274">
        <f ca="1">IF($A274="","",IF(X$1="","",COUNT($B138:X138)))</f>
        <v>12</v>
      </c>
      <c r="Y274">
        <f ca="1">IF($A274="","",IF(Y$1="","",COUNT($B138:Y138)))</f>
        <v>12</v>
      </c>
      <c r="Z274">
        <f ca="1">IF($A274="","",IF(Z$1="","",COUNT($B138:Z138)))</f>
        <v>12</v>
      </c>
      <c r="AA274">
        <f ca="1">IF($A274="","",IF(AA$1="","",COUNT($B138:AA138)))</f>
        <v>12</v>
      </c>
      <c r="AB274" t="str">
        <f>IF($A274="","",IF(AB$1="","",COUNT($B138:AB138)))</f>
        <v/>
      </c>
      <c r="AC274" t="str">
        <f>IF($A274="","",IF(AC$1="","",COUNT($B138:AC138)))</f>
        <v/>
      </c>
      <c r="AD274" t="str">
        <f>IF($A274="","",IF(AD$1="","",COUNT($B138:AD138)))</f>
        <v/>
      </c>
      <c r="AE274" t="str">
        <f>IF($A274="","",IF(AE$1="","",COUNT($B138:AE138)))</f>
        <v/>
      </c>
      <c r="AF274" t="str">
        <f>IF($A274="","",IF(AF$1="","",COUNT($B138:AF138)))</f>
        <v/>
      </c>
      <c r="AG274" t="str">
        <f>IF($A274="","",IF(AG$1="","",COUNT($B138:AG138)))</f>
        <v/>
      </c>
      <c r="AH274" t="str">
        <f>IF($A274="","",IF(AH$1="","",COUNT($B138:AH138)))</f>
        <v/>
      </c>
      <c r="AI274" t="str">
        <f>IF($A274="","",IF(AI$1="","",COUNT($B138:AI138)))</f>
        <v/>
      </c>
      <c r="AJ274" t="str">
        <f>IF($A274="","",IF(AJ$1="","",COUNT($B138:AJ138)))</f>
        <v/>
      </c>
      <c r="AK274" t="str">
        <f>IF($A274="","",IF(AK$1="","",COUNT($B138:AK138)))</f>
        <v/>
      </c>
      <c r="AL274" t="str">
        <f>IF($A274="","",IF(AL$1="","",COUNT($B138:AL138)))</f>
        <v/>
      </c>
      <c r="AM274" t="str">
        <f>IF($A274="","",IF(AM$1="","",COUNT($B138:AM138)))</f>
        <v/>
      </c>
      <c r="AN274" t="str">
        <f>IF($A274="","",IF(AN$1="","",COUNT($B138:AN138)))</f>
        <v/>
      </c>
      <c r="AO274" t="str">
        <f>IF($A274="","",IF(AO$1="","",COUNT($B138:AO138)))</f>
        <v/>
      </c>
      <c r="AP274" t="str">
        <f>IF($A274="","",IF(AP$1="","",COUNT($B138:AP138)))</f>
        <v/>
      </c>
      <c r="AQ274" t="str">
        <f>IF($A274="","",IF(AQ$1="","",COUNT($B138:AQ138)))</f>
        <v/>
      </c>
      <c r="AR274" t="str">
        <f>IF($A274="","",IF(AR$1="","",COUNT($B138:AR138)))</f>
        <v/>
      </c>
      <c r="AS274" t="str">
        <f>IF($A274="","",IF(AS$1="","",COUNT($B138:AS138)))</f>
        <v/>
      </c>
      <c r="AT274" t="str">
        <f>IF($A274="","",IF(AT$1="","",COUNT($B138:AT138)))</f>
        <v/>
      </c>
      <c r="AU274" t="str">
        <f>IF($A274="","",IF(AU$1="","",COUNT($B138:AU138)))</f>
        <v/>
      </c>
      <c r="AV274" t="str">
        <f>IF($A274="","",IF(AV$1="","",COUNT($B138:AV138)))</f>
        <v/>
      </c>
      <c r="AW274" t="str">
        <f>IF($A274="","",IF(AW$1="","",COUNT($B138:AW138)))</f>
        <v/>
      </c>
      <c r="AX274" t="str">
        <f>IF($A274="","",IF(AX$1="","",COUNT($B138:AX138)))</f>
        <v/>
      </c>
      <c r="AY274" t="str">
        <f>IF($A274="","",IF(AY$1="","",COUNT($B138:AY138)))</f>
        <v/>
      </c>
      <c r="AZ274" t="str">
        <f>IF($A274="","",IF(AZ$1="","",COUNT($B138:AZ138)))</f>
        <v/>
      </c>
      <c r="BA274" t="str">
        <f>IF($A274="","",IF(BA$1="","",COUNT($B138:BA138)))</f>
        <v/>
      </c>
      <c r="BB274" t="str">
        <f>IF($A274="","",IF(BB$1="","",COUNT($B138:BB138)))</f>
        <v/>
      </c>
      <c r="BC274" t="str">
        <f>IF($A274="","",IF(BC$1="","",COUNT($B138:BC138)))</f>
        <v/>
      </c>
      <c r="BD274" t="str">
        <f>IF($A274="","",IF(BD$1="","",COUNT($B138:BD138)))</f>
        <v/>
      </c>
      <c r="BE274" t="str">
        <f>IF($A274="","",IF(BE$1="","",COUNT($B138:BE138)))</f>
        <v/>
      </c>
    </row>
    <row r="275" spans="1:57">
      <c r="A275" s="3" t="str">
        <f t="shared" ref="A275:A305" si="17">A3</f>
        <v>ΑΓ. ΝΑΠΑ</v>
      </c>
      <c r="B275">
        <f ca="1">IF($A275="","",IF(B$1="","",COUNT($B139:B139)))</f>
        <v>1</v>
      </c>
      <c r="C275">
        <f ca="1">IF($A275="","",IF(C$1="","",COUNT($B139:C139)))</f>
        <v>1</v>
      </c>
      <c r="D275">
        <f ca="1">IF($A275="","",IF(D$1="","",COUNT($B139:D139)))</f>
        <v>2</v>
      </c>
      <c r="E275">
        <f ca="1">IF($A275="","",IF(E$1="","",COUNT($B139:E139)))</f>
        <v>2</v>
      </c>
      <c r="F275">
        <f ca="1">IF($A275="","",IF(F$1="","",COUNT($B139:F139)))</f>
        <v>3</v>
      </c>
      <c r="G275">
        <f ca="1">IF($A275="","",IF(G$1="","",COUNT($B139:G139)))</f>
        <v>3</v>
      </c>
      <c r="H275">
        <f ca="1">IF($A275="","",IF(H$1="","",COUNT($B139:H139)))</f>
        <v>4</v>
      </c>
      <c r="I275">
        <f ca="1">IF($A275="","",IF(I$1="","",COUNT($B139:I139)))</f>
        <v>5</v>
      </c>
      <c r="J275">
        <f ca="1">IF($A275="","",IF(J$1="","",COUNT($B139:J139)))</f>
        <v>5</v>
      </c>
      <c r="K275">
        <f ca="1">IF($A275="","",IF(K$1="","",COUNT($B139:K139)))</f>
        <v>6</v>
      </c>
      <c r="L275">
        <f ca="1">IF($A275="","",IF(L$1="","",COUNT($B139:L139)))</f>
        <v>6</v>
      </c>
      <c r="M275">
        <f ca="1">IF($A275="","",IF(M$1="","",COUNT($B139:M139)))</f>
        <v>7</v>
      </c>
      <c r="N275">
        <f ca="1">IF($A275="","",IF(N$1="","",COUNT($B139:N139)))</f>
        <v>7</v>
      </c>
      <c r="O275">
        <f ca="1">IF($A275="","",IF(O$1="","",COUNT($B139:O139)))</f>
        <v>7</v>
      </c>
      <c r="P275">
        <f ca="1">IF($A275="","",IF(P$1="","",COUNT($B139:P139)))</f>
        <v>8</v>
      </c>
      <c r="Q275">
        <f ca="1">IF($A275="","",IF(Q$1="","",COUNT($B139:Q139)))</f>
        <v>8</v>
      </c>
      <c r="R275">
        <f ca="1">IF($A275="","",IF(R$1="","",COUNT($B139:R139)))</f>
        <v>9</v>
      </c>
      <c r="S275">
        <f ca="1">IF($A275="","",IF(S$1="","",COUNT($B139:S139)))</f>
        <v>9</v>
      </c>
      <c r="T275">
        <f ca="1">IF($A275="","",IF(T$1="","",COUNT($B139:T139)))</f>
        <v>10</v>
      </c>
      <c r="U275">
        <f ca="1">IF($A275="","",IF(U$1="","",COUNT($B139:U139)))</f>
        <v>10</v>
      </c>
      <c r="V275">
        <f ca="1">IF($A275="","",IF(V$1="","",COUNT($B139:V139)))</f>
        <v>10</v>
      </c>
      <c r="W275">
        <f ca="1">IF($A275="","",IF(W$1="","",COUNT($B139:W139)))</f>
        <v>11</v>
      </c>
      <c r="X275">
        <f ca="1">IF($A275="","",IF(X$1="","",COUNT($B139:X139)))</f>
        <v>11</v>
      </c>
      <c r="Y275">
        <f ca="1">IF($A275="","",IF(Y$1="","",COUNT($B139:Y139)))</f>
        <v>12</v>
      </c>
      <c r="Z275">
        <f ca="1">IF($A275="","",IF(Z$1="","",COUNT($B139:Z139)))</f>
        <v>12</v>
      </c>
      <c r="AA275">
        <f ca="1">IF($A275="","",IF(AA$1="","",COUNT($B139:AA139)))</f>
        <v>12</v>
      </c>
      <c r="AB275" t="str">
        <f>IF($A275="","",IF(AB$1="","",COUNT($B139:AB139)))</f>
        <v/>
      </c>
      <c r="AC275" t="str">
        <f>IF($A275="","",IF(AC$1="","",COUNT($B139:AC139)))</f>
        <v/>
      </c>
      <c r="AD275" t="str">
        <f>IF($A275="","",IF(AD$1="","",COUNT($B139:AD139)))</f>
        <v/>
      </c>
      <c r="AE275" t="str">
        <f>IF($A275="","",IF(AE$1="","",COUNT($B139:AE139)))</f>
        <v/>
      </c>
      <c r="AF275" t="str">
        <f>IF($A275="","",IF(AF$1="","",COUNT($B139:AF139)))</f>
        <v/>
      </c>
      <c r="AG275" t="str">
        <f>IF($A275="","",IF(AG$1="","",COUNT($B139:AG139)))</f>
        <v/>
      </c>
      <c r="AH275" t="str">
        <f>IF($A275="","",IF(AH$1="","",COUNT($B139:AH139)))</f>
        <v/>
      </c>
      <c r="AI275" t="str">
        <f>IF($A275="","",IF(AI$1="","",COUNT($B139:AI139)))</f>
        <v/>
      </c>
      <c r="AJ275" t="str">
        <f>IF($A275="","",IF(AJ$1="","",COUNT($B139:AJ139)))</f>
        <v/>
      </c>
      <c r="AK275" t="str">
        <f>IF($A275="","",IF(AK$1="","",COUNT($B139:AK139)))</f>
        <v/>
      </c>
      <c r="AL275" t="str">
        <f>IF($A275="","",IF(AL$1="","",COUNT($B139:AL139)))</f>
        <v/>
      </c>
      <c r="AM275" t="str">
        <f>IF($A275="","",IF(AM$1="","",COUNT($B139:AM139)))</f>
        <v/>
      </c>
      <c r="AN275" t="str">
        <f>IF($A275="","",IF(AN$1="","",COUNT($B139:AN139)))</f>
        <v/>
      </c>
      <c r="AO275" t="str">
        <f>IF($A275="","",IF(AO$1="","",COUNT($B139:AO139)))</f>
        <v/>
      </c>
      <c r="AP275" t="str">
        <f>IF($A275="","",IF(AP$1="","",COUNT($B139:AP139)))</f>
        <v/>
      </c>
      <c r="AQ275" t="str">
        <f>IF($A275="","",IF(AQ$1="","",COUNT($B139:AQ139)))</f>
        <v/>
      </c>
      <c r="AR275" t="str">
        <f>IF($A275="","",IF(AR$1="","",COUNT($B139:AR139)))</f>
        <v/>
      </c>
      <c r="AS275" t="str">
        <f>IF($A275="","",IF(AS$1="","",COUNT($B139:AS139)))</f>
        <v/>
      </c>
      <c r="AT275" t="str">
        <f>IF($A275="","",IF(AT$1="","",COUNT($B139:AT139)))</f>
        <v/>
      </c>
      <c r="AU275" t="str">
        <f>IF($A275="","",IF(AU$1="","",COUNT($B139:AU139)))</f>
        <v/>
      </c>
      <c r="AV275" t="str">
        <f>IF($A275="","",IF(AV$1="","",COUNT($B139:AV139)))</f>
        <v/>
      </c>
      <c r="AW275" t="str">
        <f>IF($A275="","",IF(AW$1="","",COUNT($B139:AW139)))</f>
        <v/>
      </c>
      <c r="AX275" t="str">
        <f>IF($A275="","",IF(AX$1="","",COUNT($B139:AX139)))</f>
        <v/>
      </c>
      <c r="AY275" t="str">
        <f>IF($A275="","",IF(AY$1="","",COUNT($B139:AY139)))</f>
        <v/>
      </c>
      <c r="AZ275" t="str">
        <f>IF($A275="","",IF(AZ$1="","",COUNT($B139:AZ139)))</f>
        <v/>
      </c>
      <c r="BA275" t="str">
        <f>IF($A275="","",IF(BA$1="","",COUNT($B139:BA139)))</f>
        <v/>
      </c>
      <c r="BB275" t="str">
        <f>IF($A275="","",IF(BB$1="","",COUNT($B139:BB139)))</f>
        <v/>
      </c>
      <c r="BC275" t="str">
        <f>IF($A275="","",IF(BC$1="","",COUNT($B139:BC139)))</f>
        <v/>
      </c>
      <c r="BD275" t="str">
        <f>IF($A275="","",IF(BD$1="","",COUNT($B139:BD139)))</f>
        <v/>
      </c>
      <c r="BE275" t="str">
        <f>IF($A275="","",IF(BE$1="","",COUNT($B139:BE139)))</f>
        <v/>
      </c>
    </row>
    <row r="276" spans="1:57">
      <c r="A276" s="3" t="str">
        <f t="shared" si="17"/>
        <v>ΑΕΛ ΛΕΜΕΣΟΥ</v>
      </c>
      <c r="B276">
        <f ca="1">IF($A276="","",IF(B$1="","",COUNT($B140:B140)))</f>
        <v>0</v>
      </c>
      <c r="C276">
        <f ca="1">IF($A276="","",IF(C$1="","",COUNT($B140:C140)))</f>
        <v>1</v>
      </c>
      <c r="D276">
        <f ca="1">IF($A276="","",IF(D$1="","",COUNT($B140:D140)))</f>
        <v>1</v>
      </c>
      <c r="E276">
        <f ca="1">IF($A276="","",IF(E$1="","",COUNT($B140:E140)))</f>
        <v>2</v>
      </c>
      <c r="F276">
        <f ca="1">IF($A276="","",IF(F$1="","",COUNT($B140:F140)))</f>
        <v>2</v>
      </c>
      <c r="G276">
        <f ca="1">IF($A276="","",IF(G$1="","",COUNT($B140:G140)))</f>
        <v>3</v>
      </c>
      <c r="H276">
        <f ca="1">IF($A276="","",IF(H$1="","",COUNT($B140:H140)))</f>
        <v>3</v>
      </c>
      <c r="I276">
        <f ca="1">IF($A276="","",IF(I$1="","",COUNT($B140:I140)))</f>
        <v>4</v>
      </c>
      <c r="J276">
        <f ca="1">IF($A276="","",IF(J$1="","",COUNT($B140:J140)))</f>
        <v>4</v>
      </c>
      <c r="K276">
        <f ca="1">IF($A276="","",IF(K$1="","",COUNT($B140:K140)))</f>
        <v>4</v>
      </c>
      <c r="L276">
        <f ca="1">IF($A276="","",IF(L$1="","",COUNT($B140:L140)))</f>
        <v>5</v>
      </c>
      <c r="M276">
        <f ca="1">IF($A276="","",IF(M$1="","",COUNT($B140:M140)))</f>
        <v>5</v>
      </c>
      <c r="N276">
        <f ca="1">IF($A276="","",IF(N$1="","",COUNT($B140:N140)))</f>
        <v>6</v>
      </c>
      <c r="O276">
        <f ca="1">IF($A276="","",IF(O$1="","",COUNT($B140:O140)))</f>
        <v>7</v>
      </c>
      <c r="P276">
        <f ca="1">IF($A276="","",IF(P$1="","",COUNT($B140:P140)))</f>
        <v>7</v>
      </c>
      <c r="Q276">
        <f ca="1">IF($A276="","",IF(Q$1="","",COUNT($B140:Q140)))</f>
        <v>8</v>
      </c>
      <c r="R276">
        <f ca="1">IF($A276="","",IF(R$1="","",COUNT($B140:R140)))</f>
        <v>8</v>
      </c>
      <c r="S276">
        <f ca="1">IF($A276="","",IF(S$1="","",COUNT($B140:S140)))</f>
        <v>9</v>
      </c>
      <c r="T276">
        <f ca="1">IF($A276="","",IF(T$1="","",COUNT($B140:T140)))</f>
        <v>9</v>
      </c>
      <c r="U276">
        <f ca="1">IF($A276="","",IF(U$1="","",COUNT($B140:U140)))</f>
        <v>10</v>
      </c>
      <c r="V276">
        <f ca="1">IF($A276="","",IF(V$1="","",COUNT($B140:V140)))</f>
        <v>10</v>
      </c>
      <c r="W276">
        <f ca="1">IF($A276="","",IF(W$1="","",COUNT($B140:W140)))</f>
        <v>11</v>
      </c>
      <c r="X276">
        <f ca="1">IF($A276="","",IF(X$1="","",COUNT($B140:X140)))</f>
        <v>12</v>
      </c>
      <c r="Y276">
        <f ca="1">IF($A276="","",IF(Y$1="","",COUNT($B140:Y140)))</f>
        <v>12</v>
      </c>
      <c r="Z276">
        <f ca="1">IF($A276="","",IF(Z$1="","",COUNT($B140:Z140)))</f>
        <v>12</v>
      </c>
      <c r="AA276">
        <f ca="1">IF($A276="","",IF(AA$1="","",COUNT($B140:AA140)))</f>
        <v>12</v>
      </c>
      <c r="AB276" t="str">
        <f>IF($A276="","",IF(AB$1="","",COUNT($B140:AB140)))</f>
        <v/>
      </c>
      <c r="AC276" t="str">
        <f>IF($A276="","",IF(AC$1="","",COUNT($B140:AC140)))</f>
        <v/>
      </c>
      <c r="AD276" t="str">
        <f>IF($A276="","",IF(AD$1="","",COUNT($B140:AD140)))</f>
        <v/>
      </c>
      <c r="AE276" t="str">
        <f>IF($A276="","",IF(AE$1="","",COUNT($B140:AE140)))</f>
        <v/>
      </c>
      <c r="AF276" t="str">
        <f>IF($A276="","",IF(AF$1="","",COUNT($B140:AF140)))</f>
        <v/>
      </c>
      <c r="AG276" t="str">
        <f>IF($A276="","",IF(AG$1="","",COUNT($B140:AG140)))</f>
        <v/>
      </c>
      <c r="AH276" t="str">
        <f>IF($A276="","",IF(AH$1="","",COUNT($B140:AH140)))</f>
        <v/>
      </c>
      <c r="AI276" t="str">
        <f>IF($A276="","",IF(AI$1="","",COUNT($B140:AI140)))</f>
        <v/>
      </c>
      <c r="AJ276" t="str">
        <f>IF($A276="","",IF(AJ$1="","",COUNT($B140:AJ140)))</f>
        <v/>
      </c>
      <c r="AK276" t="str">
        <f>IF($A276="","",IF(AK$1="","",COUNT($B140:AK140)))</f>
        <v/>
      </c>
      <c r="AL276" t="str">
        <f>IF($A276="","",IF(AL$1="","",COUNT($B140:AL140)))</f>
        <v/>
      </c>
      <c r="AM276" t="str">
        <f>IF($A276="","",IF(AM$1="","",COUNT($B140:AM140)))</f>
        <v/>
      </c>
      <c r="AN276" t="str">
        <f>IF($A276="","",IF(AN$1="","",COUNT($B140:AN140)))</f>
        <v/>
      </c>
      <c r="AO276" t="str">
        <f>IF($A276="","",IF(AO$1="","",COUNT($B140:AO140)))</f>
        <v/>
      </c>
      <c r="AP276" t="str">
        <f>IF($A276="","",IF(AP$1="","",COUNT($B140:AP140)))</f>
        <v/>
      </c>
      <c r="AQ276" t="str">
        <f>IF($A276="","",IF(AQ$1="","",COUNT($B140:AQ140)))</f>
        <v/>
      </c>
      <c r="AR276" t="str">
        <f>IF($A276="","",IF(AR$1="","",COUNT($B140:AR140)))</f>
        <v/>
      </c>
      <c r="AS276" t="str">
        <f>IF($A276="","",IF(AS$1="","",COUNT($B140:AS140)))</f>
        <v/>
      </c>
      <c r="AT276" t="str">
        <f>IF($A276="","",IF(AT$1="","",COUNT($B140:AT140)))</f>
        <v/>
      </c>
      <c r="AU276" t="str">
        <f>IF($A276="","",IF(AU$1="","",COUNT($B140:AU140)))</f>
        <v/>
      </c>
      <c r="AV276" t="str">
        <f>IF($A276="","",IF(AV$1="","",COUNT($B140:AV140)))</f>
        <v/>
      </c>
      <c r="AW276" t="str">
        <f>IF($A276="","",IF(AW$1="","",COUNT($B140:AW140)))</f>
        <v/>
      </c>
      <c r="AX276" t="str">
        <f>IF($A276="","",IF(AX$1="","",COUNT($B140:AX140)))</f>
        <v/>
      </c>
      <c r="AY276" t="str">
        <f>IF($A276="","",IF(AY$1="","",COUNT($B140:AY140)))</f>
        <v/>
      </c>
      <c r="AZ276" t="str">
        <f>IF($A276="","",IF(AZ$1="","",COUNT($B140:AZ140)))</f>
        <v/>
      </c>
      <c r="BA276" t="str">
        <f>IF($A276="","",IF(BA$1="","",COUNT($B140:BA140)))</f>
        <v/>
      </c>
      <c r="BB276" t="str">
        <f>IF($A276="","",IF(BB$1="","",COUNT($B140:BB140)))</f>
        <v/>
      </c>
      <c r="BC276" t="str">
        <f>IF($A276="","",IF(BC$1="","",COUNT($B140:BC140)))</f>
        <v/>
      </c>
      <c r="BD276" t="str">
        <f>IF($A276="","",IF(BD$1="","",COUNT($B140:BD140)))</f>
        <v/>
      </c>
      <c r="BE276" t="str">
        <f>IF($A276="","",IF(BE$1="","",COUNT($B140:BE140)))</f>
        <v/>
      </c>
    </row>
    <row r="277" spans="1:57">
      <c r="A277" s="3" t="str">
        <f t="shared" si="17"/>
        <v>ΑΝΟΡΘΩΣΗ ΑΜΜΟΧΩΣΤΟΥ</v>
      </c>
      <c r="B277">
        <f ca="1">IF($A277="","",IF(B$1="","",COUNT($B141:B141)))</f>
        <v>1</v>
      </c>
      <c r="C277">
        <f ca="1">IF($A277="","",IF(C$1="","",COUNT($B141:C141)))</f>
        <v>1</v>
      </c>
      <c r="D277">
        <f ca="1">IF($A277="","",IF(D$1="","",COUNT($B141:D141)))</f>
        <v>2</v>
      </c>
      <c r="E277">
        <f ca="1">IF($A277="","",IF(E$1="","",COUNT($B141:E141)))</f>
        <v>2</v>
      </c>
      <c r="F277">
        <f ca="1">IF($A277="","",IF(F$1="","",COUNT($B141:F141)))</f>
        <v>3</v>
      </c>
      <c r="G277">
        <f ca="1">IF($A277="","",IF(G$1="","",COUNT($B141:G141)))</f>
        <v>4</v>
      </c>
      <c r="H277">
        <f ca="1">IF($A277="","",IF(H$1="","",COUNT($B141:H141)))</f>
        <v>4</v>
      </c>
      <c r="I277">
        <f ca="1">IF($A277="","",IF(I$1="","",COUNT($B141:I141)))</f>
        <v>5</v>
      </c>
      <c r="J277">
        <f ca="1">IF($A277="","",IF(J$1="","",COUNT($B141:J141)))</f>
        <v>5</v>
      </c>
      <c r="K277">
        <f ca="1">IF($A277="","",IF(K$1="","",COUNT($B141:K141)))</f>
        <v>6</v>
      </c>
      <c r="L277">
        <f ca="1">IF($A277="","",IF(L$1="","",COUNT($B141:L141)))</f>
        <v>6</v>
      </c>
      <c r="M277">
        <f ca="1">IF($A277="","",IF(M$1="","",COUNT($B141:M141)))</f>
        <v>7</v>
      </c>
      <c r="N277">
        <f ca="1">IF($A277="","",IF(N$1="","",COUNT($B141:N141)))</f>
        <v>7</v>
      </c>
      <c r="O277">
        <f ca="1">IF($A277="","",IF(O$1="","",COUNT($B141:O141)))</f>
        <v>7</v>
      </c>
      <c r="P277">
        <f ca="1">IF($A277="","",IF(P$1="","",COUNT($B141:P141)))</f>
        <v>8</v>
      </c>
      <c r="Q277">
        <f ca="1">IF($A277="","",IF(Q$1="","",COUNT($B141:Q141)))</f>
        <v>8</v>
      </c>
      <c r="R277">
        <f ca="1">IF($A277="","",IF(R$1="","",COUNT($B141:R141)))</f>
        <v>9</v>
      </c>
      <c r="S277">
        <f ca="1">IF($A277="","",IF(S$1="","",COUNT($B141:S141)))</f>
        <v>9</v>
      </c>
      <c r="T277">
        <f ca="1">IF($A277="","",IF(T$1="","",COUNT($B141:T141)))</f>
        <v>9</v>
      </c>
      <c r="U277">
        <f ca="1">IF($A277="","",IF(U$1="","",COUNT($B141:U141)))</f>
        <v>10</v>
      </c>
      <c r="V277">
        <f ca="1">IF($A277="","",IF(V$1="","",COUNT($B141:V141)))</f>
        <v>10</v>
      </c>
      <c r="W277">
        <f ca="1">IF($A277="","",IF(W$1="","",COUNT($B141:W141)))</f>
        <v>11</v>
      </c>
      <c r="X277">
        <f ca="1">IF($A277="","",IF(X$1="","",COUNT($B141:X141)))</f>
        <v>11</v>
      </c>
      <c r="Y277">
        <f ca="1">IF($A277="","",IF(Y$1="","",COUNT($B141:Y141)))</f>
        <v>12</v>
      </c>
      <c r="Z277">
        <f ca="1">IF($A277="","",IF(Z$1="","",COUNT($B141:Z141)))</f>
        <v>12</v>
      </c>
      <c r="AA277">
        <f ca="1">IF($A277="","",IF(AA$1="","",COUNT($B141:AA141)))</f>
        <v>12</v>
      </c>
      <c r="AB277" t="str">
        <f>IF($A277="","",IF(AB$1="","",COUNT($B141:AB141)))</f>
        <v/>
      </c>
      <c r="AC277" t="str">
        <f>IF($A277="","",IF(AC$1="","",COUNT($B141:AC141)))</f>
        <v/>
      </c>
      <c r="AD277" t="str">
        <f>IF($A277="","",IF(AD$1="","",COUNT($B141:AD141)))</f>
        <v/>
      </c>
      <c r="AE277" t="str">
        <f>IF($A277="","",IF(AE$1="","",COUNT($B141:AE141)))</f>
        <v/>
      </c>
      <c r="AF277" t="str">
        <f>IF($A277="","",IF(AF$1="","",COUNT($B141:AF141)))</f>
        <v/>
      </c>
      <c r="AG277" t="str">
        <f>IF($A277="","",IF(AG$1="","",COUNT($B141:AG141)))</f>
        <v/>
      </c>
      <c r="AH277" t="str">
        <f>IF($A277="","",IF(AH$1="","",COUNT($B141:AH141)))</f>
        <v/>
      </c>
      <c r="AI277" t="str">
        <f>IF($A277="","",IF(AI$1="","",COUNT($B141:AI141)))</f>
        <v/>
      </c>
      <c r="AJ277" t="str">
        <f>IF($A277="","",IF(AJ$1="","",COUNT($B141:AJ141)))</f>
        <v/>
      </c>
      <c r="AK277" t="str">
        <f>IF($A277="","",IF(AK$1="","",COUNT($B141:AK141)))</f>
        <v/>
      </c>
      <c r="AL277" t="str">
        <f>IF($A277="","",IF(AL$1="","",COUNT($B141:AL141)))</f>
        <v/>
      </c>
      <c r="AM277" t="str">
        <f>IF($A277="","",IF(AM$1="","",COUNT($B141:AM141)))</f>
        <v/>
      </c>
      <c r="AN277" t="str">
        <f>IF($A277="","",IF(AN$1="","",COUNT($B141:AN141)))</f>
        <v/>
      </c>
      <c r="AO277" t="str">
        <f>IF($A277="","",IF(AO$1="","",COUNT($B141:AO141)))</f>
        <v/>
      </c>
      <c r="AP277" t="str">
        <f>IF($A277="","",IF(AP$1="","",COUNT($B141:AP141)))</f>
        <v/>
      </c>
      <c r="AQ277" t="str">
        <f>IF($A277="","",IF(AQ$1="","",COUNT($B141:AQ141)))</f>
        <v/>
      </c>
      <c r="AR277" t="str">
        <f>IF($A277="","",IF(AR$1="","",COUNT($B141:AR141)))</f>
        <v/>
      </c>
      <c r="AS277" t="str">
        <f>IF($A277="","",IF(AS$1="","",COUNT($B141:AS141)))</f>
        <v/>
      </c>
      <c r="AT277" t="str">
        <f>IF($A277="","",IF(AT$1="","",COUNT($B141:AT141)))</f>
        <v/>
      </c>
      <c r="AU277" t="str">
        <f>IF($A277="","",IF(AU$1="","",COUNT($B141:AU141)))</f>
        <v/>
      </c>
      <c r="AV277" t="str">
        <f>IF($A277="","",IF(AV$1="","",COUNT($B141:AV141)))</f>
        <v/>
      </c>
      <c r="AW277" t="str">
        <f>IF($A277="","",IF(AW$1="","",COUNT($B141:AW141)))</f>
        <v/>
      </c>
      <c r="AX277" t="str">
        <f>IF($A277="","",IF(AX$1="","",COUNT($B141:AX141)))</f>
        <v/>
      </c>
      <c r="AY277" t="str">
        <f>IF($A277="","",IF(AY$1="","",COUNT($B141:AY141)))</f>
        <v/>
      </c>
      <c r="AZ277" t="str">
        <f>IF($A277="","",IF(AZ$1="","",COUNT($B141:AZ141)))</f>
        <v/>
      </c>
      <c r="BA277" t="str">
        <f>IF($A277="","",IF(BA$1="","",COUNT($B141:BA141)))</f>
        <v/>
      </c>
      <c r="BB277" t="str">
        <f>IF($A277="","",IF(BB$1="","",COUNT($B141:BB141)))</f>
        <v/>
      </c>
      <c r="BC277" t="str">
        <f>IF($A277="","",IF(BC$1="","",COUNT($B141:BC141)))</f>
        <v/>
      </c>
      <c r="BD277" t="str">
        <f>IF($A277="","",IF(BD$1="","",COUNT($B141:BD141)))</f>
        <v/>
      </c>
      <c r="BE277" t="str">
        <f>IF($A277="","",IF(BE$1="","",COUNT($B141:BE141)))</f>
        <v/>
      </c>
    </row>
    <row r="278" spans="1:57">
      <c r="A278" s="3" t="str">
        <f t="shared" si="17"/>
        <v>ΑΠΟΕΛ ΛΕΥΚΩΣΙΑΣ</v>
      </c>
      <c r="B278">
        <f ca="1">IF($A278="","",IF(B$1="","",COUNT($B142:B142)))</f>
        <v>0</v>
      </c>
      <c r="C278">
        <f ca="1">IF($A278="","",IF(C$1="","",COUNT($B142:C142)))</f>
        <v>1</v>
      </c>
      <c r="D278">
        <f ca="1">IF($A278="","",IF(D$1="","",COUNT($B142:D142)))</f>
        <v>1</v>
      </c>
      <c r="E278">
        <f ca="1">IF($A278="","",IF(E$1="","",COUNT($B142:E142)))</f>
        <v>1</v>
      </c>
      <c r="F278">
        <f ca="1">IF($A278="","",IF(F$1="","",COUNT($B142:F142)))</f>
        <v>2</v>
      </c>
      <c r="G278">
        <f ca="1">IF($A278="","",IF(G$1="","",COUNT($B142:G142)))</f>
        <v>2</v>
      </c>
      <c r="H278">
        <f ca="1">IF($A278="","",IF(H$1="","",COUNT($B142:H142)))</f>
        <v>3</v>
      </c>
      <c r="I278">
        <f ca="1">IF($A278="","",IF(I$1="","",COUNT($B142:I142)))</f>
        <v>3</v>
      </c>
      <c r="J278">
        <f ca="1">IF($A278="","",IF(J$1="","",COUNT($B142:J142)))</f>
        <v>4</v>
      </c>
      <c r="K278">
        <f ca="1">IF($A278="","",IF(K$1="","",COUNT($B142:K142)))</f>
        <v>4</v>
      </c>
      <c r="L278">
        <f ca="1">IF($A278="","",IF(L$1="","",COUNT($B142:L142)))</f>
        <v>5</v>
      </c>
      <c r="M278">
        <f ca="1">IF($A278="","",IF(M$1="","",COUNT($B142:M142)))</f>
        <v>5</v>
      </c>
      <c r="N278">
        <f ca="1">IF($A278="","",IF(N$1="","",COUNT($B142:N142)))</f>
        <v>6</v>
      </c>
      <c r="O278">
        <f ca="1">IF($A278="","",IF(O$1="","",COUNT($B142:O142)))</f>
        <v>7</v>
      </c>
      <c r="P278">
        <f ca="1">IF($A278="","",IF(P$1="","",COUNT($B142:P142)))</f>
        <v>7</v>
      </c>
      <c r="Q278">
        <f ca="1">IF($A278="","",IF(Q$1="","",COUNT($B142:Q142)))</f>
        <v>8</v>
      </c>
      <c r="R278">
        <f ca="1">IF($A278="","",IF(R$1="","",COUNT($B142:R142)))</f>
        <v>9</v>
      </c>
      <c r="S278">
        <f ca="1">IF($A278="","",IF(S$1="","",COUNT($B142:S142)))</f>
        <v>9</v>
      </c>
      <c r="T278">
        <f ca="1">IF($A278="","",IF(T$1="","",COUNT($B142:T142)))</f>
        <v>10</v>
      </c>
      <c r="U278">
        <f ca="1">IF($A278="","",IF(U$1="","",COUNT($B142:U142)))</f>
        <v>10</v>
      </c>
      <c r="V278">
        <f ca="1">IF($A278="","",IF(V$1="","",COUNT($B142:V142)))</f>
        <v>11</v>
      </c>
      <c r="W278">
        <f ca="1">IF($A278="","",IF(W$1="","",COUNT($B142:W142)))</f>
        <v>11</v>
      </c>
      <c r="X278">
        <f ca="1">IF($A278="","",IF(X$1="","",COUNT($B142:X142)))</f>
        <v>12</v>
      </c>
      <c r="Y278">
        <f ca="1">IF($A278="","",IF(Y$1="","",COUNT($B142:Y142)))</f>
        <v>12</v>
      </c>
      <c r="Z278">
        <f ca="1">IF($A278="","",IF(Z$1="","",COUNT($B142:Z142)))</f>
        <v>12</v>
      </c>
      <c r="AA278">
        <f ca="1">IF($A278="","",IF(AA$1="","",COUNT($B142:AA142)))</f>
        <v>12</v>
      </c>
      <c r="AB278" t="str">
        <f>IF($A278="","",IF(AB$1="","",COUNT($B142:AB142)))</f>
        <v/>
      </c>
      <c r="AC278" t="str">
        <f>IF($A278="","",IF(AC$1="","",COUNT($B142:AC142)))</f>
        <v/>
      </c>
      <c r="AD278" t="str">
        <f>IF($A278="","",IF(AD$1="","",COUNT($B142:AD142)))</f>
        <v/>
      </c>
      <c r="AE278" t="str">
        <f>IF($A278="","",IF(AE$1="","",COUNT($B142:AE142)))</f>
        <v/>
      </c>
      <c r="AF278" t="str">
        <f>IF($A278="","",IF(AF$1="","",COUNT($B142:AF142)))</f>
        <v/>
      </c>
      <c r="AG278" t="str">
        <f>IF($A278="","",IF(AG$1="","",COUNT($B142:AG142)))</f>
        <v/>
      </c>
      <c r="AH278" t="str">
        <f>IF($A278="","",IF(AH$1="","",COUNT($B142:AH142)))</f>
        <v/>
      </c>
      <c r="AI278" t="str">
        <f>IF($A278="","",IF(AI$1="","",COUNT($B142:AI142)))</f>
        <v/>
      </c>
      <c r="AJ278" t="str">
        <f>IF($A278="","",IF(AJ$1="","",COUNT($B142:AJ142)))</f>
        <v/>
      </c>
      <c r="AK278" t="str">
        <f>IF($A278="","",IF(AK$1="","",COUNT($B142:AK142)))</f>
        <v/>
      </c>
      <c r="AL278" t="str">
        <f>IF($A278="","",IF(AL$1="","",COUNT($B142:AL142)))</f>
        <v/>
      </c>
      <c r="AM278" t="str">
        <f>IF($A278="","",IF(AM$1="","",COUNT($B142:AM142)))</f>
        <v/>
      </c>
      <c r="AN278" t="str">
        <f>IF($A278="","",IF(AN$1="","",COUNT($B142:AN142)))</f>
        <v/>
      </c>
      <c r="AO278" t="str">
        <f>IF($A278="","",IF(AO$1="","",COUNT($B142:AO142)))</f>
        <v/>
      </c>
      <c r="AP278" t="str">
        <f>IF($A278="","",IF(AP$1="","",COUNT($B142:AP142)))</f>
        <v/>
      </c>
      <c r="AQ278" t="str">
        <f>IF($A278="","",IF(AQ$1="","",COUNT($B142:AQ142)))</f>
        <v/>
      </c>
      <c r="AR278" t="str">
        <f>IF($A278="","",IF(AR$1="","",COUNT($B142:AR142)))</f>
        <v/>
      </c>
      <c r="AS278" t="str">
        <f>IF($A278="","",IF(AS$1="","",COUNT($B142:AS142)))</f>
        <v/>
      </c>
      <c r="AT278" t="str">
        <f>IF($A278="","",IF(AT$1="","",COUNT($B142:AT142)))</f>
        <v/>
      </c>
      <c r="AU278" t="str">
        <f>IF($A278="","",IF(AU$1="","",COUNT($B142:AU142)))</f>
        <v/>
      </c>
      <c r="AV278" t="str">
        <f>IF($A278="","",IF(AV$1="","",COUNT($B142:AV142)))</f>
        <v/>
      </c>
      <c r="AW278" t="str">
        <f>IF($A278="","",IF(AW$1="","",COUNT($B142:AW142)))</f>
        <v/>
      </c>
      <c r="AX278" t="str">
        <f>IF($A278="","",IF(AX$1="","",COUNT($B142:AX142)))</f>
        <v/>
      </c>
      <c r="AY278" t="str">
        <f>IF($A278="","",IF(AY$1="","",COUNT($B142:AY142)))</f>
        <v/>
      </c>
      <c r="AZ278" t="str">
        <f>IF($A278="","",IF(AZ$1="","",COUNT($B142:AZ142)))</f>
        <v/>
      </c>
      <c r="BA278" t="str">
        <f>IF($A278="","",IF(BA$1="","",COUNT($B142:BA142)))</f>
        <v/>
      </c>
      <c r="BB278" t="str">
        <f>IF($A278="","",IF(BB$1="","",COUNT($B142:BB142)))</f>
        <v/>
      </c>
      <c r="BC278" t="str">
        <f>IF($A278="","",IF(BC$1="","",COUNT($B142:BC142)))</f>
        <v/>
      </c>
      <c r="BD278" t="str">
        <f>IF($A278="","",IF(BD$1="","",COUNT($B142:BD142)))</f>
        <v/>
      </c>
      <c r="BE278" t="str">
        <f>IF($A278="","",IF(BE$1="","",COUNT($B142:BE142)))</f>
        <v/>
      </c>
    </row>
    <row r="279" spans="1:57">
      <c r="A279" s="3" t="str">
        <f t="shared" si="17"/>
        <v>ΑΠΟΛΛΩΝΑΣ ΛΕΜΕΣΟΥ</v>
      </c>
      <c r="B279">
        <f ca="1">IF($A279="","",IF(B$1="","",COUNT($B143:B143)))</f>
        <v>1</v>
      </c>
      <c r="C279">
        <f ca="1">IF($A279="","",IF(C$1="","",COUNT($B143:C143)))</f>
        <v>1</v>
      </c>
      <c r="D279">
        <f ca="1">IF($A279="","",IF(D$1="","",COUNT($B143:D143)))</f>
        <v>2</v>
      </c>
      <c r="E279">
        <f ca="1">IF($A279="","",IF(E$1="","",COUNT($B143:E143)))</f>
        <v>2</v>
      </c>
      <c r="F279">
        <f ca="1">IF($A279="","",IF(F$1="","",COUNT($B143:F143)))</f>
        <v>3</v>
      </c>
      <c r="G279">
        <f ca="1">IF($A279="","",IF(G$1="","",COUNT($B143:G143)))</f>
        <v>3</v>
      </c>
      <c r="H279">
        <f ca="1">IF($A279="","",IF(H$1="","",COUNT($B143:H143)))</f>
        <v>4</v>
      </c>
      <c r="I279">
        <f ca="1">IF($A279="","",IF(I$1="","",COUNT($B143:I143)))</f>
        <v>4</v>
      </c>
      <c r="J279">
        <f ca="1">IF($A279="","",IF(J$1="","",COUNT($B143:J143)))</f>
        <v>5</v>
      </c>
      <c r="K279">
        <f ca="1">IF($A279="","",IF(K$1="","",COUNT($B143:K143)))</f>
        <v>6</v>
      </c>
      <c r="L279">
        <f ca="1">IF($A279="","",IF(L$1="","",COUNT($B143:L143)))</f>
        <v>6</v>
      </c>
      <c r="M279">
        <f ca="1">IF($A279="","",IF(M$1="","",COUNT($B143:M143)))</f>
        <v>7</v>
      </c>
      <c r="N279">
        <f ca="1">IF($A279="","",IF(N$1="","",COUNT($B143:N143)))</f>
        <v>7</v>
      </c>
      <c r="O279">
        <f ca="1">IF($A279="","",IF(O$1="","",COUNT($B143:O143)))</f>
        <v>7</v>
      </c>
      <c r="P279">
        <f ca="1">IF($A279="","",IF(P$1="","",COUNT($B143:P143)))</f>
        <v>8</v>
      </c>
      <c r="Q279">
        <f ca="1">IF($A279="","",IF(Q$1="","",COUNT($B143:Q143)))</f>
        <v>8</v>
      </c>
      <c r="R279">
        <f ca="1">IF($A279="","",IF(R$1="","",COUNT($B143:R143)))</f>
        <v>9</v>
      </c>
      <c r="S279">
        <f ca="1">IF($A279="","",IF(S$1="","",COUNT($B143:S143)))</f>
        <v>9</v>
      </c>
      <c r="T279">
        <f ca="1">IF($A279="","",IF(T$1="","",COUNT($B143:T143)))</f>
        <v>10</v>
      </c>
      <c r="U279">
        <f ca="1">IF($A279="","",IF(U$1="","",COUNT($B143:U143)))</f>
        <v>10</v>
      </c>
      <c r="V279">
        <f ca="1">IF($A279="","",IF(V$1="","",COUNT($B143:V143)))</f>
        <v>11</v>
      </c>
      <c r="W279">
        <f ca="1">IF($A279="","",IF(W$1="","",COUNT($B143:W143)))</f>
        <v>11</v>
      </c>
      <c r="X279">
        <f ca="1">IF($A279="","",IF(X$1="","",COUNT($B143:X143)))</f>
        <v>11</v>
      </c>
      <c r="Y279">
        <f ca="1">IF($A279="","",IF(Y$1="","",COUNT($B143:Y143)))</f>
        <v>12</v>
      </c>
      <c r="Z279">
        <f ca="1">IF($A279="","",IF(Z$1="","",COUNT($B143:Z143)))</f>
        <v>12</v>
      </c>
      <c r="AA279">
        <f ca="1">IF($A279="","",IF(AA$1="","",COUNT($B143:AA143)))</f>
        <v>12</v>
      </c>
      <c r="AB279" t="str">
        <f>IF($A279="","",IF(AB$1="","",COUNT($B143:AB143)))</f>
        <v/>
      </c>
      <c r="AC279" t="str">
        <f>IF($A279="","",IF(AC$1="","",COUNT($B143:AC143)))</f>
        <v/>
      </c>
      <c r="AD279" t="str">
        <f>IF($A279="","",IF(AD$1="","",COUNT($B143:AD143)))</f>
        <v/>
      </c>
      <c r="AE279" t="str">
        <f>IF($A279="","",IF(AE$1="","",COUNT($B143:AE143)))</f>
        <v/>
      </c>
      <c r="AF279" t="str">
        <f>IF($A279="","",IF(AF$1="","",COUNT($B143:AF143)))</f>
        <v/>
      </c>
      <c r="AG279" t="str">
        <f>IF($A279="","",IF(AG$1="","",COUNT($B143:AG143)))</f>
        <v/>
      </c>
      <c r="AH279" t="str">
        <f>IF($A279="","",IF(AH$1="","",COUNT($B143:AH143)))</f>
        <v/>
      </c>
      <c r="AI279" t="str">
        <f>IF($A279="","",IF(AI$1="","",COUNT($B143:AI143)))</f>
        <v/>
      </c>
      <c r="AJ279" t="str">
        <f>IF($A279="","",IF(AJ$1="","",COUNT($B143:AJ143)))</f>
        <v/>
      </c>
      <c r="AK279" t="str">
        <f>IF($A279="","",IF(AK$1="","",COUNT($B143:AK143)))</f>
        <v/>
      </c>
      <c r="AL279" t="str">
        <f>IF($A279="","",IF(AL$1="","",COUNT($B143:AL143)))</f>
        <v/>
      </c>
      <c r="AM279" t="str">
        <f>IF($A279="","",IF(AM$1="","",COUNT($B143:AM143)))</f>
        <v/>
      </c>
      <c r="AN279" t="str">
        <f>IF($A279="","",IF(AN$1="","",COUNT($B143:AN143)))</f>
        <v/>
      </c>
      <c r="AO279" t="str">
        <f>IF($A279="","",IF(AO$1="","",COUNT($B143:AO143)))</f>
        <v/>
      </c>
      <c r="AP279" t="str">
        <f>IF($A279="","",IF(AP$1="","",COUNT($B143:AP143)))</f>
        <v/>
      </c>
      <c r="AQ279" t="str">
        <f>IF($A279="","",IF(AQ$1="","",COUNT($B143:AQ143)))</f>
        <v/>
      </c>
      <c r="AR279" t="str">
        <f>IF($A279="","",IF(AR$1="","",COUNT($B143:AR143)))</f>
        <v/>
      </c>
      <c r="AS279" t="str">
        <f>IF($A279="","",IF(AS$1="","",COUNT($B143:AS143)))</f>
        <v/>
      </c>
      <c r="AT279" t="str">
        <f>IF($A279="","",IF(AT$1="","",COUNT($B143:AT143)))</f>
        <v/>
      </c>
      <c r="AU279" t="str">
        <f>IF($A279="","",IF(AU$1="","",COUNT($B143:AU143)))</f>
        <v/>
      </c>
      <c r="AV279" t="str">
        <f>IF($A279="","",IF(AV$1="","",COUNT($B143:AV143)))</f>
        <v/>
      </c>
      <c r="AW279" t="str">
        <f>IF($A279="","",IF(AW$1="","",COUNT($B143:AW143)))</f>
        <v/>
      </c>
      <c r="AX279" t="str">
        <f>IF($A279="","",IF(AX$1="","",COUNT($B143:AX143)))</f>
        <v/>
      </c>
      <c r="AY279" t="str">
        <f>IF($A279="","",IF(AY$1="","",COUNT($B143:AY143)))</f>
        <v/>
      </c>
      <c r="AZ279" t="str">
        <f>IF($A279="","",IF(AZ$1="","",COUNT($B143:AZ143)))</f>
        <v/>
      </c>
      <c r="BA279" t="str">
        <f>IF($A279="","",IF(BA$1="","",COUNT($B143:BA143)))</f>
        <v/>
      </c>
      <c r="BB279" t="str">
        <f>IF($A279="","",IF(BB$1="","",COUNT($B143:BB143)))</f>
        <v/>
      </c>
      <c r="BC279" t="str">
        <f>IF($A279="","",IF(BC$1="","",COUNT($B143:BC143)))</f>
        <v/>
      </c>
      <c r="BD279" t="str">
        <f>IF($A279="","",IF(BD$1="","",COUNT($B143:BD143)))</f>
        <v/>
      </c>
      <c r="BE279" t="str">
        <f>IF($A279="","",IF(BE$1="","",COUNT($B143:BE143)))</f>
        <v/>
      </c>
    </row>
    <row r="280" spans="1:57">
      <c r="A280" s="3" t="str">
        <f t="shared" si="17"/>
        <v>ΑΡΗΣ ΛΕΜΕΣΟΥ</v>
      </c>
      <c r="B280">
        <f ca="1">IF($A280="","",IF(B$1="","",COUNT($B144:B144)))</f>
        <v>0</v>
      </c>
      <c r="C280">
        <f ca="1">IF($A280="","",IF(C$1="","",COUNT($B144:C144)))</f>
        <v>1</v>
      </c>
      <c r="D280">
        <f ca="1">IF($A280="","",IF(D$1="","",COUNT($B144:D144)))</f>
        <v>1</v>
      </c>
      <c r="E280">
        <f ca="1">IF($A280="","",IF(E$1="","",COUNT($B144:E144)))</f>
        <v>2</v>
      </c>
      <c r="F280">
        <f ca="1">IF($A280="","",IF(F$1="","",COUNT($B144:F144)))</f>
        <v>2</v>
      </c>
      <c r="G280">
        <f ca="1">IF($A280="","",IF(G$1="","",COUNT($B144:G144)))</f>
        <v>2</v>
      </c>
      <c r="H280">
        <f ca="1">IF($A280="","",IF(H$1="","",COUNT($B144:H144)))</f>
        <v>3</v>
      </c>
      <c r="I280">
        <f ca="1">IF($A280="","",IF(I$1="","",COUNT($B144:I144)))</f>
        <v>3</v>
      </c>
      <c r="J280">
        <f ca="1">IF($A280="","",IF(J$1="","",COUNT($B144:J144)))</f>
        <v>4</v>
      </c>
      <c r="K280">
        <f ca="1">IF($A280="","",IF(K$1="","",COUNT($B144:K144)))</f>
        <v>4</v>
      </c>
      <c r="L280">
        <f ca="1">IF($A280="","",IF(L$1="","",COUNT($B144:L144)))</f>
        <v>5</v>
      </c>
      <c r="M280">
        <f ca="1">IF($A280="","",IF(M$1="","",COUNT($B144:M144)))</f>
        <v>5</v>
      </c>
      <c r="N280">
        <f ca="1">IF($A280="","",IF(N$1="","",COUNT($B144:N144)))</f>
        <v>6</v>
      </c>
      <c r="O280">
        <f ca="1">IF($A280="","",IF(O$1="","",COUNT($B144:O144)))</f>
        <v>7</v>
      </c>
      <c r="P280">
        <f ca="1">IF($A280="","",IF(P$1="","",COUNT($B144:P144)))</f>
        <v>7</v>
      </c>
      <c r="Q280">
        <f ca="1">IF($A280="","",IF(Q$1="","",COUNT($B144:Q144)))</f>
        <v>8</v>
      </c>
      <c r="R280">
        <f ca="1">IF($A280="","",IF(R$1="","",COUNT($B144:R144)))</f>
        <v>8</v>
      </c>
      <c r="S280">
        <f ca="1">IF($A280="","",IF(S$1="","",COUNT($B144:S144)))</f>
        <v>9</v>
      </c>
      <c r="T280">
        <f ca="1">IF($A280="","",IF(T$1="","",COUNT($B144:T144)))</f>
        <v>10</v>
      </c>
      <c r="U280">
        <f ca="1">IF($A280="","",IF(U$1="","",COUNT($B144:U144)))</f>
        <v>10</v>
      </c>
      <c r="V280">
        <f ca="1">IF($A280="","",IF(V$1="","",COUNT($B144:V144)))</f>
        <v>11</v>
      </c>
      <c r="W280">
        <f ca="1">IF($A280="","",IF(W$1="","",COUNT($B144:W144)))</f>
        <v>11</v>
      </c>
      <c r="X280">
        <f ca="1">IF($A280="","",IF(X$1="","",COUNT($B144:X144)))</f>
        <v>12</v>
      </c>
      <c r="Y280">
        <f ca="1">IF($A280="","",IF(Y$1="","",COUNT($B144:Y144)))</f>
        <v>12</v>
      </c>
      <c r="Z280">
        <f ca="1">IF($A280="","",IF(Z$1="","",COUNT($B144:Z144)))</f>
        <v>12</v>
      </c>
      <c r="AA280">
        <f ca="1">IF($A280="","",IF(AA$1="","",COUNT($B144:AA144)))</f>
        <v>12</v>
      </c>
      <c r="AB280" t="str">
        <f>IF($A280="","",IF(AB$1="","",COUNT($B144:AB144)))</f>
        <v/>
      </c>
      <c r="AC280" t="str">
        <f>IF($A280="","",IF(AC$1="","",COUNT($B144:AC144)))</f>
        <v/>
      </c>
      <c r="AD280" t="str">
        <f>IF($A280="","",IF(AD$1="","",COUNT($B144:AD144)))</f>
        <v/>
      </c>
      <c r="AE280" t="str">
        <f>IF($A280="","",IF(AE$1="","",COUNT($B144:AE144)))</f>
        <v/>
      </c>
      <c r="AF280" t="str">
        <f>IF($A280="","",IF(AF$1="","",COUNT($B144:AF144)))</f>
        <v/>
      </c>
      <c r="AG280" t="str">
        <f>IF($A280="","",IF(AG$1="","",COUNT($B144:AG144)))</f>
        <v/>
      </c>
      <c r="AH280" t="str">
        <f>IF($A280="","",IF(AH$1="","",COUNT($B144:AH144)))</f>
        <v/>
      </c>
      <c r="AI280" t="str">
        <f>IF($A280="","",IF(AI$1="","",COUNT($B144:AI144)))</f>
        <v/>
      </c>
      <c r="AJ280" t="str">
        <f>IF($A280="","",IF(AJ$1="","",COUNT($B144:AJ144)))</f>
        <v/>
      </c>
      <c r="AK280" t="str">
        <f>IF($A280="","",IF(AK$1="","",COUNT($B144:AK144)))</f>
        <v/>
      </c>
      <c r="AL280" t="str">
        <f>IF($A280="","",IF(AL$1="","",COUNT($B144:AL144)))</f>
        <v/>
      </c>
      <c r="AM280" t="str">
        <f>IF($A280="","",IF(AM$1="","",COUNT($B144:AM144)))</f>
        <v/>
      </c>
      <c r="AN280" t="str">
        <f>IF($A280="","",IF(AN$1="","",COUNT($B144:AN144)))</f>
        <v/>
      </c>
      <c r="AO280" t="str">
        <f>IF($A280="","",IF(AO$1="","",COUNT($B144:AO144)))</f>
        <v/>
      </c>
      <c r="AP280" t="str">
        <f>IF($A280="","",IF(AP$1="","",COUNT($B144:AP144)))</f>
        <v/>
      </c>
      <c r="AQ280" t="str">
        <f>IF($A280="","",IF(AQ$1="","",COUNT($B144:AQ144)))</f>
        <v/>
      </c>
      <c r="AR280" t="str">
        <f>IF($A280="","",IF(AR$1="","",COUNT($B144:AR144)))</f>
        <v/>
      </c>
      <c r="AS280" t="str">
        <f>IF($A280="","",IF(AS$1="","",COUNT($B144:AS144)))</f>
        <v/>
      </c>
      <c r="AT280" t="str">
        <f>IF($A280="","",IF(AT$1="","",COUNT($B144:AT144)))</f>
        <v/>
      </c>
      <c r="AU280" t="str">
        <f>IF($A280="","",IF(AU$1="","",COUNT($B144:AU144)))</f>
        <v/>
      </c>
      <c r="AV280" t="str">
        <f>IF($A280="","",IF(AV$1="","",COUNT($B144:AV144)))</f>
        <v/>
      </c>
      <c r="AW280" t="str">
        <f>IF($A280="","",IF(AW$1="","",COUNT($B144:AW144)))</f>
        <v/>
      </c>
      <c r="AX280" t="str">
        <f>IF($A280="","",IF(AX$1="","",COUNT($B144:AX144)))</f>
        <v/>
      </c>
      <c r="AY280" t="str">
        <f>IF($A280="","",IF(AY$1="","",COUNT($B144:AY144)))</f>
        <v/>
      </c>
      <c r="AZ280" t="str">
        <f>IF($A280="","",IF(AZ$1="","",COUNT($B144:AZ144)))</f>
        <v/>
      </c>
      <c r="BA280" t="str">
        <f>IF($A280="","",IF(BA$1="","",COUNT($B144:BA144)))</f>
        <v/>
      </c>
      <c r="BB280" t="str">
        <f>IF($A280="","",IF(BB$1="","",COUNT($B144:BB144)))</f>
        <v/>
      </c>
      <c r="BC280" t="str">
        <f>IF($A280="","",IF(BC$1="","",COUNT($B144:BC144)))</f>
        <v/>
      </c>
      <c r="BD280" t="str">
        <f>IF($A280="","",IF(BD$1="","",COUNT($B144:BD144)))</f>
        <v/>
      </c>
      <c r="BE280" t="str">
        <f>IF($A280="","",IF(BE$1="","",COUNT($B144:BE144)))</f>
        <v/>
      </c>
    </row>
    <row r="281" spans="1:57">
      <c r="A281" s="3" t="str">
        <f t="shared" si="17"/>
        <v>ΔΟΞΑ ΚΑΤΩΚΟΠΙΑΣ</v>
      </c>
      <c r="B281">
        <f ca="1">IF($A281="","",IF(B$1="","",COUNT($B145:B145)))</f>
        <v>0</v>
      </c>
      <c r="C281">
        <f ca="1">IF($A281="","",IF(C$1="","",COUNT($B145:C145)))</f>
        <v>1</v>
      </c>
      <c r="D281">
        <f ca="1">IF($A281="","",IF(D$1="","",COUNT($B145:D145)))</f>
        <v>1</v>
      </c>
      <c r="E281">
        <f ca="1">IF($A281="","",IF(E$1="","",COUNT($B145:E145)))</f>
        <v>2</v>
      </c>
      <c r="F281">
        <f ca="1">IF($A281="","",IF(F$1="","",COUNT($B145:F145)))</f>
        <v>2</v>
      </c>
      <c r="G281">
        <f ca="1">IF($A281="","",IF(G$1="","",COUNT($B145:G145)))</f>
        <v>3</v>
      </c>
      <c r="H281">
        <f ca="1">IF($A281="","",IF(H$1="","",COUNT($B145:H145)))</f>
        <v>3</v>
      </c>
      <c r="I281">
        <f ca="1">IF($A281="","",IF(I$1="","",COUNT($B145:I145)))</f>
        <v>4</v>
      </c>
      <c r="J281">
        <f ca="1">IF($A281="","",IF(J$1="","",COUNT($B145:J145)))</f>
        <v>4</v>
      </c>
      <c r="K281">
        <f ca="1">IF($A281="","",IF(K$1="","",COUNT($B145:K145)))</f>
        <v>5</v>
      </c>
      <c r="L281">
        <f ca="1">IF($A281="","",IF(L$1="","",COUNT($B145:L145)))</f>
        <v>5</v>
      </c>
      <c r="M281">
        <f ca="1">IF($A281="","",IF(M$1="","",COUNT($B145:M145)))</f>
        <v>6</v>
      </c>
      <c r="N281">
        <f ca="1">IF($A281="","",IF(N$1="","",COUNT($B145:N145)))</f>
        <v>6</v>
      </c>
      <c r="O281">
        <f ca="1">IF($A281="","",IF(O$1="","",COUNT($B145:O145)))</f>
        <v>7</v>
      </c>
      <c r="P281">
        <f ca="1">IF($A281="","",IF(P$1="","",COUNT($B145:P145)))</f>
        <v>7</v>
      </c>
      <c r="Q281">
        <f ca="1">IF($A281="","",IF(Q$1="","",COUNT($B145:Q145)))</f>
        <v>8</v>
      </c>
      <c r="R281">
        <f ca="1">IF($A281="","",IF(R$1="","",COUNT($B145:R145)))</f>
        <v>8</v>
      </c>
      <c r="S281">
        <f ca="1">IF($A281="","",IF(S$1="","",COUNT($B145:S145)))</f>
        <v>9</v>
      </c>
      <c r="T281">
        <f ca="1">IF($A281="","",IF(T$1="","",COUNT($B145:T145)))</f>
        <v>9</v>
      </c>
      <c r="U281">
        <f ca="1">IF($A281="","",IF(U$1="","",COUNT($B145:U145)))</f>
        <v>10</v>
      </c>
      <c r="V281">
        <f ca="1">IF($A281="","",IF(V$1="","",COUNT($B145:V145)))</f>
        <v>10</v>
      </c>
      <c r="W281">
        <f ca="1">IF($A281="","",IF(W$1="","",COUNT($B145:W145)))</f>
        <v>11</v>
      </c>
      <c r="X281">
        <f ca="1">IF($A281="","",IF(X$1="","",COUNT($B145:X145)))</f>
        <v>11</v>
      </c>
      <c r="Y281">
        <f ca="1">IF($A281="","",IF(Y$1="","",COUNT($B145:Y145)))</f>
        <v>12</v>
      </c>
      <c r="Z281">
        <f ca="1">IF($A281="","",IF(Z$1="","",COUNT($B145:Z145)))</f>
        <v>12</v>
      </c>
      <c r="AA281">
        <f ca="1">IF($A281="","",IF(AA$1="","",COUNT($B145:AA145)))</f>
        <v>12</v>
      </c>
      <c r="AB281" t="str">
        <f>IF($A281="","",IF(AB$1="","",COUNT($B145:AB145)))</f>
        <v/>
      </c>
      <c r="AC281" t="str">
        <f>IF($A281="","",IF(AC$1="","",COUNT($B145:AC145)))</f>
        <v/>
      </c>
      <c r="AD281" t="str">
        <f>IF($A281="","",IF(AD$1="","",COUNT($B145:AD145)))</f>
        <v/>
      </c>
      <c r="AE281" t="str">
        <f>IF($A281="","",IF(AE$1="","",COUNT($B145:AE145)))</f>
        <v/>
      </c>
      <c r="AF281" t="str">
        <f>IF($A281="","",IF(AF$1="","",COUNT($B145:AF145)))</f>
        <v/>
      </c>
      <c r="AG281" t="str">
        <f>IF($A281="","",IF(AG$1="","",COUNT($B145:AG145)))</f>
        <v/>
      </c>
      <c r="AH281" t="str">
        <f>IF($A281="","",IF(AH$1="","",COUNT($B145:AH145)))</f>
        <v/>
      </c>
      <c r="AI281" t="str">
        <f>IF($A281="","",IF(AI$1="","",COUNT($B145:AI145)))</f>
        <v/>
      </c>
      <c r="AJ281" t="str">
        <f>IF($A281="","",IF(AJ$1="","",COUNT($B145:AJ145)))</f>
        <v/>
      </c>
      <c r="AK281" t="str">
        <f>IF($A281="","",IF(AK$1="","",COUNT($B145:AK145)))</f>
        <v/>
      </c>
      <c r="AL281" t="str">
        <f>IF($A281="","",IF(AL$1="","",COUNT($B145:AL145)))</f>
        <v/>
      </c>
      <c r="AM281" t="str">
        <f>IF($A281="","",IF(AM$1="","",COUNT($B145:AM145)))</f>
        <v/>
      </c>
      <c r="AN281" t="str">
        <f>IF($A281="","",IF(AN$1="","",COUNT($B145:AN145)))</f>
        <v/>
      </c>
      <c r="AO281" t="str">
        <f>IF($A281="","",IF(AO$1="","",COUNT($B145:AO145)))</f>
        <v/>
      </c>
      <c r="AP281" t="str">
        <f>IF($A281="","",IF(AP$1="","",COUNT($B145:AP145)))</f>
        <v/>
      </c>
      <c r="AQ281" t="str">
        <f>IF($A281="","",IF(AQ$1="","",COUNT($B145:AQ145)))</f>
        <v/>
      </c>
      <c r="AR281" t="str">
        <f>IF($A281="","",IF(AR$1="","",COUNT($B145:AR145)))</f>
        <v/>
      </c>
      <c r="AS281" t="str">
        <f>IF($A281="","",IF(AS$1="","",COUNT($B145:AS145)))</f>
        <v/>
      </c>
      <c r="AT281" t="str">
        <f>IF($A281="","",IF(AT$1="","",COUNT($B145:AT145)))</f>
        <v/>
      </c>
      <c r="AU281" t="str">
        <f>IF($A281="","",IF(AU$1="","",COUNT($B145:AU145)))</f>
        <v/>
      </c>
      <c r="AV281" t="str">
        <f>IF($A281="","",IF(AV$1="","",COUNT($B145:AV145)))</f>
        <v/>
      </c>
      <c r="AW281" t="str">
        <f>IF($A281="","",IF(AW$1="","",COUNT($B145:AW145)))</f>
        <v/>
      </c>
      <c r="AX281" t="str">
        <f>IF($A281="","",IF(AX$1="","",COUNT($B145:AX145)))</f>
        <v/>
      </c>
      <c r="AY281" t="str">
        <f>IF($A281="","",IF(AY$1="","",COUNT($B145:AY145)))</f>
        <v/>
      </c>
      <c r="AZ281" t="str">
        <f>IF($A281="","",IF(AZ$1="","",COUNT($B145:AZ145)))</f>
        <v/>
      </c>
      <c r="BA281" t="str">
        <f>IF($A281="","",IF(BA$1="","",COUNT($B145:BA145)))</f>
        <v/>
      </c>
      <c r="BB281" t="str">
        <f>IF($A281="","",IF(BB$1="","",COUNT($B145:BB145)))</f>
        <v/>
      </c>
      <c r="BC281" t="str">
        <f>IF($A281="","",IF(BC$1="","",COUNT($B145:BC145)))</f>
        <v/>
      </c>
      <c r="BD281" t="str">
        <f>IF($A281="","",IF(BD$1="","",COUNT($B145:BD145)))</f>
        <v/>
      </c>
      <c r="BE281" t="str">
        <f>IF($A281="","",IF(BE$1="","",COUNT($B145:BE145)))</f>
        <v/>
      </c>
    </row>
    <row r="282" spans="1:57">
      <c r="A282" s="3" t="str">
        <f t="shared" si="17"/>
        <v>ΕΘΝΙΚΟΣ ΑΧΝΑΣ</v>
      </c>
      <c r="B282">
        <f ca="1">IF($A282="","",IF(B$1="","",COUNT($B146:B146)))</f>
        <v>1</v>
      </c>
      <c r="C282">
        <f ca="1">IF($A282="","",IF(C$1="","",COUNT($B146:C146)))</f>
        <v>2</v>
      </c>
      <c r="D282">
        <f ca="1">IF($A282="","",IF(D$1="","",COUNT($B146:D146)))</f>
        <v>2</v>
      </c>
      <c r="E282">
        <f ca="1">IF($A282="","",IF(E$1="","",COUNT($B146:E146)))</f>
        <v>3</v>
      </c>
      <c r="F282">
        <f ca="1">IF($A282="","",IF(F$1="","",COUNT($B146:F146)))</f>
        <v>3</v>
      </c>
      <c r="G282">
        <f ca="1">IF($A282="","",IF(G$1="","",COUNT($B146:G146)))</f>
        <v>4</v>
      </c>
      <c r="H282">
        <f ca="1">IF($A282="","",IF(H$1="","",COUNT($B146:H146)))</f>
        <v>4</v>
      </c>
      <c r="I282">
        <f ca="1">IF($A282="","",IF(I$1="","",COUNT($B146:I146)))</f>
        <v>5</v>
      </c>
      <c r="J282">
        <f ca="1">IF($A282="","",IF(J$1="","",COUNT($B146:J146)))</f>
        <v>5</v>
      </c>
      <c r="K282">
        <f ca="1">IF($A282="","",IF(K$1="","",COUNT($B146:K146)))</f>
        <v>6</v>
      </c>
      <c r="L282">
        <f ca="1">IF($A282="","",IF(L$1="","",COUNT($B146:L146)))</f>
        <v>6</v>
      </c>
      <c r="M282">
        <f ca="1">IF($A282="","",IF(M$1="","",COUNT($B146:M146)))</f>
        <v>7</v>
      </c>
      <c r="N282">
        <f ca="1">IF($A282="","",IF(N$1="","",COUNT($B146:N146)))</f>
        <v>7</v>
      </c>
      <c r="O282">
        <f ca="1">IF($A282="","",IF(O$1="","",COUNT($B146:O146)))</f>
        <v>7</v>
      </c>
      <c r="P282">
        <f ca="1">IF($A282="","",IF(P$1="","",COUNT($B146:P146)))</f>
        <v>7</v>
      </c>
      <c r="Q282">
        <f ca="1">IF($A282="","",IF(Q$1="","",COUNT($B146:Q146)))</f>
        <v>8</v>
      </c>
      <c r="R282">
        <f ca="1">IF($A282="","",IF(R$1="","",COUNT($B146:R146)))</f>
        <v>8</v>
      </c>
      <c r="S282">
        <f ca="1">IF($A282="","",IF(S$1="","",COUNT($B146:S146)))</f>
        <v>9</v>
      </c>
      <c r="T282">
        <f ca="1">IF($A282="","",IF(T$1="","",COUNT($B146:T146)))</f>
        <v>9</v>
      </c>
      <c r="U282">
        <f ca="1">IF($A282="","",IF(U$1="","",COUNT($B146:U146)))</f>
        <v>10</v>
      </c>
      <c r="V282">
        <f ca="1">IF($A282="","",IF(V$1="","",COUNT($B146:V146)))</f>
        <v>10</v>
      </c>
      <c r="W282">
        <f ca="1">IF($A282="","",IF(W$1="","",COUNT($B146:W146)))</f>
        <v>11</v>
      </c>
      <c r="X282">
        <f ca="1">IF($A282="","",IF(X$1="","",COUNT($B146:X146)))</f>
        <v>11</v>
      </c>
      <c r="Y282">
        <f ca="1">IF($A282="","",IF(Y$1="","",COUNT($B146:Y146)))</f>
        <v>12</v>
      </c>
      <c r="Z282">
        <f ca="1">IF($A282="","",IF(Z$1="","",COUNT($B146:Z146)))</f>
        <v>12</v>
      </c>
      <c r="AA282">
        <f ca="1">IF($A282="","",IF(AA$1="","",COUNT($B146:AA146)))</f>
        <v>12</v>
      </c>
      <c r="AB282" t="str">
        <f>IF($A282="","",IF(AB$1="","",COUNT($B146:AB146)))</f>
        <v/>
      </c>
      <c r="AC282" t="str">
        <f>IF($A282="","",IF(AC$1="","",COUNT($B146:AC146)))</f>
        <v/>
      </c>
      <c r="AD282" t="str">
        <f>IF($A282="","",IF(AD$1="","",COUNT($B146:AD146)))</f>
        <v/>
      </c>
      <c r="AE282" t="str">
        <f>IF($A282="","",IF(AE$1="","",COUNT($B146:AE146)))</f>
        <v/>
      </c>
      <c r="AF282" t="str">
        <f>IF($A282="","",IF(AF$1="","",COUNT($B146:AF146)))</f>
        <v/>
      </c>
      <c r="AG282" t="str">
        <f>IF($A282="","",IF(AG$1="","",COUNT($B146:AG146)))</f>
        <v/>
      </c>
      <c r="AH282" t="str">
        <f>IF($A282="","",IF(AH$1="","",COUNT($B146:AH146)))</f>
        <v/>
      </c>
      <c r="AI282" t="str">
        <f>IF($A282="","",IF(AI$1="","",COUNT($B146:AI146)))</f>
        <v/>
      </c>
      <c r="AJ282" t="str">
        <f>IF($A282="","",IF(AJ$1="","",COUNT($B146:AJ146)))</f>
        <v/>
      </c>
      <c r="AK282" t="str">
        <f>IF($A282="","",IF(AK$1="","",COUNT($B146:AK146)))</f>
        <v/>
      </c>
      <c r="AL282" t="str">
        <f>IF($A282="","",IF(AL$1="","",COUNT($B146:AL146)))</f>
        <v/>
      </c>
      <c r="AM282" t="str">
        <f>IF($A282="","",IF(AM$1="","",COUNT($B146:AM146)))</f>
        <v/>
      </c>
      <c r="AN282" t="str">
        <f>IF($A282="","",IF(AN$1="","",COUNT($B146:AN146)))</f>
        <v/>
      </c>
      <c r="AO282" t="str">
        <f>IF($A282="","",IF(AO$1="","",COUNT($B146:AO146)))</f>
        <v/>
      </c>
      <c r="AP282" t="str">
        <f>IF($A282="","",IF(AP$1="","",COUNT($B146:AP146)))</f>
        <v/>
      </c>
      <c r="AQ282" t="str">
        <f>IF($A282="","",IF(AQ$1="","",COUNT($B146:AQ146)))</f>
        <v/>
      </c>
      <c r="AR282" t="str">
        <f>IF($A282="","",IF(AR$1="","",COUNT($B146:AR146)))</f>
        <v/>
      </c>
      <c r="AS282" t="str">
        <f>IF($A282="","",IF(AS$1="","",COUNT($B146:AS146)))</f>
        <v/>
      </c>
      <c r="AT282" t="str">
        <f>IF($A282="","",IF(AT$1="","",COUNT($B146:AT146)))</f>
        <v/>
      </c>
      <c r="AU282" t="str">
        <f>IF($A282="","",IF(AU$1="","",COUNT($B146:AU146)))</f>
        <v/>
      </c>
      <c r="AV282" t="str">
        <f>IF($A282="","",IF(AV$1="","",COUNT($B146:AV146)))</f>
        <v/>
      </c>
      <c r="AW282" t="str">
        <f>IF($A282="","",IF(AW$1="","",COUNT($B146:AW146)))</f>
        <v/>
      </c>
      <c r="AX282" t="str">
        <f>IF($A282="","",IF(AX$1="","",COUNT($B146:AX146)))</f>
        <v/>
      </c>
      <c r="AY282" t="str">
        <f>IF($A282="","",IF(AY$1="","",COUNT($B146:AY146)))</f>
        <v/>
      </c>
      <c r="AZ282" t="str">
        <f>IF($A282="","",IF(AZ$1="","",COUNT($B146:AZ146)))</f>
        <v/>
      </c>
      <c r="BA282" t="str">
        <f>IF($A282="","",IF(BA$1="","",COUNT($B146:BA146)))</f>
        <v/>
      </c>
      <c r="BB282" t="str">
        <f>IF($A282="","",IF(BB$1="","",COUNT($B146:BB146)))</f>
        <v/>
      </c>
      <c r="BC282" t="str">
        <f>IF($A282="","",IF(BC$1="","",COUNT($B146:BC146)))</f>
        <v/>
      </c>
      <c r="BD282" t="str">
        <f>IF($A282="","",IF(BD$1="","",COUNT($B146:BD146)))</f>
        <v/>
      </c>
      <c r="BE282" t="str">
        <f>IF($A282="","",IF(BE$1="","",COUNT($B146:BE146)))</f>
        <v/>
      </c>
    </row>
    <row r="283" spans="1:57">
      <c r="A283" s="3" t="str">
        <f t="shared" si="17"/>
        <v>ΕΝΩΣΗ ΝΕΩΝ ΠΑΡΑΛΙΜΝΙΟΥ</v>
      </c>
      <c r="B283">
        <f ca="1">IF($A283="","",IF(B$1="","",COUNT($B147:B147)))</f>
        <v>0</v>
      </c>
      <c r="C283">
        <f ca="1">IF($A283="","",IF(C$1="","",COUNT($B147:C147)))</f>
        <v>1</v>
      </c>
      <c r="D283">
        <f ca="1">IF($A283="","",IF(D$1="","",COUNT($B147:D147)))</f>
        <v>1</v>
      </c>
      <c r="E283">
        <f ca="1">IF($A283="","",IF(E$1="","",COUNT($B147:E147)))</f>
        <v>2</v>
      </c>
      <c r="F283">
        <f ca="1">IF($A283="","",IF(F$1="","",COUNT($B147:F147)))</f>
        <v>2</v>
      </c>
      <c r="G283">
        <f ca="1">IF($A283="","",IF(G$1="","",COUNT($B147:G147)))</f>
        <v>3</v>
      </c>
      <c r="H283">
        <f ca="1">IF($A283="","",IF(H$1="","",COUNT($B147:H147)))</f>
        <v>3</v>
      </c>
      <c r="I283">
        <f ca="1">IF($A283="","",IF(I$1="","",COUNT($B147:I147)))</f>
        <v>3</v>
      </c>
      <c r="J283">
        <f ca="1">IF($A283="","",IF(J$1="","",COUNT($B147:J147)))</f>
        <v>4</v>
      </c>
      <c r="K283">
        <f ca="1">IF($A283="","",IF(K$1="","",COUNT($B147:K147)))</f>
        <v>4</v>
      </c>
      <c r="L283">
        <f ca="1">IF($A283="","",IF(L$1="","",COUNT($B147:L147)))</f>
        <v>5</v>
      </c>
      <c r="M283">
        <f ca="1">IF($A283="","",IF(M$1="","",COUNT($B147:M147)))</f>
        <v>5</v>
      </c>
      <c r="N283">
        <f ca="1">IF($A283="","",IF(N$1="","",COUNT($B147:N147)))</f>
        <v>6</v>
      </c>
      <c r="O283">
        <f ca="1">IF($A283="","",IF(O$1="","",COUNT($B147:O147)))</f>
        <v>7</v>
      </c>
      <c r="P283">
        <f ca="1">IF($A283="","",IF(P$1="","",COUNT($B147:P147)))</f>
        <v>7</v>
      </c>
      <c r="Q283">
        <f ca="1">IF($A283="","",IF(Q$1="","",COUNT($B147:Q147)))</f>
        <v>8</v>
      </c>
      <c r="R283">
        <f ca="1">IF($A283="","",IF(R$1="","",COUNT($B147:R147)))</f>
        <v>8</v>
      </c>
      <c r="S283">
        <f ca="1">IF($A283="","",IF(S$1="","",COUNT($B147:S147)))</f>
        <v>9</v>
      </c>
      <c r="T283">
        <f ca="1">IF($A283="","",IF(T$1="","",COUNT($B147:T147)))</f>
        <v>9</v>
      </c>
      <c r="U283">
        <f ca="1">IF($A283="","",IF(U$1="","",COUNT($B147:U147)))</f>
        <v>10</v>
      </c>
      <c r="V283">
        <f ca="1">IF($A283="","",IF(V$1="","",COUNT($B147:V147)))</f>
        <v>11</v>
      </c>
      <c r="W283">
        <f ca="1">IF($A283="","",IF(W$1="","",COUNT($B147:W147)))</f>
        <v>11</v>
      </c>
      <c r="X283">
        <f ca="1">IF($A283="","",IF(X$1="","",COUNT($B147:X147)))</f>
        <v>12</v>
      </c>
      <c r="Y283">
        <f ca="1">IF($A283="","",IF(Y$1="","",COUNT($B147:Y147)))</f>
        <v>12</v>
      </c>
      <c r="Z283">
        <f ca="1">IF($A283="","",IF(Z$1="","",COUNT($B147:Z147)))</f>
        <v>12</v>
      </c>
      <c r="AA283">
        <f ca="1">IF($A283="","",IF(AA$1="","",COUNT($B147:AA147)))</f>
        <v>12</v>
      </c>
      <c r="AB283" t="str">
        <f>IF($A283="","",IF(AB$1="","",COUNT($B147:AB147)))</f>
        <v/>
      </c>
      <c r="AC283" t="str">
        <f>IF($A283="","",IF(AC$1="","",COUNT($B147:AC147)))</f>
        <v/>
      </c>
      <c r="AD283" t="str">
        <f>IF($A283="","",IF(AD$1="","",COUNT($B147:AD147)))</f>
        <v/>
      </c>
      <c r="AE283" t="str">
        <f>IF($A283="","",IF(AE$1="","",COUNT($B147:AE147)))</f>
        <v/>
      </c>
      <c r="AF283" t="str">
        <f>IF($A283="","",IF(AF$1="","",COUNT($B147:AF147)))</f>
        <v/>
      </c>
      <c r="AG283" t="str">
        <f>IF($A283="","",IF(AG$1="","",COUNT($B147:AG147)))</f>
        <v/>
      </c>
      <c r="AH283" t="str">
        <f>IF($A283="","",IF(AH$1="","",COUNT($B147:AH147)))</f>
        <v/>
      </c>
      <c r="AI283" t="str">
        <f>IF($A283="","",IF(AI$1="","",COUNT($B147:AI147)))</f>
        <v/>
      </c>
      <c r="AJ283" t="str">
        <f>IF($A283="","",IF(AJ$1="","",COUNT($B147:AJ147)))</f>
        <v/>
      </c>
      <c r="AK283" t="str">
        <f>IF($A283="","",IF(AK$1="","",COUNT($B147:AK147)))</f>
        <v/>
      </c>
      <c r="AL283" t="str">
        <f>IF($A283="","",IF(AL$1="","",COUNT($B147:AL147)))</f>
        <v/>
      </c>
      <c r="AM283" t="str">
        <f>IF($A283="","",IF(AM$1="","",COUNT($B147:AM147)))</f>
        <v/>
      </c>
      <c r="AN283" t="str">
        <f>IF($A283="","",IF(AN$1="","",COUNT($B147:AN147)))</f>
        <v/>
      </c>
      <c r="AO283" t="str">
        <f>IF($A283="","",IF(AO$1="","",COUNT($B147:AO147)))</f>
        <v/>
      </c>
      <c r="AP283" t="str">
        <f>IF($A283="","",IF(AP$1="","",COUNT($B147:AP147)))</f>
        <v/>
      </c>
      <c r="AQ283" t="str">
        <f>IF($A283="","",IF(AQ$1="","",COUNT($B147:AQ147)))</f>
        <v/>
      </c>
      <c r="AR283" t="str">
        <f>IF($A283="","",IF(AR$1="","",COUNT($B147:AR147)))</f>
        <v/>
      </c>
      <c r="AS283" t="str">
        <f>IF($A283="","",IF(AS$1="","",COUNT($B147:AS147)))</f>
        <v/>
      </c>
      <c r="AT283" t="str">
        <f>IF($A283="","",IF(AT$1="","",COUNT($B147:AT147)))</f>
        <v/>
      </c>
      <c r="AU283" t="str">
        <f>IF($A283="","",IF(AU$1="","",COUNT($B147:AU147)))</f>
        <v/>
      </c>
      <c r="AV283" t="str">
        <f>IF($A283="","",IF(AV$1="","",COUNT($B147:AV147)))</f>
        <v/>
      </c>
      <c r="AW283" t="str">
        <f>IF($A283="","",IF(AW$1="","",COUNT($B147:AW147)))</f>
        <v/>
      </c>
      <c r="AX283" t="str">
        <f>IF($A283="","",IF(AX$1="","",COUNT($B147:AX147)))</f>
        <v/>
      </c>
      <c r="AY283" t="str">
        <f>IF($A283="","",IF(AY$1="","",COUNT($B147:AY147)))</f>
        <v/>
      </c>
      <c r="AZ283" t="str">
        <f>IF($A283="","",IF(AZ$1="","",COUNT($B147:AZ147)))</f>
        <v/>
      </c>
      <c r="BA283" t="str">
        <f>IF($A283="","",IF(BA$1="","",COUNT($B147:BA147)))</f>
        <v/>
      </c>
      <c r="BB283" t="str">
        <f>IF($A283="","",IF(BB$1="","",COUNT($B147:BB147)))</f>
        <v/>
      </c>
      <c r="BC283" t="str">
        <f>IF($A283="","",IF(BC$1="","",COUNT($B147:BC147)))</f>
        <v/>
      </c>
      <c r="BD283" t="str">
        <f>IF($A283="","",IF(BD$1="","",COUNT($B147:BD147)))</f>
        <v/>
      </c>
      <c r="BE283" t="str">
        <f>IF($A283="","",IF(BE$1="","",COUNT($B147:BE147)))</f>
        <v/>
      </c>
    </row>
    <row r="284" spans="1:57">
      <c r="A284" s="3" t="str">
        <f t="shared" si="17"/>
        <v>ΕΡΜΗΣ ΑΡΑΔΙΠΠΟΥ</v>
      </c>
      <c r="B284">
        <f ca="1">IF($A284="","",IF(B$1="","",COUNT($B148:B148)))</f>
        <v>1</v>
      </c>
      <c r="C284">
        <f ca="1">IF($A284="","",IF(C$1="","",COUNT($B148:C148)))</f>
        <v>1</v>
      </c>
      <c r="D284">
        <f ca="1">IF($A284="","",IF(D$1="","",COUNT($B148:D148)))</f>
        <v>2</v>
      </c>
      <c r="E284">
        <f ca="1">IF($A284="","",IF(E$1="","",COUNT($B148:E148)))</f>
        <v>2</v>
      </c>
      <c r="F284">
        <f ca="1">IF($A284="","",IF(F$1="","",COUNT($B148:F148)))</f>
        <v>3</v>
      </c>
      <c r="G284">
        <f ca="1">IF($A284="","",IF(G$1="","",COUNT($B148:G148)))</f>
        <v>3</v>
      </c>
      <c r="H284">
        <f ca="1">IF($A284="","",IF(H$1="","",COUNT($B148:H148)))</f>
        <v>4</v>
      </c>
      <c r="I284">
        <f ca="1">IF($A284="","",IF(I$1="","",COUNT($B148:I148)))</f>
        <v>4</v>
      </c>
      <c r="J284">
        <f ca="1">IF($A284="","",IF(J$1="","",COUNT($B148:J148)))</f>
        <v>5</v>
      </c>
      <c r="K284">
        <f ca="1">IF($A284="","",IF(K$1="","",COUNT($B148:K148)))</f>
        <v>5</v>
      </c>
      <c r="L284">
        <f ca="1">IF($A284="","",IF(L$1="","",COUNT($B148:L148)))</f>
        <v>6</v>
      </c>
      <c r="M284">
        <f ca="1">IF($A284="","",IF(M$1="","",COUNT($B148:M148)))</f>
        <v>7</v>
      </c>
      <c r="N284">
        <f ca="1">IF($A284="","",IF(N$1="","",COUNT($B148:N148)))</f>
        <v>7</v>
      </c>
      <c r="O284">
        <f ca="1">IF($A284="","",IF(O$1="","",COUNT($B148:O148)))</f>
        <v>7</v>
      </c>
      <c r="P284">
        <f ca="1">IF($A284="","",IF(P$1="","",COUNT($B148:P148)))</f>
        <v>8</v>
      </c>
      <c r="Q284">
        <f ca="1">IF($A284="","",IF(Q$1="","",COUNT($B148:Q148)))</f>
        <v>8</v>
      </c>
      <c r="R284">
        <f ca="1">IF($A284="","",IF(R$1="","",COUNT($B148:R148)))</f>
        <v>9</v>
      </c>
      <c r="S284">
        <f ca="1">IF($A284="","",IF(S$1="","",COUNT($B148:S148)))</f>
        <v>9</v>
      </c>
      <c r="T284">
        <f ca="1">IF($A284="","",IF(T$1="","",COUNT($B148:T148)))</f>
        <v>10</v>
      </c>
      <c r="U284">
        <f ca="1">IF($A284="","",IF(U$1="","",COUNT($B148:U148)))</f>
        <v>10</v>
      </c>
      <c r="V284">
        <f ca="1">IF($A284="","",IF(V$1="","",COUNT($B148:V148)))</f>
        <v>11</v>
      </c>
      <c r="W284">
        <f ca="1">IF($A284="","",IF(W$1="","",COUNT($B148:W148)))</f>
        <v>11</v>
      </c>
      <c r="X284">
        <f ca="1">IF($A284="","",IF(X$1="","",COUNT($B148:X148)))</f>
        <v>12</v>
      </c>
      <c r="Y284">
        <f ca="1">IF($A284="","",IF(Y$1="","",COUNT($B148:Y148)))</f>
        <v>12</v>
      </c>
      <c r="Z284">
        <f ca="1">IF($A284="","",IF(Z$1="","",COUNT($B148:Z148)))</f>
        <v>12</v>
      </c>
      <c r="AA284">
        <f ca="1">IF($A284="","",IF(AA$1="","",COUNT($B148:AA148)))</f>
        <v>12</v>
      </c>
      <c r="AB284" t="str">
        <f>IF($A284="","",IF(AB$1="","",COUNT($B148:AB148)))</f>
        <v/>
      </c>
      <c r="AC284" t="str">
        <f>IF($A284="","",IF(AC$1="","",COUNT($B148:AC148)))</f>
        <v/>
      </c>
      <c r="AD284" t="str">
        <f>IF($A284="","",IF(AD$1="","",COUNT($B148:AD148)))</f>
        <v/>
      </c>
      <c r="AE284" t="str">
        <f>IF($A284="","",IF(AE$1="","",COUNT($B148:AE148)))</f>
        <v/>
      </c>
      <c r="AF284" t="str">
        <f>IF($A284="","",IF(AF$1="","",COUNT($B148:AF148)))</f>
        <v/>
      </c>
      <c r="AG284" t="str">
        <f>IF($A284="","",IF(AG$1="","",COUNT($B148:AG148)))</f>
        <v/>
      </c>
      <c r="AH284" t="str">
        <f>IF($A284="","",IF(AH$1="","",COUNT($B148:AH148)))</f>
        <v/>
      </c>
      <c r="AI284" t="str">
        <f>IF($A284="","",IF(AI$1="","",COUNT($B148:AI148)))</f>
        <v/>
      </c>
      <c r="AJ284" t="str">
        <f>IF($A284="","",IF(AJ$1="","",COUNT($B148:AJ148)))</f>
        <v/>
      </c>
      <c r="AK284" t="str">
        <f>IF($A284="","",IF(AK$1="","",COUNT($B148:AK148)))</f>
        <v/>
      </c>
      <c r="AL284" t="str">
        <f>IF($A284="","",IF(AL$1="","",COUNT($B148:AL148)))</f>
        <v/>
      </c>
      <c r="AM284" t="str">
        <f>IF($A284="","",IF(AM$1="","",COUNT($B148:AM148)))</f>
        <v/>
      </c>
      <c r="AN284" t="str">
        <f>IF($A284="","",IF(AN$1="","",COUNT($B148:AN148)))</f>
        <v/>
      </c>
      <c r="AO284" t="str">
        <f>IF($A284="","",IF(AO$1="","",COUNT($B148:AO148)))</f>
        <v/>
      </c>
      <c r="AP284" t="str">
        <f>IF($A284="","",IF(AP$1="","",COUNT($B148:AP148)))</f>
        <v/>
      </c>
      <c r="AQ284" t="str">
        <f>IF($A284="","",IF(AQ$1="","",COUNT($B148:AQ148)))</f>
        <v/>
      </c>
      <c r="AR284" t="str">
        <f>IF($A284="","",IF(AR$1="","",COUNT($B148:AR148)))</f>
        <v/>
      </c>
      <c r="AS284" t="str">
        <f>IF($A284="","",IF(AS$1="","",COUNT($B148:AS148)))</f>
        <v/>
      </c>
      <c r="AT284" t="str">
        <f>IF($A284="","",IF(AT$1="","",COUNT($B148:AT148)))</f>
        <v/>
      </c>
      <c r="AU284" t="str">
        <f>IF($A284="","",IF(AU$1="","",COUNT($B148:AU148)))</f>
        <v/>
      </c>
      <c r="AV284" t="str">
        <f>IF($A284="","",IF(AV$1="","",COUNT($B148:AV148)))</f>
        <v/>
      </c>
      <c r="AW284" t="str">
        <f>IF($A284="","",IF(AW$1="","",COUNT($B148:AW148)))</f>
        <v/>
      </c>
      <c r="AX284" t="str">
        <f>IF($A284="","",IF(AX$1="","",COUNT($B148:AX148)))</f>
        <v/>
      </c>
      <c r="AY284" t="str">
        <f>IF($A284="","",IF(AY$1="","",COUNT($B148:AY148)))</f>
        <v/>
      </c>
      <c r="AZ284" t="str">
        <f>IF($A284="","",IF(AZ$1="","",COUNT($B148:AZ148)))</f>
        <v/>
      </c>
      <c r="BA284" t="str">
        <f>IF($A284="","",IF(BA$1="","",COUNT($B148:BA148)))</f>
        <v/>
      </c>
      <c r="BB284" t="str">
        <f>IF($A284="","",IF(BB$1="","",COUNT($B148:BB148)))</f>
        <v/>
      </c>
      <c r="BC284" t="str">
        <f>IF($A284="","",IF(BC$1="","",COUNT($B148:BC148)))</f>
        <v/>
      </c>
      <c r="BD284" t="str">
        <f>IF($A284="","",IF(BD$1="","",COUNT($B148:BD148)))</f>
        <v/>
      </c>
      <c r="BE284" t="str">
        <f>IF($A284="","",IF(BE$1="","",COUNT($B148:BE148)))</f>
        <v/>
      </c>
    </row>
    <row r="285" spans="1:57">
      <c r="A285" s="3" t="str">
        <f t="shared" si="17"/>
        <v>ΝΕΑ ΣΑΛΑΜΙΝΑ ΑΜΜΟΧΩΣΤΟΥ</v>
      </c>
      <c r="B285">
        <f ca="1">IF($A285="","",IF(B$1="","",COUNT($B149:B149)))</f>
        <v>0</v>
      </c>
      <c r="C285">
        <f ca="1">IF($A285="","",IF(C$1="","",COUNT($B149:C149)))</f>
        <v>1</v>
      </c>
      <c r="D285">
        <f ca="1">IF($A285="","",IF(D$1="","",COUNT($B149:D149)))</f>
        <v>1</v>
      </c>
      <c r="E285">
        <f ca="1">IF($A285="","",IF(E$1="","",COUNT($B149:E149)))</f>
        <v>2</v>
      </c>
      <c r="F285">
        <f ca="1">IF($A285="","",IF(F$1="","",COUNT($B149:F149)))</f>
        <v>2</v>
      </c>
      <c r="G285">
        <f ca="1">IF($A285="","",IF(G$1="","",COUNT($B149:G149)))</f>
        <v>3</v>
      </c>
      <c r="H285">
        <f ca="1">IF($A285="","",IF(H$1="","",COUNT($B149:H149)))</f>
        <v>3</v>
      </c>
      <c r="I285">
        <f ca="1">IF($A285="","",IF(I$1="","",COUNT($B149:I149)))</f>
        <v>4</v>
      </c>
      <c r="J285">
        <f ca="1">IF($A285="","",IF(J$1="","",COUNT($B149:J149)))</f>
        <v>4</v>
      </c>
      <c r="K285">
        <f ca="1">IF($A285="","",IF(K$1="","",COUNT($B149:K149)))</f>
        <v>5</v>
      </c>
      <c r="L285">
        <f ca="1">IF($A285="","",IF(L$1="","",COUNT($B149:L149)))</f>
        <v>5</v>
      </c>
      <c r="M285">
        <f ca="1">IF($A285="","",IF(M$1="","",COUNT($B149:M149)))</f>
        <v>5</v>
      </c>
      <c r="N285">
        <f ca="1">IF($A285="","",IF(N$1="","",COUNT($B149:N149)))</f>
        <v>6</v>
      </c>
      <c r="O285">
        <f ca="1">IF($A285="","",IF(O$1="","",COUNT($B149:O149)))</f>
        <v>7</v>
      </c>
      <c r="P285">
        <f ca="1">IF($A285="","",IF(P$1="","",COUNT($B149:P149)))</f>
        <v>7</v>
      </c>
      <c r="Q285">
        <f ca="1">IF($A285="","",IF(Q$1="","",COUNT($B149:Q149)))</f>
        <v>8</v>
      </c>
      <c r="R285">
        <f ca="1">IF($A285="","",IF(R$1="","",COUNT($B149:R149)))</f>
        <v>8</v>
      </c>
      <c r="S285">
        <f ca="1">IF($A285="","",IF(S$1="","",COUNT($B149:S149)))</f>
        <v>9</v>
      </c>
      <c r="T285">
        <f ca="1">IF($A285="","",IF(T$1="","",COUNT($B149:T149)))</f>
        <v>9</v>
      </c>
      <c r="U285">
        <f ca="1">IF($A285="","",IF(U$1="","",COUNT($B149:U149)))</f>
        <v>10</v>
      </c>
      <c r="V285">
        <f ca="1">IF($A285="","",IF(V$1="","",COUNT($B149:V149)))</f>
        <v>10</v>
      </c>
      <c r="W285">
        <f ca="1">IF($A285="","",IF(W$1="","",COUNT($B149:W149)))</f>
        <v>11</v>
      </c>
      <c r="X285">
        <f ca="1">IF($A285="","",IF(X$1="","",COUNT($B149:X149)))</f>
        <v>11</v>
      </c>
      <c r="Y285">
        <f ca="1">IF($A285="","",IF(Y$1="","",COUNT($B149:Y149)))</f>
        <v>12</v>
      </c>
      <c r="Z285">
        <f ca="1">IF($A285="","",IF(Z$1="","",COUNT($B149:Z149)))</f>
        <v>12</v>
      </c>
      <c r="AA285">
        <f ca="1">IF($A285="","",IF(AA$1="","",COUNT($B149:AA149)))</f>
        <v>12</v>
      </c>
      <c r="AB285" t="str">
        <f>IF($A285="","",IF(AB$1="","",COUNT($B149:AB149)))</f>
        <v/>
      </c>
      <c r="AC285" t="str">
        <f>IF($A285="","",IF(AC$1="","",COUNT($B149:AC149)))</f>
        <v/>
      </c>
      <c r="AD285" t="str">
        <f>IF($A285="","",IF(AD$1="","",COUNT($B149:AD149)))</f>
        <v/>
      </c>
      <c r="AE285" t="str">
        <f>IF($A285="","",IF(AE$1="","",COUNT($B149:AE149)))</f>
        <v/>
      </c>
      <c r="AF285" t="str">
        <f>IF($A285="","",IF(AF$1="","",COUNT($B149:AF149)))</f>
        <v/>
      </c>
      <c r="AG285" t="str">
        <f>IF($A285="","",IF(AG$1="","",COUNT($B149:AG149)))</f>
        <v/>
      </c>
      <c r="AH285" t="str">
        <f>IF($A285="","",IF(AH$1="","",COUNT($B149:AH149)))</f>
        <v/>
      </c>
      <c r="AI285" t="str">
        <f>IF($A285="","",IF(AI$1="","",COUNT($B149:AI149)))</f>
        <v/>
      </c>
      <c r="AJ285" t="str">
        <f>IF($A285="","",IF(AJ$1="","",COUNT($B149:AJ149)))</f>
        <v/>
      </c>
      <c r="AK285" t="str">
        <f>IF($A285="","",IF(AK$1="","",COUNT($B149:AK149)))</f>
        <v/>
      </c>
      <c r="AL285" t="str">
        <f>IF($A285="","",IF(AL$1="","",COUNT($B149:AL149)))</f>
        <v/>
      </c>
      <c r="AM285" t="str">
        <f>IF($A285="","",IF(AM$1="","",COUNT($B149:AM149)))</f>
        <v/>
      </c>
      <c r="AN285" t="str">
        <f>IF($A285="","",IF(AN$1="","",COUNT($B149:AN149)))</f>
        <v/>
      </c>
      <c r="AO285" t="str">
        <f>IF($A285="","",IF(AO$1="","",COUNT($B149:AO149)))</f>
        <v/>
      </c>
      <c r="AP285" t="str">
        <f>IF($A285="","",IF(AP$1="","",COUNT($B149:AP149)))</f>
        <v/>
      </c>
      <c r="AQ285" t="str">
        <f>IF($A285="","",IF(AQ$1="","",COUNT($B149:AQ149)))</f>
        <v/>
      </c>
      <c r="AR285" t="str">
        <f>IF($A285="","",IF(AR$1="","",COUNT($B149:AR149)))</f>
        <v/>
      </c>
      <c r="AS285" t="str">
        <f>IF($A285="","",IF(AS$1="","",COUNT($B149:AS149)))</f>
        <v/>
      </c>
      <c r="AT285" t="str">
        <f>IF($A285="","",IF(AT$1="","",COUNT($B149:AT149)))</f>
        <v/>
      </c>
      <c r="AU285" t="str">
        <f>IF($A285="","",IF(AU$1="","",COUNT($B149:AU149)))</f>
        <v/>
      </c>
      <c r="AV285" t="str">
        <f>IF($A285="","",IF(AV$1="","",COUNT($B149:AV149)))</f>
        <v/>
      </c>
      <c r="AW285" t="str">
        <f>IF($A285="","",IF(AW$1="","",COUNT($B149:AW149)))</f>
        <v/>
      </c>
      <c r="AX285" t="str">
        <f>IF($A285="","",IF(AX$1="","",COUNT($B149:AX149)))</f>
        <v/>
      </c>
      <c r="AY285" t="str">
        <f>IF($A285="","",IF(AY$1="","",COUNT($B149:AY149)))</f>
        <v/>
      </c>
      <c r="AZ285" t="str">
        <f>IF($A285="","",IF(AZ$1="","",COUNT($B149:AZ149)))</f>
        <v/>
      </c>
      <c r="BA285" t="str">
        <f>IF($A285="","",IF(BA$1="","",COUNT($B149:BA149)))</f>
        <v/>
      </c>
      <c r="BB285" t="str">
        <f>IF($A285="","",IF(BB$1="","",COUNT($B149:BB149)))</f>
        <v/>
      </c>
      <c r="BC285" t="str">
        <f>IF($A285="","",IF(BC$1="","",COUNT($B149:BC149)))</f>
        <v/>
      </c>
      <c r="BD285" t="str">
        <f>IF($A285="","",IF(BD$1="","",COUNT($B149:BD149)))</f>
        <v/>
      </c>
      <c r="BE285" t="str">
        <f>IF($A285="","",IF(BE$1="","",COUNT($B149:BE149)))</f>
        <v/>
      </c>
    </row>
    <row r="286" spans="1:57">
      <c r="A286" s="3" t="str">
        <f t="shared" si="17"/>
        <v>ΟΜΟΝΟΙΑ ΛΕΥΚΩΣΙΑΣ</v>
      </c>
      <c r="B286">
        <f ca="1">IF($A286="","",IF(B$1="","",COUNT($B150:B150)))</f>
        <v>1</v>
      </c>
      <c r="C286">
        <f ca="1">IF($A286="","",IF(C$1="","",COUNT($B150:C150)))</f>
        <v>1</v>
      </c>
      <c r="D286">
        <f ca="1">IF($A286="","",IF(D$1="","",COUNT($B150:D150)))</f>
        <v>2</v>
      </c>
      <c r="E286">
        <f ca="1">IF($A286="","",IF(E$1="","",COUNT($B150:E150)))</f>
        <v>3</v>
      </c>
      <c r="F286">
        <f ca="1">IF($A286="","",IF(F$1="","",COUNT($B150:F150)))</f>
        <v>3</v>
      </c>
      <c r="G286">
        <f ca="1">IF($A286="","",IF(G$1="","",COUNT($B150:G150)))</f>
        <v>4</v>
      </c>
      <c r="H286">
        <f ca="1">IF($A286="","",IF(H$1="","",COUNT($B150:H150)))</f>
        <v>4</v>
      </c>
      <c r="I286">
        <f ca="1">IF($A286="","",IF(I$1="","",COUNT($B150:I150)))</f>
        <v>5</v>
      </c>
      <c r="J286">
        <f ca="1">IF($A286="","",IF(J$1="","",COUNT($B150:J150)))</f>
        <v>5</v>
      </c>
      <c r="K286">
        <f ca="1">IF($A286="","",IF(K$1="","",COUNT($B150:K150)))</f>
        <v>6</v>
      </c>
      <c r="L286">
        <f ca="1">IF($A286="","",IF(L$1="","",COUNT($B150:L150)))</f>
        <v>6</v>
      </c>
      <c r="M286">
        <f ca="1">IF($A286="","",IF(M$1="","",COUNT($B150:M150)))</f>
        <v>7</v>
      </c>
      <c r="N286">
        <f ca="1">IF($A286="","",IF(N$1="","",COUNT($B150:N150)))</f>
        <v>7</v>
      </c>
      <c r="O286">
        <f ca="1">IF($A286="","",IF(O$1="","",COUNT($B150:O150)))</f>
        <v>7</v>
      </c>
      <c r="P286">
        <f ca="1">IF($A286="","",IF(P$1="","",COUNT($B150:P150)))</f>
        <v>8</v>
      </c>
      <c r="Q286">
        <f ca="1">IF($A286="","",IF(Q$1="","",COUNT($B150:Q150)))</f>
        <v>8</v>
      </c>
      <c r="R286">
        <f ca="1">IF($A286="","",IF(R$1="","",COUNT($B150:R150)))</f>
        <v>8</v>
      </c>
      <c r="S286">
        <f ca="1">IF($A286="","",IF(S$1="","",COUNT($B150:S150)))</f>
        <v>9</v>
      </c>
      <c r="T286">
        <f ca="1">IF($A286="","",IF(T$1="","",COUNT($B150:T150)))</f>
        <v>9</v>
      </c>
      <c r="U286">
        <f ca="1">IF($A286="","",IF(U$1="","",COUNT($B150:U150)))</f>
        <v>10</v>
      </c>
      <c r="V286">
        <f ca="1">IF($A286="","",IF(V$1="","",COUNT($B150:V150)))</f>
        <v>10</v>
      </c>
      <c r="W286">
        <f ca="1">IF($A286="","",IF(W$1="","",COUNT($B150:W150)))</f>
        <v>11</v>
      </c>
      <c r="X286">
        <f ca="1">IF($A286="","",IF(X$1="","",COUNT($B150:X150)))</f>
        <v>11</v>
      </c>
      <c r="Y286">
        <f ca="1">IF($A286="","",IF(Y$1="","",COUNT($B150:Y150)))</f>
        <v>12</v>
      </c>
      <c r="Z286">
        <f ca="1">IF($A286="","",IF(Z$1="","",COUNT($B150:Z150)))</f>
        <v>12</v>
      </c>
      <c r="AA286">
        <f ca="1">IF($A286="","",IF(AA$1="","",COUNT($B150:AA150)))</f>
        <v>12</v>
      </c>
      <c r="AB286" t="str">
        <f>IF($A286="","",IF(AB$1="","",COUNT($B150:AB150)))</f>
        <v/>
      </c>
      <c r="AC286" t="str">
        <f>IF($A286="","",IF(AC$1="","",COUNT($B150:AC150)))</f>
        <v/>
      </c>
      <c r="AD286" t="str">
        <f>IF($A286="","",IF(AD$1="","",COUNT($B150:AD150)))</f>
        <v/>
      </c>
      <c r="AE286" t="str">
        <f>IF($A286="","",IF(AE$1="","",COUNT($B150:AE150)))</f>
        <v/>
      </c>
      <c r="AF286" t="str">
        <f>IF($A286="","",IF(AF$1="","",COUNT($B150:AF150)))</f>
        <v/>
      </c>
      <c r="AG286" t="str">
        <f>IF($A286="","",IF(AG$1="","",COUNT($B150:AG150)))</f>
        <v/>
      </c>
      <c r="AH286" t="str">
        <f>IF($A286="","",IF(AH$1="","",COUNT($B150:AH150)))</f>
        <v/>
      </c>
      <c r="AI286" t="str">
        <f>IF($A286="","",IF(AI$1="","",COUNT($B150:AI150)))</f>
        <v/>
      </c>
      <c r="AJ286" t="str">
        <f>IF($A286="","",IF(AJ$1="","",COUNT($B150:AJ150)))</f>
        <v/>
      </c>
      <c r="AK286" t="str">
        <f>IF($A286="","",IF(AK$1="","",COUNT($B150:AK150)))</f>
        <v/>
      </c>
      <c r="AL286" t="str">
        <f>IF($A286="","",IF(AL$1="","",COUNT($B150:AL150)))</f>
        <v/>
      </c>
      <c r="AM286" t="str">
        <f>IF($A286="","",IF(AM$1="","",COUNT($B150:AM150)))</f>
        <v/>
      </c>
      <c r="AN286" t="str">
        <f>IF($A286="","",IF(AN$1="","",COUNT($B150:AN150)))</f>
        <v/>
      </c>
      <c r="AO286" t="str">
        <f>IF($A286="","",IF(AO$1="","",COUNT($B150:AO150)))</f>
        <v/>
      </c>
      <c r="AP286" t="str">
        <f>IF($A286="","",IF(AP$1="","",COUNT($B150:AP150)))</f>
        <v/>
      </c>
      <c r="AQ286" t="str">
        <f>IF($A286="","",IF(AQ$1="","",COUNT($B150:AQ150)))</f>
        <v/>
      </c>
      <c r="AR286" t="str">
        <f>IF($A286="","",IF(AR$1="","",COUNT($B150:AR150)))</f>
        <v/>
      </c>
      <c r="AS286" t="str">
        <f>IF($A286="","",IF(AS$1="","",COUNT($B150:AS150)))</f>
        <v/>
      </c>
      <c r="AT286" t="str">
        <f>IF($A286="","",IF(AT$1="","",COUNT($B150:AT150)))</f>
        <v/>
      </c>
      <c r="AU286" t="str">
        <f>IF($A286="","",IF(AU$1="","",COUNT($B150:AU150)))</f>
        <v/>
      </c>
      <c r="AV286" t="str">
        <f>IF($A286="","",IF(AV$1="","",COUNT($B150:AV150)))</f>
        <v/>
      </c>
      <c r="AW286" t="str">
        <f>IF($A286="","",IF(AW$1="","",COUNT($B150:AW150)))</f>
        <v/>
      </c>
      <c r="AX286" t="str">
        <f>IF($A286="","",IF(AX$1="","",COUNT($B150:AX150)))</f>
        <v/>
      </c>
      <c r="AY286" t="str">
        <f>IF($A286="","",IF(AY$1="","",COUNT($B150:AY150)))</f>
        <v/>
      </c>
      <c r="AZ286" t="str">
        <f>IF($A286="","",IF(AZ$1="","",COUNT($B150:AZ150)))</f>
        <v/>
      </c>
      <c r="BA286" t="str">
        <f>IF($A286="","",IF(BA$1="","",COUNT($B150:BA150)))</f>
        <v/>
      </c>
      <c r="BB286" t="str">
        <f>IF($A286="","",IF(BB$1="","",COUNT($B150:BB150)))</f>
        <v/>
      </c>
      <c r="BC286" t="str">
        <f>IF($A286="","",IF(BC$1="","",COUNT($B150:BC150)))</f>
        <v/>
      </c>
      <c r="BD286" t="str">
        <f>IF($A286="","",IF(BD$1="","",COUNT($B150:BD150)))</f>
        <v/>
      </c>
      <c r="BE286" t="str">
        <f>IF($A286="","",IF(BE$1="","",COUNT($B150:BE150)))</f>
        <v/>
      </c>
    </row>
    <row r="287" spans="1:57">
      <c r="A287" s="3" t="str">
        <f t="shared" si="17"/>
        <v>ΠΑΦΟΣ F.C.</v>
      </c>
      <c r="B287">
        <f ca="1">IF($A287="","",IF(B$1="","",COUNT($B151:B151)))</f>
        <v>1</v>
      </c>
      <c r="C287">
        <f ca="1">IF($A287="","",IF(C$1="","",COUNT($B151:C151)))</f>
        <v>1</v>
      </c>
      <c r="D287">
        <f ca="1">IF($A287="","",IF(D$1="","",COUNT($B151:D151)))</f>
        <v>2</v>
      </c>
      <c r="E287">
        <f ca="1">IF($A287="","",IF(E$1="","",COUNT($B151:E151)))</f>
        <v>2</v>
      </c>
      <c r="F287">
        <f ca="1">IF($A287="","",IF(F$1="","",COUNT($B151:F151)))</f>
        <v>3</v>
      </c>
      <c r="G287">
        <f ca="1">IF($A287="","",IF(G$1="","",COUNT($B151:G151)))</f>
        <v>3</v>
      </c>
      <c r="H287">
        <f ca="1">IF($A287="","",IF(H$1="","",COUNT($B151:H151)))</f>
        <v>4</v>
      </c>
      <c r="I287">
        <f ca="1">IF($A287="","",IF(I$1="","",COUNT($B151:I151)))</f>
        <v>4</v>
      </c>
      <c r="J287">
        <f ca="1">IF($A287="","",IF(J$1="","",COUNT($B151:J151)))</f>
        <v>5</v>
      </c>
      <c r="K287">
        <f ca="1">IF($A287="","",IF(K$1="","",COUNT($B151:K151)))</f>
        <v>5</v>
      </c>
      <c r="L287">
        <f ca="1">IF($A287="","",IF(L$1="","",COUNT($B151:L151)))</f>
        <v>6</v>
      </c>
      <c r="M287">
        <f ca="1">IF($A287="","",IF(M$1="","",COUNT($B151:M151)))</f>
        <v>6</v>
      </c>
      <c r="N287">
        <f ca="1">IF($A287="","",IF(N$1="","",COUNT($B151:N151)))</f>
        <v>7</v>
      </c>
      <c r="O287">
        <f ca="1">IF($A287="","",IF(O$1="","",COUNT($B151:O151)))</f>
        <v>7</v>
      </c>
      <c r="P287">
        <f ca="1">IF($A287="","",IF(P$1="","",COUNT($B151:P151)))</f>
        <v>8</v>
      </c>
      <c r="Q287">
        <f ca="1">IF($A287="","",IF(Q$1="","",COUNT($B151:Q151)))</f>
        <v>8</v>
      </c>
      <c r="R287">
        <f ca="1">IF($A287="","",IF(R$1="","",COUNT($B151:R151)))</f>
        <v>9</v>
      </c>
      <c r="S287">
        <f ca="1">IF($A287="","",IF(S$1="","",COUNT($B151:S151)))</f>
        <v>9</v>
      </c>
      <c r="T287">
        <f ca="1">IF($A287="","",IF(T$1="","",COUNT($B151:T151)))</f>
        <v>10</v>
      </c>
      <c r="U287">
        <f ca="1">IF($A287="","",IF(U$1="","",COUNT($B151:U151)))</f>
        <v>10</v>
      </c>
      <c r="V287">
        <f ca="1">IF($A287="","",IF(V$1="","",COUNT($B151:V151)))</f>
        <v>11</v>
      </c>
      <c r="W287">
        <f ca="1">IF($A287="","",IF(W$1="","",COUNT($B151:W151)))</f>
        <v>11</v>
      </c>
      <c r="X287">
        <f ca="1">IF($A287="","",IF(X$1="","",COUNT($B151:X151)))</f>
        <v>12</v>
      </c>
      <c r="Y287">
        <f ca="1">IF($A287="","",IF(Y$1="","",COUNT($B151:Y151)))</f>
        <v>12</v>
      </c>
      <c r="Z287">
        <f ca="1">IF($A287="","",IF(Z$1="","",COUNT($B151:Z151)))</f>
        <v>12</v>
      </c>
      <c r="AA287">
        <f ca="1">IF($A287="","",IF(AA$1="","",COUNT($B151:AA151)))</f>
        <v>12</v>
      </c>
      <c r="AB287" t="str">
        <f>IF($A287="","",IF(AB$1="","",COUNT($B151:AB151)))</f>
        <v/>
      </c>
      <c r="AC287" t="str">
        <f>IF($A287="","",IF(AC$1="","",COUNT($B151:AC151)))</f>
        <v/>
      </c>
      <c r="AD287" t="str">
        <f>IF($A287="","",IF(AD$1="","",COUNT($B151:AD151)))</f>
        <v/>
      </c>
      <c r="AE287" t="str">
        <f>IF($A287="","",IF(AE$1="","",COUNT($B151:AE151)))</f>
        <v/>
      </c>
      <c r="AF287" t="str">
        <f>IF($A287="","",IF(AF$1="","",COUNT($B151:AF151)))</f>
        <v/>
      </c>
      <c r="AG287" t="str">
        <f>IF($A287="","",IF(AG$1="","",COUNT($B151:AG151)))</f>
        <v/>
      </c>
      <c r="AH287" t="str">
        <f>IF($A287="","",IF(AH$1="","",COUNT($B151:AH151)))</f>
        <v/>
      </c>
      <c r="AI287" t="str">
        <f>IF($A287="","",IF(AI$1="","",COUNT($B151:AI151)))</f>
        <v/>
      </c>
      <c r="AJ287" t="str">
        <f>IF($A287="","",IF(AJ$1="","",COUNT($B151:AJ151)))</f>
        <v/>
      </c>
      <c r="AK287" t="str">
        <f>IF($A287="","",IF(AK$1="","",COUNT($B151:AK151)))</f>
        <v/>
      </c>
      <c r="AL287" t="str">
        <f>IF($A287="","",IF(AL$1="","",COUNT($B151:AL151)))</f>
        <v/>
      </c>
      <c r="AM287" t="str">
        <f>IF($A287="","",IF(AM$1="","",COUNT($B151:AM151)))</f>
        <v/>
      </c>
      <c r="AN287" t="str">
        <f>IF($A287="","",IF(AN$1="","",COUNT($B151:AN151)))</f>
        <v/>
      </c>
      <c r="AO287" t="str">
        <f>IF($A287="","",IF(AO$1="","",COUNT($B151:AO151)))</f>
        <v/>
      </c>
      <c r="AP287" t="str">
        <f>IF($A287="","",IF(AP$1="","",COUNT($B151:AP151)))</f>
        <v/>
      </c>
      <c r="AQ287" t="str">
        <f>IF($A287="","",IF(AQ$1="","",COUNT($B151:AQ151)))</f>
        <v/>
      </c>
      <c r="AR287" t="str">
        <f>IF($A287="","",IF(AR$1="","",COUNT($B151:AR151)))</f>
        <v/>
      </c>
      <c r="AS287" t="str">
        <f>IF($A287="","",IF(AS$1="","",COUNT($B151:AS151)))</f>
        <v/>
      </c>
      <c r="AT287" t="str">
        <f>IF($A287="","",IF(AT$1="","",COUNT($B151:AT151)))</f>
        <v/>
      </c>
      <c r="AU287" t="str">
        <f>IF($A287="","",IF(AU$1="","",COUNT($B151:AU151)))</f>
        <v/>
      </c>
      <c r="AV287" t="str">
        <f>IF($A287="","",IF(AV$1="","",COUNT($B151:AV151)))</f>
        <v/>
      </c>
      <c r="AW287" t="str">
        <f>IF($A287="","",IF(AW$1="","",COUNT($B151:AW151)))</f>
        <v/>
      </c>
      <c r="AX287" t="str">
        <f>IF($A287="","",IF(AX$1="","",COUNT($B151:AX151)))</f>
        <v/>
      </c>
      <c r="AY287" t="str">
        <f>IF($A287="","",IF(AY$1="","",COUNT($B151:AY151)))</f>
        <v/>
      </c>
      <c r="AZ287" t="str">
        <f>IF($A287="","",IF(AZ$1="","",COUNT($B151:AZ151)))</f>
        <v/>
      </c>
      <c r="BA287" t="str">
        <f>IF($A287="","",IF(BA$1="","",COUNT($B151:BA151)))</f>
        <v/>
      </c>
      <c r="BB287" t="str">
        <f>IF($A287="","",IF(BB$1="","",COUNT($B151:BB151)))</f>
        <v/>
      </c>
      <c r="BC287" t="str">
        <f>IF($A287="","",IF(BC$1="","",COUNT($B151:BC151)))</f>
        <v/>
      </c>
      <c r="BD287" t="str">
        <f>IF($A287="","",IF(BD$1="","",COUNT($B151:BD151)))</f>
        <v/>
      </c>
      <c r="BE287" t="str">
        <f>IF($A287="","",IF(BE$1="","",COUNT($B151:BE151)))</f>
        <v/>
      </c>
    </row>
    <row r="288" spans="1:57">
      <c r="A288" s="3" t="str">
        <f t="shared" si="17"/>
        <v/>
      </c>
      <c r="B288" t="str">
        <f>IF($A288="","",IF(B$1="","",COUNT($B152:B152)))</f>
        <v/>
      </c>
      <c r="C288" t="str">
        <f>IF($A288="","",IF(C$1="","",COUNT($B152:C152)))</f>
        <v/>
      </c>
      <c r="D288" t="str">
        <f>IF($A288="","",IF(D$1="","",COUNT($B152:D152)))</f>
        <v/>
      </c>
      <c r="E288" t="str">
        <f>IF($A288="","",IF(E$1="","",COUNT($B152:E152)))</f>
        <v/>
      </c>
      <c r="F288" t="str">
        <f>IF($A288="","",IF(F$1="","",COUNT($B152:F152)))</f>
        <v/>
      </c>
      <c r="G288" t="str">
        <f>IF($A288="","",IF(G$1="","",COUNT($B152:G152)))</f>
        <v/>
      </c>
      <c r="H288" t="str">
        <f>IF($A288="","",IF(H$1="","",COUNT($B152:H152)))</f>
        <v/>
      </c>
      <c r="I288" t="str">
        <f>IF($A288="","",IF(I$1="","",COUNT($B152:I152)))</f>
        <v/>
      </c>
      <c r="J288" t="str">
        <f>IF($A288="","",IF(J$1="","",COUNT($B152:J152)))</f>
        <v/>
      </c>
      <c r="K288" t="str">
        <f>IF($A288="","",IF(K$1="","",COUNT($B152:K152)))</f>
        <v/>
      </c>
      <c r="L288" t="str">
        <f>IF($A288="","",IF(L$1="","",COUNT($B152:L152)))</f>
        <v/>
      </c>
      <c r="M288" t="str">
        <f>IF($A288="","",IF(M$1="","",COUNT($B152:M152)))</f>
        <v/>
      </c>
      <c r="N288" t="str">
        <f>IF($A288="","",IF(N$1="","",COUNT($B152:N152)))</f>
        <v/>
      </c>
      <c r="O288" t="str">
        <f>IF($A288="","",IF(O$1="","",COUNT($B152:O152)))</f>
        <v/>
      </c>
      <c r="P288" t="str">
        <f>IF($A288="","",IF(P$1="","",COUNT($B152:P152)))</f>
        <v/>
      </c>
      <c r="Q288" t="str">
        <f>IF($A288="","",IF(Q$1="","",COUNT($B152:Q152)))</f>
        <v/>
      </c>
      <c r="R288" t="str">
        <f>IF($A288="","",IF(R$1="","",COUNT($B152:R152)))</f>
        <v/>
      </c>
      <c r="S288" t="str">
        <f>IF($A288="","",IF(S$1="","",COUNT($B152:S152)))</f>
        <v/>
      </c>
      <c r="T288" t="str">
        <f>IF($A288="","",IF(T$1="","",COUNT($B152:T152)))</f>
        <v/>
      </c>
      <c r="U288" t="str">
        <f>IF($A288="","",IF(U$1="","",COUNT($B152:U152)))</f>
        <v/>
      </c>
      <c r="V288" t="str">
        <f>IF($A288="","",IF(V$1="","",COUNT($B152:V152)))</f>
        <v/>
      </c>
      <c r="W288" t="str">
        <f>IF($A288="","",IF(W$1="","",COUNT($B152:W152)))</f>
        <v/>
      </c>
      <c r="X288" t="str">
        <f>IF($A288="","",IF(X$1="","",COUNT($B152:X152)))</f>
        <v/>
      </c>
      <c r="Y288" t="str">
        <f>IF($A288="","",IF(Y$1="","",COUNT($B152:Y152)))</f>
        <v/>
      </c>
      <c r="Z288" t="str">
        <f>IF($A288="","",IF(Z$1="","",COUNT($B152:Z152)))</f>
        <v/>
      </c>
      <c r="AA288" t="str">
        <f>IF($A288="","",IF(AA$1="","",COUNT($B152:AA152)))</f>
        <v/>
      </c>
      <c r="AB288" t="str">
        <f>IF($A288="","",IF(AB$1="","",COUNT($B152:AB152)))</f>
        <v/>
      </c>
      <c r="AC288" t="str">
        <f>IF($A288="","",IF(AC$1="","",COUNT($B152:AC152)))</f>
        <v/>
      </c>
      <c r="AD288" t="str">
        <f>IF($A288="","",IF(AD$1="","",COUNT($B152:AD152)))</f>
        <v/>
      </c>
      <c r="AE288" t="str">
        <f>IF($A288="","",IF(AE$1="","",COUNT($B152:AE152)))</f>
        <v/>
      </c>
      <c r="AF288" t="str">
        <f>IF($A288="","",IF(AF$1="","",COUNT($B152:AF152)))</f>
        <v/>
      </c>
      <c r="AG288" t="str">
        <f>IF($A288="","",IF(AG$1="","",COUNT($B152:AG152)))</f>
        <v/>
      </c>
      <c r="AH288" t="str">
        <f>IF($A288="","",IF(AH$1="","",COUNT($B152:AH152)))</f>
        <v/>
      </c>
      <c r="AI288" t="str">
        <f>IF($A288="","",IF(AI$1="","",COUNT($B152:AI152)))</f>
        <v/>
      </c>
      <c r="AJ288" t="str">
        <f>IF($A288="","",IF(AJ$1="","",COUNT($B152:AJ152)))</f>
        <v/>
      </c>
      <c r="AK288" t="str">
        <f>IF($A288="","",IF(AK$1="","",COUNT($B152:AK152)))</f>
        <v/>
      </c>
      <c r="AL288" t="str">
        <f>IF($A288="","",IF(AL$1="","",COUNT($B152:AL152)))</f>
        <v/>
      </c>
      <c r="AM288" t="str">
        <f>IF($A288="","",IF(AM$1="","",COUNT($B152:AM152)))</f>
        <v/>
      </c>
      <c r="AN288" t="str">
        <f>IF($A288="","",IF(AN$1="","",COUNT($B152:AN152)))</f>
        <v/>
      </c>
      <c r="AO288" t="str">
        <f>IF($A288="","",IF(AO$1="","",COUNT($B152:AO152)))</f>
        <v/>
      </c>
      <c r="AP288" t="str">
        <f>IF($A288="","",IF(AP$1="","",COUNT($B152:AP152)))</f>
        <v/>
      </c>
      <c r="AQ288" t="str">
        <f>IF($A288="","",IF(AQ$1="","",COUNT($B152:AQ152)))</f>
        <v/>
      </c>
      <c r="AR288" t="str">
        <f>IF($A288="","",IF(AR$1="","",COUNT($B152:AR152)))</f>
        <v/>
      </c>
      <c r="AS288" t="str">
        <f>IF($A288="","",IF(AS$1="","",COUNT($B152:AS152)))</f>
        <v/>
      </c>
      <c r="AT288" t="str">
        <f>IF($A288="","",IF(AT$1="","",COUNT($B152:AT152)))</f>
        <v/>
      </c>
      <c r="AU288" t="str">
        <f>IF($A288="","",IF(AU$1="","",COUNT($B152:AU152)))</f>
        <v/>
      </c>
      <c r="AV288" t="str">
        <f>IF($A288="","",IF(AV$1="","",COUNT($B152:AV152)))</f>
        <v/>
      </c>
      <c r="AW288" t="str">
        <f>IF($A288="","",IF(AW$1="","",COUNT($B152:AW152)))</f>
        <v/>
      </c>
      <c r="AX288" t="str">
        <f>IF($A288="","",IF(AX$1="","",COUNT($B152:AX152)))</f>
        <v/>
      </c>
      <c r="AY288" t="str">
        <f>IF($A288="","",IF(AY$1="","",COUNT($B152:AY152)))</f>
        <v/>
      </c>
      <c r="AZ288" t="str">
        <f>IF($A288="","",IF(AZ$1="","",COUNT($B152:AZ152)))</f>
        <v/>
      </c>
      <c r="BA288" t="str">
        <f>IF($A288="","",IF(BA$1="","",COUNT($B152:BA152)))</f>
        <v/>
      </c>
      <c r="BB288" t="str">
        <f>IF($A288="","",IF(BB$1="","",COUNT($B152:BB152)))</f>
        <v/>
      </c>
      <c r="BC288" t="str">
        <f>IF($A288="","",IF(BC$1="","",COUNT($B152:BC152)))</f>
        <v/>
      </c>
      <c r="BD288" t="str">
        <f>IF($A288="","",IF(BD$1="","",COUNT($B152:BD152)))</f>
        <v/>
      </c>
      <c r="BE288" t="str">
        <f>IF($A288="","",IF(BE$1="","",COUNT($B152:BE152)))</f>
        <v/>
      </c>
    </row>
    <row r="289" spans="1:57">
      <c r="A289" s="3" t="str">
        <f t="shared" si="17"/>
        <v/>
      </c>
      <c r="B289" t="str">
        <f>IF($A289="","",IF(B$1="","",COUNT($B153:B153)))</f>
        <v/>
      </c>
      <c r="C289" t="str">
        <f>IF($A289="","",IF(C$1="","",COUNT($B153:C153)))</f>
        <v/>
      </c>
      <c r="D289" t="str">
        <f>IF($A289="","",IF(D$1="","",COUNT($B153:D153)))</f>
        <v/>
      </c>
      <c r="E289" t="str">
        <f>IF($A289="","",IF(E$1="","",COUNT($B153:E153)))</f>
        <v/>
      </c>
      <c r="F289" t="str">
        <f>IF($A289="","",IF(F$1="","",COUNT($B153:F153)))</f>
        <v/>
      </c>
      <c r="G289" t="str">
        <f>IF($A289="","",IF(G$1="","",COUNT($B153:G153)))</f>
        <v/>
      </c>
      <c r="H289" t="str">
        <f>IF($A289="","",IF(H$1="","",COUNT($B153:H153)))</f>
        <v/>
      </c>
      <c r="I289" t="str">
        <f>IF($A289="","",IF(I$1="","",COUNT($B153:I153)))</f>
        <v/>
      </c>
      <c r="J289" t="str">
        <f>IF($A289="","",IF(J$1="","",COUNT($B153:J153)))</f>
        <v/>
      </c>
      <c r="K289" t="str">
        <f>IF($A289="","",IF(K$1="","",COUNT($B153:K153)))</f>
        <v/>
      </c>
      <c r="L289" t="str">
        <f>IF($A289="","",IF(L$1="","",COUNT($B153:L153)))</f>
        <v/>
      </c>
      <c r="M289" t="str">
        <f>IF($A289="","",IF(M$1="","",COUNT($B153:M153)))</f>
        <v/>
      </c>
      <c r="N289" t="str">
        <f>IF($A289="","",IF(N$1="","",COUNT($B153:N153)))</f>
        <v/>
      </c>
      <c r="O289" t="str">
        <f>IF($A289="","",IF(O$1="","",COUNT($B153:O153)))</f>
        <v/>
      </c>
      <c r="P289" t="str">
        <f>IF($A289="","",IF(P$1="","",COUNT($B153:P153)))</f>
        <v/>
      </c>
      <c r="Q289" t="str">
        <f>IF($A289="","",IF(Q$1="","",COUNT($B153:Q153)))</f>
        <v/>
      </c>
      <c r="R289" t="str">
        <f>IF($A289="","",IF(R$1="","",COUNT($B153:R153)))</f>
        <v/>
      </c>
      <c r="S289" t="str">
        <f>IF($A289="","",IF(S$1="","",COUNT($B153:S153)))</f>
        <v/>
      </c>
      <c r="T289" t="str">
        <f>IF($A289="","",IF(T$1="","",COUNT($B153:T153)))</f>
        <v/>
      </c>
      <c r="U289" t="str">
        <f>IF($A289="","",IF(U$1="","",COUNT($B153:U153)))</f>
        <v/>
      </c>
      <c r="V289" t="str">
        <f>IF($A289="","",IF(V$1="","",COUNT($B153:V153)))</f>
        <v/>
      </c>
      <c r="W289" t="str">
        <f>IF($A289="","",IF(W$1="","",COUNT($B153:W153)))</f>
        <v/>
      </c>
      <c r="X289" t="str">
        <f>IF($A289="","",IF(X$1="","",COUNT($B153:X153)))</f>
        <v/>
      </c>
      <c r="Y289" t="str">
        <f>IF($A289="","",IF(Y$1="","",COUNT($B153:Y153)))</f>
        <v/>
      </c>
      <c r="Z289" t="str">
        <f>IF($A289="","",IF(Z$1="","",COUNT($B153:Z153)))</f>
        <v/>
      </c>
      <c r="AA289" t="str">
        <f>IF($A289="","",IF(AA$1="","",COUNT($B153:AA153)))</f>
        <v/>
      </c>
      <c r="AB289" t="str">
        <f>IF($A289="","",IF(AB$1="","",COUNT($B153:AB153)))</f>
        <v/>
      </c>
      <c r="AC289" t="str">
        <f>IF($A289="","",IF(AC$1="","",COUNT($B153:AC153)))</f>
        <v/>
      </c>
      <c r="AD289" t="str">
        <f>IF($A289="","",IF(AD$1="","",COUNT($B153:AD153)))</f>
        <v/>
      </c>
      <c r="AE289" t="str">
        <f>IF($A289="","",IF(AE$1="","",COUNT($B153:AE153)))</f>
        <v/>
      </c>
      <c r="AF289" t="str">
        <f>IF($A289="","",IF(AF$1="","",COUNT($B153:AF153)))</f>
        <v/>
      </c>
      <c r="AG289" t="str">
        <f>IF($A289="","",IF(AG$1="","",COUNT($B153:AG153)))</f>
        <v/>
      </c>
      <c r="AH289" t="str">
        <f>IF($A289="","",IF(AH$1="","",COUNT($B153:AH153)))</f>
        <v/>
      </c>
      <c r="AI289" t="str">
        <f>IF($A289="","",IF(AI$1="","",COUNT($B153:AI153)))</f>
        <v/>
      </c>
      <c r="AJ289" t="str">
        <f>IF($A289="","",IF(AJ$1="","",COUNT($B153:AJ153)))</f>
        <v/>
      </c>
      <c r="AK289" t="str">
        <f>IF($A289="","",IF(AK$1="","",COUNT($B153:AK153)))</f>
        <v/>
      </c>
      <c r="AL289" t="str">
        <f>IF($A289="","",IF(AL$1="","",COUNT($B153:AL153)))</f>
        <v/>
      </c>
      <c r="AM289" t="str">
        <f>IF($A289="","",IF(AM$1="","",COUNT($B153:AM153)))</f>
        <v/>
      </c>
      <c r="AN289" t="str">
        <f>IF($A289="","",IF(AN$1="","",COUNT($B153:AN153)))</f>
        <v/>
      </c>
      <c r="AO289" t="str">
        <f>IF($A289="","",IF(AO$1="","",COUNT($B153:AO153)))</f>
        <v/>
      </c>
      <c r="AP289" t="str">
        <f>IF($A289="","",IF(AP$1="","",COUNT($B153:AP153)))</f>
        <v/>
      </c>
      <c r="AQ289" t="str">
        <f>IF($A289="","",IF(AQ$1="","",COUNT($B153:AQ153)))</f>
        <v/>
      </c>
      <c r="AR289" t="str">
        <f>IF($A289="","",IF(AR$1="","",COUNT($B153:AR153)))</f>
        <v/>
      </c>
      <c r="AS289" t="str">
        <f>IF($A289="","",IF(AS$1="","",COUNT($B153:AS153)))</f>
        <v/>
      </c>
      <c r="AT289" t="str">
        <f>IF($A289="","",IF(AT$1="","",COUNT($B153:AT153)))</f>
        <v/>
      </c>
      <c r="AU289" t="str">
        <f>IF($A289="","",IF(AU$1="","",COUNT($B153:AU153)))</f>
        <v/>
      </c>
      <c r="AV289" t="str">
        <f>IF($A289="","",IF(AV$1="","",COUNT($B153:AV153)))</f>
        <v/>
      </c>
      <c r="AW289" t="str">
        <f>IF($A289="","",IF(AW$1="","",COUNT($B153:AW153)))</f>
        <v/>
      </c>
      <c r="AX289" t="str">
        <f>IF($A289="","",IF(AX$1="","",COUNT($B153:AX153)))</f>
        <v/>
      </c>
      <c r="AY289" t="str">
        <f>IF($A289="","",IF(AY$1="","",COUNT($B153:AY153)))</f>
        <v/>
      </c>
      <c r="AZ289" t="str">
        <f>IF($A289="","",IF(AZ$1="","",COUNT($B153:AZ153)))</f>
        <v/>
      </c>
      <c r="BA289" t="str">
        <f>IF($A289="","",IF(BA$1="","",COUNT($B153:BA153)))</f>
        <v/>
      </c>
      <c r="BB289" t="str">
        <f>IF($A289="","",IF(BB$1="","",COUNT($B153:BB153)))</f>
        <v/>
      </c>
      <c r="BC289" t="str">
        <f>IF($A289="","",IF(BC$1="","",COUNT($B153:BC153)))</f>
        <v/>
      </c>
      <c r="BD289" t="str">
        <f>IF($A289="","",IF(BD$1="","",COUNT($B153:BD153)))</f>
        <v/>
      </c>
      <c r="BE289" t="str">
        <f>IF($A289="","",IF(BE$1="","",COUNT($B153:BE153)))</f>
        <v/>
      </c>
    </row>
    <row r="290" spans="1:57">
      <c r="A290" s="3" t="str">
        <f t="shared" si="17"/>
        <v/>
      </c>
      <c r="B290" t="str">
        <f>IF($A290="","",IF(B$1="","",COUNT($B154:B154)))</f>
        <v/>
      </c>
      <c r="C290" t="str">
        <f>IF($A290="","",IF(C$1="","",COUNT($B154:C154)))</f>
        <v/>
      </c>
      <c r="D290" t="str">
        <f>IF($A290="","",IF(D$1="","",COUNT($B154:D154)))</f>
        <v/>
      </c>
      <c r="E290" t="str">
        <f>IF($A290="","",IF(E$1="","",COUNT($B154:E154)))</f>
        <v/>
      </c>
      <c r="F290" t="str">
        <f>IF($A290="","",IF(F$1="","",COUNT($B154:F154)))</f>
        <v/>
      </c>
      <c r="G290" t="str">
        <f>IF($A290="","",IF(G$1="","",COUNT($B154:G154)))</f>
        <v/>
      </c>
      <c r="H290" t="str">
        <f>IF($A290="","",IF(H$1="","",COUNT($B154:H154)))</f>
        <v/>
      </c>
      <c r="I290" t="str">
        <f>IF($A290="","",IF(I$1="","",COUNT($B154:I154)))</f>
        <v/>
      </c>
      <c r="J290" t="str">
        <f>IF($A290="","",IF(J$1="","",COUNT($B154:J154)))</f>
        <v/>
      </c>
      <c r="K290" t="str">
        <f>IF($A290="","",IF(K$1="","",COUNT($B154:K154)))</f>
        <v/>
      </c>
      <c r="L290" t="str">
        <f>IF($A290="","",IF(L$1="","",COUNT($B154:L154)))</f>
        <v/>
      </c>
      <c r="M290" t="str">
        <f>IF($A290="","",IF(M$1="","",COUNT($B154:M154)))</f>
        <v/>
      </c>
      <c r="N290" t="str">
        <f>IF($A290="","",IF(N$1="","",COUNT($B154:N154)))</f>
        <v/>
      </c>
      <c r="O290" t="str">
        <f>IF($A290="","",IF(O$1="","",COUNT($B154:O154)))</f>
        <v/>
      </c>
      <c r="P290" t="str">
        <f>IF($A290="","",IF(P$1="","",COUNT($B154:P154)))</f>
        <v/>
      </c>
      <c r="Q290" t="str">
        <f>IF($A290="","",IF(Q$1="","",COUNT($B154:Q154)))</f>
        <v/>
      </c>
      <c r="R290" t="str">
        <f>IF($A290="","",IF(R$1="","",COUNT($B154:R154)))</f>
        <v/>
      </c>
      <c r="S290" t="str">
        <f>IF($A290="","",IF(S$1="","",COUNT($B154:S154)))</f>
        <v/>
      </c>
      <c r="T290" t="str">
        <f>IF($A290="","",IF(T$1="","",COUNT($B154:T154)))</f>
        <v/>
      </c>
      <c r="U290" t="str">
        <f>IF($A290="","",IF(U$1="","",COUNT($B154:U154)))</f>
        <v/>
      </c>
      <c r="V290" t="str">
        <f>IF($A290="","",IF(V$1="","",COUNT($B154:V154)))</f>
        <v/>
      </c>
      <c r="W290" t="str">
        <f>IF($A290="","",IF(W$1="","",COUNT($B154:W154)))</f>
        <v/>
      </c>
      <c r="X290" t="str">
        <f>IF($A290="","",IF(X$1="","",COUNT($B154:X154)))</f>
        <v/>
      </c>
      <c r="Y290" t="str">
        <f>IF($A290="","",IF(Y$1="","",COUNT($B154:Y154)))</f>
        <v/>
      </c>
      <c r="Z290" t="str">
        <f>IF($A290="","",IF(Z$1="","",COUNT($B154:Z154)))</f>
        <v/>
      </c>
      <c r="AA290" t="str">
        <f>IF($A290="","",IF(AA$1="","",COUNT($B154:AA154)))</f>
        <v/>
      </c>
      <c r="AB290" t="str">
        <f>IF($A290="","",IF(AB$1="","",COUNT($B154:AB154)))</f>
        <v/>
      </c>
      <c r="AC290" t="str">
        <f>IF($A290="","",IF(AC$1="","",COUNT($B154:AC154)))</f>
        <v/>
      </c>
      <c r="AD290" t="str">
        <f>IF($A290="","",IF(AD$1="","",COUNT($B154:AD154)))</f>
        <v/>
      </c>
      <c r="AE290" t="str">
        <f>IF($A290="","",IF(AE$1="","",COUNT($B154:AE154)))</f>
        <v/>
      </c>
      <c r="AF290" t="str">
        <f>IF($A290="","",IF(AF$1="","",COUNT($B154:AF154)))</f>
        <v/>
      </c>
      <c r="AG290" t="str">
        <f>IF($A290="","",IF(AG$1="","",COUNT($B154:AG154)))</f>
        <v/>
      </c>
      <c r="AH290" t="str">
        <f>IF($A290="","",IF(AH$1="","",COUNT($B154:AH154)))</f>
        <v/>
      </c>
      <c r="AI290" t="str">
        <f>IF($A290="","",IF(AI$1="","",COUNT($B154:AI154)))</f>
        <v/>
      </c>
      <c r="AJ290" t="str">
        <f>IF($A290="","",IF(AJ$1="","",COUNT($B154:AJ154)))</f>
        <v/>
      </c>
      <c r="AK290" t="str">
        <f>IF($A290="","",IF(AK$1="","",COUNT($B154:AK154)))</f>
        <v/>
      </c>
      <c r="AL290" t="str">
        <f>IF($A290="","",IF(AL$1="","",COUNT($B154:AL154)))</f>
        <v/>
      </c>
      <c r="AM290" t="str">
        <f>IF($A290="","",IF(AM$1="","",COUNT($B154:AM154)))</f>
        <v/>
      </c>
      <c r="AN290" t="str">
        <f>IF($A290="","",IF(AN$1="","",COUNT($B154:AN154)))</f>
        <v/>
      </c>
      <c r="AO290" t="str">
        <f>IF($A290="","",IF(AO$1="","",COUNT($B154:AO154)))</f>
        <v/>
      </c>
      <c r="AP290" t="str">
        <f>IF($A290="","",IF(AP$1="","",COUNT($B154:AP154)))</f>
        <v/>
      </c>
      <c r="AQ290" t="str">
        <f>IF($A290="","",IF(AQ$1="","",COUNT($B154:AQ154)))</f>
        <v/>
      </c>
      <c r="AR290" t="str">
        <f>IF($A290="","",IF(AR$1="","",COUNT($B154:AR154)))</f>
        <v/>
      </c>
      <c r="AS290" t="str">
        <f>IF($A290="","",IF(AS$1="","",COUNT($B154:AS154)))</f>
        <v/>
      </c>
      <c r="AT290" t="str">
        <f>IF($A290="","",IF(AT$1="","",COUNT($B154:AT154)))</f>
        <v/>
      </c>
      <c r="AU290" t="str">
        <f>IF($A290="","",IF(AU$1="","",COUNT($B154:AU154)))</f>
        <v/>
      </c>
      <c r="AV290" t="str">
        <f>IF($A290="","",IF(AV$1="","",COUNT($B154:AV154)))</f>
        <v/>
      </c>
      <c r="AW290" t="str">
        <f>IF($A290="","",IF(AW$1="","",COUNT($B154:AW154)))</f>
        <v/>
      </c>
      <c r="AX290" t="str">
        <f>IF($A290="","",IF(AX$1="","",COUNT($B154:AX154)))</f>
        <v/>
      </c>
      <c r="AY290" t="str">
        <f>IF($A290="","",IF(AY$1="","",COUNT($B154:AY154)))</f>
        <v/>
      </c>
      <c r="AZ290" t="str">
        <f>IF($A290="","",IF(AZ$1="","",COUNT($B154:AZ154)))</f>
        <v/>
      </c>
      <c r="BA290" t="str">
        <f>IF($A290="","",IF(BA$1="","",COUNT($B154:BA154)))</f>
        <v/>
      </c>
      <c r="BB290" t="str">
        <f>IF($A290="","",IF(BB$1="","",COUNT($B154:BB154)))</f>
        <v/>
      </c>
      <c r="BC290" t="str">
        <f>IF($A290="","",IF(BC$1="","",COUNT($B154:BC154)))</f>
        <v/>
      </c>
      <c r="BD290" t="str">
        <f>IF($A290="","",IF(BD$1="","",COUNT($B154:BD154)))</f>
        <v/>
      </c>
      <c r="BE290" t="str">
        <f>IF($A290="","",IF(BE$1="","",COUNT($B154:BE154)))</f>
        <v/>
      </c>
    </row>
    <row r="291" spans="1:57">
      <c r="A291" s="3" t="str">
        <f t="shared" si="17"/>
        <v/>
      </c>
      <c r="B291" t="str">
        <f>IF($A291="","",IF(B$1="","",COUNT($B155:B155)))</f>
        <v/>
      </c>
      <c r="C291" t="str">
        <f>IF($A291="","",IF(C$1="","",COUNT($B155:C155)))</f>
        <v/>
      </c>
      <c r="D291" t="str">
        <f>IF($A291="","",IF(D$1="","",COUNT($B155:D155)))</f>
        <v/>
      </c>
      <c r="E291" t="str">
        <f>IF($A291="","",IF(E$1="","",COUNT($B155:E155)))</f>
        <v/>
      </c>
      <c r="F291" t="str">
        <f>IF($A291="","",IF(F$1="","",COUNT($B155:F155)))</f>
        <v/>
      </c>
      <c r="G291" t="str">
        <f>IF($A291="","",IF(G$1="","",COUNT($B155:G155)))</f>
        <v/>
      </c>
      <c r="H291" t="str">
        <f>IF($A291="","",IF(H$1="","",COUNT($B155:H155)))</f>
        <v/>
      </c>
      <c r="I291" t="str">
        <f>IF($A291="","",IF(I$1="","",COUNT($B155:I155)))</f>
        <v/>
      </c>
      <c r="J291" t="str">
        <f>IF($A291="","",IF(J$1="","",COUNT($B155:J155)))</f>
        <v/>
      </c>
      <c r="K291" t="str">
        <f>IF($A291="","",IF(K$1="","",COUNT($B155:K155)))</f>
        <v/>
      </c>
      <c r="L291" t="str">
        <f>IF($A291="","",IF(L$1="","",COUNT($B155:L155)))</f>
        <v/>
      </c>
      <c r="M291" t="str">
        <f>IF($A291="","",IF(M$1="","",COUNT($B155:M155)))</f>
        <v/>
      </c>
      <c r="N291" t="str">
        <f>IF($A291="","",IF(N$1="","",COUNT($B155:N155)))</f>
        <v/>
      </c>
      <c r="O291" t="str">
        <f>IF($A291="","",IF(O$1="","",COUNT($B155:O155)))</f>
        <v/>
      </c>
      <c r="P291" t="str">
        <f>IF($A291="","",IF(P$1="","",COUNT($B155:P155)))</f>
        <v/>
      </c>
      <c r="Q291" t="str">
        <f>IF($A291="","",IF(Q$1="","",COUNT($B155:Q155)))</f>
        <v/>
      </c>
      <c r="R291" t="str">
        <f>IF($A291="","",IF(R$1="","",COUNT($B155:R155)))</f>
        <v/>
      </c>
      <c r="S291" t="str">
        <f>IF($A291="","",IF(S$1="","",COUNT($B155:S155)))</f>
        <v/>
      </c>
      <c r="T291" t="str">
        <f>IF($A291="","",IF(T$1="","",COUNT($B155:T155)))</f>
        <v/>
      </c>
      <c r="U291" t="str">
        <f>IF($A291="","",IF(U$1="","",COUNT($B155:U155)))</f>
        <v/>
      </c>
      <c r="V291" t="str">
        <f>IF($A291="","",IF(V$1="","",COUNT($B155:V155)))</f>
        <v/>
      </c>
      <c r="W291" t="str">
        <f>IF($A291="","",IF(W$1="","",COUNT($B155:W155)))</f>
        <v/>
      </c>
      <c r="X291" t="str">
        <f>IF($A291="","",IF(X$1="","",COUNT($B155:X155)))</f>
        <v/>
      </c>
      <c r="Y291" t="str">
        <f>IF($A291="","",IF(Y$1="","",COUNT($B155:Y155)))</f>
        <v/>
      </c>
      <c r="Z291" t="str">
        <f>IF($A291="","",IF(Z$1="","",COUNT($B155:Z155)))</f>
        <v/>
      </c>
      <c r="AA291" t="str">
        <f>IF($A291="","",IF(AA$1="","",COUNT($B155:AA155)))</f>
        <v/>
      </c>
      <c r="AB291" t="str">
        <f>IF($A291="","",IF(AB$1="","",COUNT($B155:AB155)))</f>
        <v/>
      </c>
      <c r="AC291" t="str">
        <f>IF($A291="","",IF(AC$1="","",COUNT($B155:AC155)))</f>
        <v/>
      </c>
      <c r="AD291" t="str">
        <f>IF($A291="","",IF(AD$1="","",COUNT($B155:AD155)))</f>
        <v/>
      </c>
      <c r="AE291" t="str">
        <f>IF($A291="","",IF(AE$1="","",COUNT($B155:AE155)))</f>
        <v/>
      </c>
      <c r="AF291" t="str">
        <f>IF($A291="","",IF(AF$1="","",COUNT($B155:AF155)))</f>
        <v/>
      </c>
      <c r="AG291" t="str">
        <f>IF($A291="","",IF(AG$1="","",COUNT($B155:AG155)))</f>
        <v/>
      </c>
      <c r="AH291" t="str">
        <f>IF($A291="","",IF(AH$1="","",COUNT($B155:AH155)))</f>
        <v/>
      </c>
      <c r="AI291" t="str">
        <f>IF($A291="","",IF(AI$1="","",COUNT($B155:AI155)))</f>
        <v/>
      </c>
      <c r="AJ291" t="str">
        <f>IF($A291="","",IF(AJ$1="","",COUNT($B155:AJ155)))</f>
        <v/>
      </c>
      <c r="AK291" t="str">
        <f>IF($A291="","",IF(AK$1="","",COUNT($B155:AK155)))</f>
        <v/>
      </c>
      <c r="AL291" t="str">
        <f>IF($A291="","",IF(AL$1="","",COUNT($B155:AL155)))</f>
        <v/>
      </c>
      <c r="AM291" t="str">
        <f>IF($A291="","",IF(AM$1="","",COUNT($B155:AM155)))</f>
        <v/>
      </c>
      <c r="AN291" t="str">
        <f>IF($A291="","",IF(AN$1="","",COUNT($B155:AN155)))</f>
        <v/>
      </c>
      <c r="AO291" t="str">
        <f>IF($A291="","",IF(AO$1="","",COUNT($B155:AO155)))</f>
        <v/>
      </c>
      <c r="AP291" t="str">
        <f>IF($A291="","",IF(AP$1="","",COUNT($B155:AP155)))</f>
        <v/>
      </c>
      <c r="AQ291" t="str">
        <f>IF($A291="","",IF(AQ$1="","",COUNT($B155:AQ155)))</f>
        <v/>
      </c>
      <c r="AR291" t="str">
        <f>IF($A291="","",IF(AR$1="","",COUNT($B155:AR155)))</f>
        <v/>
      </c>
      <c r="AS291" t="str">
        <f>IF($A291="","",IF(AS$1="","",COUNT($B155:AS155)))</f>
        <v/>
      </c>
      <c r="AT291" t="str">
        <f>IF($A291="","",IF(AT$1="","",COUNT($B155:AT155)))</f>
        <v/>
      </c>
      <c r="AU291" t="str">
        <f>IF($A291="","",IF(AU$1="","",COUNT($B155:AU155)))</f>
        <v/>
      </c>
      <c r="AV291" t="str">
        <f>IF($A291="","",IF(AV$1="","",COUNT($B155:AV155)))</f>
        <v/>
      </c>
      <c r="AW291" t="str">
        <f>IF($A291="","",IF(AW$1="","",COUNT($B155:AW155)))</f>
        <v/>
      </c>
      <c r="AX291" t="str">
        <f>IF($A291="","",IF(AX$1="","",COUNT($B155:AX155)))</f>
        <v/>
      </c>
      <c r="AY291" t="str">
        <f>IF($A291="","",IF(AY$1="","",COUNT($B155:AY155)))</f>
        <v/>
      </c>
      <c r="AZ291" t="str">
        <f>IF($A291="","",IF(AZ$1="","",COUNT($B155:AZ155)))</f>
        <v/>
      </c>
      <c r="BA291" t="str">
        <f>IF($A291="","",IF(BA$1="","",COUNT($B155:BA155)))</f>
        <v/>
      </c>
      <c r="BB291" t="str">
        <f>IF($A291="","",IF(BB$1="","",COUNT($B155:BB155)))</f>
        <v/>
      </c>
      <c r="BC291" t="str">
        <f>IF($A291="","",IF(BC$1="","",COUNT($B155:BC155)))</f>
        <v/>
      </c>
      <c r="BD291" t="str">
        <f>IF($A291="","",IF(BD$1="","",COUNT($B155:BD155)))</f>
        <v/>
      </c>
      <c r="BE291" t="str">
        <f>IF($A291="","",IF(BE$1="","",COUNT($B155:BE155)))</f>
        <v/>
      </c>
    </row>
    <row r="292" spans="1:57">
      <c r="A292" s="3" t="str">
        <f t="shared" si="17"/>
        <v/>
      </c>
      <c r="B292" t="str">
        <f>IF($A292="","",IF(B$1="","",COUNT($B156:B156)))</f>
        <v/>
      </c>
      <c r="C292" t="str">
        <f>IF($A292="","",IF(C$1="","",COUNT($B156:C156)))</f>
        <v/>
      </c>
      <c r="D292" t="str">
        <f>IF($A292="","",IF(D$1="","",COUNT($B156:D156)))</f>
        <v/>
      </c>
      <c r="E292" t="str">
        <f>IF($A292="","",IF(E$1="","",COUNT($B156:E156)))</f>
        <v/>
      </c>
      <c r="F292" t="str">
        <f>IF($A292="","",IF(F$1="","",COUNT($B156:F156)))</f>
        <v/>
      </c>
      <c r="G292" t="str">
        <f>IF($A292="","",IF(G$1="","",COUNT($B156:G156)))</f>
        <v/>
      </c>
      <c r="H292" t="str">
        <f>IF($A292="","",IF(H$1="","",COUNT($B156:H156)))</f>
        <v/>
      </c>
      <c r="I292" t="str">
        <f>IF($A292="","",IF(I$1="","",COUNT($B156:I156)))</f>
        <v/>
      </c>
      <c r="J292" t="str">
        <f>IF($A292="","",IF(J$1="","",COUNT($B156:J156)))</f>
        <v/>
      </c>
      <c r="K292" t="str">
        <f>IF($A292="","",IF(K$1="","",COUNT($B156:K156)))</f>
        <v/>
      </c>
      <c r="L292" t="str">
        <f>IF($A292="","",IF(L$1="","",COUNT($B156:L156)))</f>
        <v/>
      </c>
      <c r="M292" t="str">
        <f>IF($A292="","",IF(M$1="","",COUNT($B156:M156)))</f>
        <v/>
      </c>
      <c r="N292" t="str">
        <f>IF($A292="","",IF(N$1="","",COUNT($B156:N156)))</f>
        <v/>
      </c>
      <c r="O292" t="str">
        <f>IF($A292="","",IF(O$1="","",COUNT($B156:O156)))</f>
        <v/>
      </c>
      <c r="P292" t="str">
        <f>IF($A292="","",IF(P$1="","",COUNT($B156:P156)))</f>
        <v/>
      </c>
      <c r="Q292" t="str">
        <f>IF($A292="","",IF(Q$1="","",COUNT($B156:Q156)))</f>
        <v/>
      </c>
      <c r="R292" t="str">
        <f>IF($A292="","",IF(R$1="","",COUNT($B156:R156)))</f>
        <v/>
      </c>
      <c r="S292" t="str">
        <f>IF($A292="","",IF(S$1="","",COUNT($B156:S156)))</f>
        <v/>
      </c>
      <c r="T292" t="str">
        <f>IF($A292="","",IF(T$1="","",COUNT($B156:T156)))</f>
        <v/>
      </c>
      <c r="U292" t="str">
        <f>IF($A292="","",IF(U$1="","",COUNT($B156:U156)))</f>
        <v/>
      </c>
      <c r="V292" t="str">
        <f>IF($A292="","",IF(V$1="","",COUNT($B156:V156)))</f>
        <v/>
      </c>
      <c r="W292" t="str">
        <f>IF($A292="","",IF(W$1="","",COUNT($B156:W156)))</f>
        <v/>
      </c>
      <c r="X292" t="str">
        <f>IF($A292="","",IF(X$1="","",COUNT($B156:X156)))</f>
        <v/>
      </c>
      <c r="Y292" t="str">
        <f>IF($A292="","",IF(Y$1="","",COUNT($B156:Y156)))</f>
        <v/>
      </c>
      <c r="Z292" t="str">
        <f>IF($A292="","",IF(Z$1="","",COUNT($B156:Z156)))</f>
        <v/>
      </c>
      <c r="AA292" t="str">
        <f>IF($A292="","",IF(AA$1="","",COUNT($B156:AA156)))</f>
        <v/>
      </c>
      <c r="AB292" t="str">
        <f>IF($A292="","",IF(AB$1="","",COUNT($B156:AB156)))</f>
        <v/>
      </c>
      <c r="AC292" t="str">
        <f>IF($A292="","",IF(AC$1="","",COUNT($B156:AC156)))</f>
        <v/>
      </c>
      <c r="AD292" t="str">
        <f>IF($A292="","",IF(AD$1="","",COUNT($B156:AD156)))</f>
        <v/>
      </c>
      <c r="AE292" t="str">
        <f>IF($A292="","",IF(AE$1="","",COUNT($B156:AE156)))</f>
        <v/>
      </c>
      <c r="AF292" t="str">
        <f>IF($A292="","",IF(AF$1="","",COUNT($B156:AF156)))</f>
        <v/>
      </c>
      <c r="AG292" t="str">
        <f>IF($A292="","",IF(AG$1="","",COUNT($B156:AG156)))</f>
        <v/>
      </c>
      <c r="AH292" t="str">
        <f>IF($A292="","",IF(AH$1="","",COUNT($B156:AH156)))</f>
        <v/>
      </c>
      <c r="AI292" t="str">
        <f>IF($A292="","",IF(AI$1="","",COUNT($B156:AI156)))</f>
        <v/>
      </c>
      <c r="AJ292" t="str">
        <f>IF($A292="","",IF(AJ$1="","",COUNT($B156:AJ156)))</f>
        <v/>
      </c>
      <c r="AK292" t="str">
        <f>IF($A292="","",IF(AK$1="","",COUNT($B156:AK156)))</f>
        <v/>
      </c>
      <c r="AL292" t="str">
        <f>IF($A292="","",IF(AL$1="","",COUNT($B156:AL156)))</f>
        <v/>
      </c>
      <c r="AM292" t="str">
        <f>IF($A292="","",IF(AM$1="","",COUNT($B156:AM156)))</f>
        <v/>
      </c>
      <c r="AN292" t="str">
        <f>IF($A292="","",IF(AN$1="","",COUNT($B156:AN156)))</f>
        <v/>
      </c>
      <c r="AO292" t="str">
        <f>IF($A292="","",IF(AO$1="","",COUNT($B156:AO156)))</f>
        <v/>
      </c>
      <c r="AP292" t="str">
        <f>IF($A292="","",IF(AP$1="","",COUNT($B156:AP156)))</f>
        <v/>
      </c>
      <c r="AQ292" t="str">
        <f>IF($A292="","",IF(AQ$1="","",COUNT($B156:AQ156)))</f>
        <v/>
      </c>
      <c r="AR292" t="str">
        <f>IF($A292="","",IF(AR$1="","",COUNT($B156:AR156)))</f>
        <v/>
      </c>
      <c r="AS292" t="str">
        <f>IF($A292="","",IF(AS$1="","",COUNT($B156:AS156)))</f>
        <v/>
      </c>
      <c r="AT292" t="str">
        <f>IF($A292="","",IF(AT$1="","",COUNT($B156:AT156)))</f>
        <v/>
      </c>
      <c r="AU292" t="str">
        <f>IF($A292="","",IF(AU$1="","",COUNT($B156:AU156)))</f>
        <v/>
      </c>
      <c r="AV292" t="str">
        <f>IF($A292="","",IF(AV$1="","",COUNT($B156:AV156)))</f>
        <v/>
      </c>
      <c r="AW292" t="str">
        <f>IF($A292="","",IF(AW$1="","",COUNT($B156:AW156)))</f>
        <v/>
      </c>
      <c r="AX292" t="str">
        <f>IF($A292="","",IF(AX$1="","",COUNT($B156:AX156)))</f>
        <v/>
      </c>
      <c r="AY292" t="str">
        <f>IF($A292="","",IF(AY$1="","",COUNT($B156:AY156)))</f>
        <v/>
      </c>
      <c r="AZ292" t="str">
        <f>IF($A292="","",IF(AZ$1="","",COUNT($B156:AZ156)))</f>
        <v/>
      </c>
      <c r="BA292" t="str">
        <f>IF($A292="","",IF(BA$1="","",COUNT($B156:BA156)))</f>
        <v/>
      </c>
      <c r="BB292" t="str">
        <f>IF($A292="","",IF(BB$1="","",COUNT($B156:BB156)))</f>
        <v/>
      </c>
      <c r="BC292" t="str">
        <f>IF($A292="","",IF(BC$1="","",COUNT($B156:BC156)))</f>
        <v/>
      </c>
      <c r="BD292" t="str">
        <f>IF($A292="","",IF(BD$1="","",COUNT($B156:BD156)))</f>
        <v/>
      </c>
      <c r="BE292" t="str">
        <f>IF($A292="","",IF(BE$1="","",COUNT($B156:BE156)))</f>
        <v/>
      </c>
    </row>
    <row r="293" spans="1:57">
      <c r="A293" s="3" t="str">
        <f t="shared" si="17"/>
        <v/>
      </c>
      <c r="B293" t="str">
        <f>IF($A293="","",IF(B$1="","",COUNT($B157:B157)))</f>
        <v/>
      </c>
      <c r="C293" t="str">
        <f>IF($A293="","",IF(C$1="","",COUNT($B157:C157)))</f>
        <v/>
      </c>
      <c r="D293" t="str">
        <f>IF($A293="","",IF(D$1="","",COUNT($B157:D157)))</f>
        <v/>
      </c>
      <c r="E293" t="str">
        <f>IF($A293="","",IF(E$1="","",COUNT($B157:E157)))</f>
        <v/>
      </c>
      <c r="F293" t="str">
        <f>IF($A293="","",IF(F$1="","",COUNT($B157:F157)))</f>
        <v/>
      </c>
      <c r="G293" t="str">
        <f>IF($A293="","",IF(G$1="","",COUNT($B157:G157)))</f>
        <v/>
      </c>
      <c r="H293" t="str">
        <f>IF($A293="","",IF(H$1="","",COUNT($B157:H157)))</f>
        <v/>
      </c>
      <c r="I293" t="str">
        <f>IF($A293="","",IF(I$1="","",COUNT($B157:I157)))</f>
        <v/>
      </c>
      <c r="J293" t="str">
        <f>IF($A293="","",IF(J$1="","",COUNT($B157:J157)))</f>
        <v/>
      </c>
      <c r="K293" t="str">
        <f>IF($A293="","",IF(K$1="","",COUNT($B157:K157)))</f>
        <v/>
      </c>
      <c r="L293" t="str">
        <f>IF($A293="","",IF(L$1="","",COUNT($B157:L157)))</f>
        <v/>
      </c>
      <c r="M293" t="str">
        <f>IF($A293="","",IF(M$1="","",COUNT($B157:M157)))</f>
        <v/>
      </c>
      <c r="N293" t="str">
        <f>IF($A293="","",IF(N$1="","",COUNT($B157:N157)))</f>
        <v/>
      </c>
      <c r="O293" t="str">
        <f>IF($A293="","",IF(O$1="","",COUNT($B157:O157)))</f>
        <v/>
      </c>
      <c r="P293" t="str">
        <f>IF($A293="","",IF(P$1="","",COUNT($B157:P157)))</f>
        <v/>
      </c>
      <c r="Q293" t="str">
        <f>IF($A293="","",IF(Q$1="","",COUNT($B157:Q157)))</f>
        <v/>
      </c>
      <c r="R293" t="str">
        <f>IF($A293="","",IF(R$1="","",COUNT($B157:R157)))</f>
        <v/>
      </c>
      <c r="S293" t="str">
        <f>IF($A293="","",IF(S$1="","",COUNT($B157:S157)))</f>
        <v/>
      </c>
      <c r="T293" t="str">
        <f>IF($A293="","",IF(T$1="","",COUNT($B157:T157)))</f>
        <v/>
      </c>
      <c r="U293" t="str">
        <f>IF($A293="","",IF(U$1="","",COUNT($B157:U157)))</f>
        <v/>
      </c>
      <c r="V293" t="str">
        <f>IF($A293="","",IF(V$1="","",COUNT($B157:V157)))</f>
        <v/>
      </c>
      <c r="W293" t="str">
        <f>IF($A293="","",IF(W$1="","",COUNT($B157:W157)))</f>
        <v/>
      </c>
      <c r="X293" t="str">
        <f>IF($A293="","",IF(X$1="","",COUNT($B157:X157)))</f>
        <v/>
      </c>
      <c r="Y293" t="str">
        <f>IF($A293="","",IF(Y$1="","",COUNT($B157:Y157)))</f>
        <v/>
      </c>
      <c r="Z293" t="str">
        <f>IF($A293="","",IF(Z$1="","",COUNT($B157:Z157)))</f>
        <v/>
      </c>
      <c r="AA293" t="str">
        <f>IF($A293="","",IF(AA$1="","",COUNT($B157:AA157)))</f>
        <v/>
      </c>
      <c r="AB293" t="str">
        <f>IF($A293="","",IF(AB$1="","",COUNT($B157:AB157)))</f>
        <v/>
      </c>
      <c r="AC293" t="str">
        <f>IF($A293="","",IF(AC$1="","",COUNT($B157:AC157)))</f>
        <v/>
      </c>
      <c r="AD293" t="str">
        <f>IF($A293="","",IF(AD$1="","",COUNT($B157:AD157)))</f>
        <v/>
      </c>
      <c r="AE293" t="str">
        <f>IF($A293="","",IF(AE$1="","",COUNT($B157:AE157)))</f>
        <v/>
      </c>
      <c r="AF293" t="str">
        <f>IF($A293="","",IF(AF$1="","",COUNT($B157:AF157)))</f>
        <v/>
      </c>
      <c r="AG293" t="str">
        <f>IF($A293="","",IF(AG$1="","",COUNT($B157:AG157)))</f>
        <v/>
      </c>
      <c r="AH293" t="str">
        <f>IF($A293="","",IF(AH$1="","",COUNT($B157:AH157)))</f>
        <v/>
      </c>
      <c r="AI293" t="str">
        <f>IF($A293="","",IF(AI$1="","",COUNT($B157:AI157)))</f>
        <v/>
      </c>
      <c r="AJ293" t="str">
        <f>IF($A293="","",IF(AJ$1="","",COUNT($B157:AJ157)))</f>
        <v/>
      </c>
      <c r="AK293" t="str">
        <f>IF($A293="","",IF(AK$1="","",COUNT($B157:AK157)))</f>
        <v/>
      </c>
      <c r="AL293" t="str">
        <f>IF($A293="","",IF(AL$1="","",COUNT($B157:AL157)))</f>
        <v/>
      </c>
      <c r="AM293" t="str">
        <f>IF($A293="","",IF(AM$1="","",COUNT($B157:AM157)))</f>
        <v/>
      </c>
      <c r="AN293" t="str">
        <f>IF($A293="","",IF(AN$1="","",COUNT($B157:AN157)))</f>
        <v/>
      </c>
      <c r="AO293" t="str">
        <f>IF($A293="","",IF(AO$1="","",COUNT($B157:AO157)))</f>
        <v/>
      </c>
      <c r="AP293" t="str">
        <f>IF($A293="","",IF(AP$1="","",COUNT($B157:AP157)))</f>
        <v/>
      </c>
      <c r="AQ293" t="str">
        <f>IF($A293="","",IF(AQ$1="","",COUNT($B157:AQ157)))</f>
        <v/>
      </c>
      <c r="AR293" t="str">
        <f>IF($A293="","",IF(AR$1="","",COUNT($B157:AR157)))</f>
        <v/>
      </c>
      <c r="AS293" t="str">
        <f>IF($A293="","",IF(AS$1="","",COUNT($B157:AS157)))</f>
        <v/>
      </c>
      <c r="AT293" t="str">
        <f>IF($A293="","",IF(AT$1="","",COUNT($B157:AT157)))</f>
        <v/>
      </c>
      <c r="AU293" t="str">
        <f>IF($A293="","",IF(AU$1="","",COUNT($B157:AU157)))</f>
        <v/>
      </c>
      <c r="AV293" t="str">
        <f>IF($A293="","",IF(AV$1="","",COUNT($B157:AV157)))</f>
        <v/>
      </c>
      <c r="AW293" t="str">
        <f>IF($A293="","",IF(AW$1="","",COUNT($B157:AW157)))</f>
        <v/>
      </c>
      <c r="AX293" t="str">
        <f>IF($A293="","",IF(AX$1="","",COUNT($B157:AX157)))</f>
        <v/>
      </c>
      <c r="AY293" t="str">
        <f>IF($A293="","",IF(AY$1="","",COUNT($B157:AY157)))</f>
        <v/>
      </c>
      <c r="AZ293" t="str">
        <f>IF($A293="","",IF(AZ$1="","",COUNT($B157:AZ157)))</f>
        <v/>
      </c>
      <c r="BA293" t="str">
        <f>IF($A293="","",IF(BA$1="","",COUNT($B157:BA157)))</f>
        <v/>
      </c>
      <c r="BB293" t="str">
        <f>IF($A293="","",IF(BB$1="","",COUNT($B157:BB157)))</f>
        <v/>
      </c>
      <c r="BC293" t="str">
        <f>IF($A293="","",IF(BC$1="","",COUNT($B157:BC157)))</f>
        <v/>
      </c>
      <c r="BD293" t="str">
        <f>IF($A293="","",IF(BD$1="","",COUNT($B157:BD157)))</f>
        <v/>
      </c>
      <c r="BE293" t="str">
        <f>IF($A293="","",IF(BE$1="","",COUNT($B157:BE157)))</f>
        <v/>
      </c>
    </row>
    <row r="294" spans="1:57">
      <c r="A294" s="3" t="str">
        <f t="shared" si="17"/>
        <v/>
      </c>
      <c r="B294" t="str">
        <f>IF($A294="","",IF(B$1="","",COUNT($B158:B158)))</f>
        <v/>
      </c>
      <c r="C294" t="str">
        <f>IF($A294="","",IF(C$1="","",COUNT($B158:C158)))</f>
        <v/>
      </c>
      <c r="D294" t="str">
        <f>IF($A294="","",IF(D$1="","",COUNT($B158:D158)))</f>
        <v/>
      </c>
      <c r="E294" t="str">
        <f>IF($A294="","",IF(E$1="","",COUNT($B158:E158)))</f>
        <v/>
      </c>
      <c r="F294" t="str">
        <f>IF($A294="","",IF(F$1="","",COUNT($B158:F158)))</f>
        <v/>
      </c>
      <c r="G294" t="str">
        <f>IF($A294="","",IF(G$1="","",COUNT($B158:G158)))</f>
        <v/>
      </c>
      <c r="H294" t="str">
        <f>IF($A294="","",IF(H$1="","",COUNT($B158:H158)))</f>
        <v/>
      </c>
      <c r="I294" t="str">
        <f>IF($A294="","",IF(I$1="","",COUNT($B158:I158)))</f>
        <v/>
      </c>
      <c r="J294" t="str">
        <f>IF($A294="","",IF(J$1="","",COUNT($B158:J158)))</f>
        <v/>
      </c>
      <c r="K294" t="str">
        <f>IF($A294="","",IF(K$1="","",COUNT($B158:K158)))</f>
        <v/>
      </c>
      <c r="L294" t="str">
        <f>IF($A294="","",IF(L$1="","",COUNT($B158:L158)))</f>
        <v/>
      </c>
      <c r="M294" t="str">
        <f>IF($A294="","",IF(M$1="","",COUNT($B158:M158)))</f>
        <v/>
      </c>
      <c r="N294" t="str">
        <f>IF($A294="","",IF(N$1="","",COUNT($B158:N158)))</f>
        <v/>
      </c>
      <c r="O294" t="str">
        <f>IF($A294="","",IF(O$1="","",COUNT($B158:O158)))</f>
        <v/>
      </c>
      <c r="P294" t="str">
        <f>IF($A294="","",IF(P$1="","",COUNT($B158:P158)))</f>
        <v/>
      </c>
      <c r="Q294" t="str">
        <f>IF($A294="","",IF(Q$1="","",COUNT($B158:Q158)))</f>
        <v/>
      </c>
      <c r="R294" t="str">
        <f>IF($A294="","",IF(R$1="","",COUNT($B158:R158)))</f>
        <v/>
      </c>
      <c r="S294" t="str">
        <f>IF($A294="","",IF(S$1="","",COUNT($B158:S158)))</f>
        <v/>
      </c>
      <c r="T294" t="str">
        <f>IF($A294="","",IF(T$1="","",COUNT($B158:T158)))</f>
        <v/>
      </c>
      <c r="U294" t="str">
        <f>IF($A294="","",IF(U$1="","",COUNT($B158:U158)))</f>
        <v/>
      </c>
      <c r="V294" t="str">
        <f>IF($A294="","",IF(V$1="","",COUNT($B158:V158)))</f>
        <v/>
      </c>
      <c r="W294" t="str">
        <f>IF($A294="","",IF(W$1="","",COUNT($B158:W158)))</f>
        <v/>
      </c>
      <c r="X294" t="str">
        <f>IF($A294="","",IF(X$1="","",COUNT($B158:X158)))</f>
        <v/>
      </c>
      <c r="Y294" t="str">
        <f>IF($A294="","",IF(Y$1="","",COUNT($B158:Y158)))</f>
        <v/>
      </c>
      <c r="Z294" t="str">
        <f>IF($A294="","",IF(Z$1="","",COUNT($B158:Z158)))</f>
        <v/>
      </c>
      <c r="AA294" t="str">
        <f>IF($A294="","",IF(AA$1="","",COUNT($B158:AA158)))</f>
        <v/>
      </c>
      <c r="AB294" t="str">
        <f>IF($A294="","",IF(AB$1="","",COUNT($B158:AB158)))</f>
        <v/>
      </c>
      <c r="AC294" t="str">
        <f>IF($A294="","",IF(AC$1="","",COUNT($B158:AC158)))</f>
        <v/>
      </c>
      <c r="AD294" t="str">
        <f>IF($A294="","",IF(AD$1="","",COUNT($B158:AD158)))</f>
        <v/>
      </c>
      <c r="AE294" t="str">
        <f>IF($A294="","",IF(AE$1="","",COUNT($B158:AE158)))</f>
        <v/>
      </c>
      <c r="AF294" t="str">
        <f>IF($A294="","",IF(AF$1="","",COUNT($B158:AF158)))</f>
        <v/>
      </c>
      <c r="AG294" t="str">
        <f>IF($A294="","",IF(AG$1="","",COUNT($B158:AG158)))</f>
        <v/>
      </c>
      <c r="AH294" t="str">
        <f>IF($A294="","",IF(AH$1="","",COUNT($B158:AH158)))</f>
        <v/>
      </c>
      <c r="AI294" t="str">
        <f>IF($A294="","",IF(AI$1="","",COUNT($B158:AI158)))</f>
        <v/>
      </c>
      <c r="AJ294" t="str">
        <f>IF($A294="","",IF(AJ$1="","",COUNT($B158:AJ158)))</f>
        <v/>
      </c>
      <c r="AK294" t="str">
        <f>IF($A294="","",IF(AK$1="","",COUNT($B158:AK158)))</f>
        <v/>
      </c>
      <c r="AL294" t="str">
        <f>IF($A294="","",IF(AL$1="","",COUNT($B158:AL158)))</f>
        <v/>
      </c>
      <c r="AM294" t="str">
        <f>IF($A294="","",IF(AM$1="","",COUNT($B158:AM158)))</f>
        <v/>
      </c>
      <c r="AN294" t="str">
        <f>IF($A294="","",IF(AN$1="","",COUNT($B158:AN158)))</f>
        <v/>
      </c>
      <c r="AO294" t="str">
        <f>IF($A294="","",IF(AO$1="","",COUNT($B158:AO158)))</f>
        <v/>
      </c>
      <c r="AP294" t="str">
        <f>IF($A294="","",IF(AP$1="","",COUNT($B158:AP158)))</f>
        <v/>
      </c>
      <c r="AQ294" t="str">
        <f>IF($A294="","",IF(AQ$1="","",COUNT($B158:AQ158)))</f>
        <v/>
      </c>
      <c r="AR294" t="str">
        <f>IF($A294="","",IF(AR$1="","",COUNT($B158:AR158)))</f>
        <v/>
      </c>
      <c r="AS294" t="str">
        <f>IF($A294="","",IF(AS$1="","",COUNT($B158:AS158)))</f>
        <v/>
      </c>
      <c r="AT294" t="str">
        <f>IF($A294="","",IF(AT$1="","",COUNT($B158:AT158)))</f>
        <v/>
      </c>
      <c r="AU294" t="str">
        <f>IF($A294="","",IF(AU$1="","",COUNT($B158:AU158)))</f>
        <v/>
      </c>
      <c r="AV294" t="str">
        <f>IF($A294="","",IF(AV$1="","",COUNT($B158:AV158)))</f>
        <v/>
      </c>
      <c r="AW294" t="str">
        <f>IF($A294="","",IF(AW$1="","",COUNT($B158:AW158)))</f>
        <v/>
      </c>
      <c r="AX294" t="str">
        <f>IF($A294="","",IF(AX$1="","",COUNT($B158:AX158)))</f>
        <v/>
      </c>
      <c r="AY294" t="str">
        <f>IF($A294="","",IF(AY$1="","",COUNT($B158:AY158)))</f>
        <v/>
      </c>
      <c r="AZ294" t="str">
        <f>IF($A294="","",IF(AZ$1="","",COUNT($B158:AZ158)))</f>
        <v/>
      </c>
      <c r="BA294" t="str">
        <f>IF($A294="","",IF(BA$1="","",COUNT($B158:BA158)))</f>
        <v/>
      </c>
      <c r="BB294" t="str">
        <f>IF($A294="","",IF(BB$1="","",COUNT($B158:BB158)))</f>
        <v/>
      </c>
      <c r="BC294" t="str">
        <f>IF($A294="","",IF(BC$1="","",COUNT($B158:BC158)))</f>
        <v/>
      </c>
      <c r="BD294" t="str">
        <f>IF($A294="","",IF(BD$1="","",COUNT($B158:BD158)))</f>
        <v/>
      </c>
      <c r="BE294" t="str">
        <f>IF($A294="","",IF(BE$1="","",COUNT($B158:BE158)))</f>
        <v/>
      </c>
    </row>
    <row r="295" spans="1:57">
      <c r="A295" s="3" t="str">
        <f t="shared" si="17"/>
        <v/>
      </c>
      <c r="B295" t="str">
        <f>IF($A295="","",IF(B$1="","",COUNT($B159:B159)))</f>
        <v/>
      </c>
      <c r="C295" t="str">
        <f>IF($A295="","",IF(C$1="","",COUNT($B159:C159)))</f>
        <v/>
      </c>
      <c r="D295" t="str">
        <f>IF($A295="","",IF(D$1="","",COUNT($B159:D159)))</f>
        <v/>
      </c>
      <c r="E295" t="str">
        <f>IF($A295="","",IF(E$1="","",COUNT($B159:E159)))</f>
        <v/>
      </c>
      <c r="F295" t="str">
        <f>IF($A295="","",IF(F$1="","",COUNT($B159:F159)))</f>
        <v/>
      </c>
      <c r="G295" t="str">
        <f>IF($A295="","",IF(G$1="","",COUNT($B159:G159)))</f>
        <v/>
      </c>
      <c r="H295" t="str">
        <f>IF($A295="","",IF(H$1="","",COUNT($B159:H159)))</f>
        <v/>
      </c>
      <c r="I295" t="str">
        <f>IF($A295="","",IF(I$1="","",COUNT($B159:I159)))</f>
        <v/>
      </c>
      <c r="J295" t="str">
        <f>IF($A295="","",IF(J$1="","",COUNT($B159:J159)))</f>
        <v/>
      </c>
      <c r="K295" t="str">
        <f>IF($A295="","",IF(K$1="","",COUNT($B159:K159)))</f>
        <v/>
      </c>
      <c r="L295" t="str">
        <f>IF($A295="","",IF(L$1="","",COUNT($B159:L159)))</f>
        <v/>
      </c>
      <c r="M295" t="str">
        <f>IF($A295="","",IF(M$1="","",COUNT($B159:M159)))</f>
        <v/>
      </c>
      <c r="N295" t="str">
        <f>IF($A295="","",IF(N$1="","",COUNT($B159:N159)))</f>
        <v/>
      </c>
      <c r="O295" t="str">
        <f>IF($A295="","",IF(O$1="","",COUNT($B159:O159)))</f>
        <v/>
      </c>
      <c r="P295" t="str">
        <f>IF($A295="","",IF(P$1="","",COUNT($B159:P159)))</f>
        <v/>
      </c>
      <c r="Q295" t="str">
        <f>IF($A295="","",IF(Q$1="","",COUNT($B159:Q159)))</f>
        <v/>
      </c>
      <c r="R295" t="str">
        <f>IF($A295="","",IF(R$1="","",COUNT($B159:R159)))</f>
        <v/>
      </c>
      <c r="S295" t="str">
        <f>IF($A295="","",IF(S$1="","",COUNT($B159:S159)))</f>
        <v/>
      </c>
      <c r="T295" t="str">
        <f>IF($A295="","",IF(T$1="","",COUNT($B159:T159)))</f>
        <v/>
      </c>
      <c r="U295" t="str">
        <f>IF($A295="","",IF(U$1="","",COUNT($B159:U159)))</f>
        <v/>
      </c>
      <c r="V295" t="str">
        <f>IF($A295="","",IF(V$1="","",COUNT($B159:V159)))</f>
        <v/>
      </c>
      <c r="W295" t="str">
        <f>IF($A295="","",IF(W$1="","",COUNT($B159:W159)))</f>
        <v/>
      </c>
      <c r="X295" t="str">
        <f>IF($A295="","",IF(X$1="","",COUNT($B159:X159)))</f>
        <v/>
      </c>
      <c r="Y295" t="str">
        <f>IF($A295="","",IF(Y$1="","",COUNT($B159:Y159)))</f>
        <v/>
      </c>
      <c r="Z295" t="str">
        <f>IF($A295="","",IF(Z$1="","",COUNT($B159:Z159)))</f>
        <v/>
      </c>
      <c r="AA295" t="str">
        <f>IF($A295="","",IF(AA$1="","",COUNT($B159:AA159)))</f>
        <v/>
      </c>
      <c r="AB295" t="str">
        <f>IF($A295="","",IF(AB$1="","",COUNT($B159:AB159)))</f>
        <v/>
      </c>
      <c r="AC295" t="str">
        <f>IF($A295="","",IF(AC$1="","",COUNT($B159:AC159)))</f>
        <v/>
      </c>
      <c r="AD295" t="str">
        <f>IF($A295="","",IF(AD$1="","",COUNT($B159:AD159)))</f>
        <v/>
      </c>
      <c r="AE295" t="str">
        <f>IF($A295="","",IF(AE$1="","",COUNT($B159:AE159)))</f>
        <v/>
      </c>
      <c r="AF295" t="str">
        <f>IF($A295="","",IF(AF$1="","",COUNT($B159:AF159)))</f>
        <v/>
      </c>
      <c r="AG295" t="str">
        <f>IF($A295="","",IF(AG$1="","",COUNT($B159:AG159)))</f>
        <v/>
      </c>
      <c r="AH295" t="str">
        <f>IF($A295="","",IF(AH$1="","",COUNT($B159:AH159)))</f>
        <v/>
      </c>
      <c r="AI295" t="str">
        <f>IF($A295="","",IF(AI$1="","",COUNT($B159:AI159)))</f>
        <v/>
      </c>
      <c r="AJ295" t="str">
        <f>IF($A295="","",IF(AJ$1="","",COUNT($B159:AJ159)))</f>
        <v/>
      </c>
      <c r="AK295" t="str">
        <f>IF($A295="","",IF(AK$1="","",COUNT($B159:AK159)))</f>
        <v/>
      </c>
      <c r="AL295" t="str">
        <f>IF($A295="","",IF(AL$1="","",COUNT($B159:AL159)))</f>
        <v/>
      </c>
      <c r="AM295" t="str">
        <f>IF($A295="","",IF(AM$1="","",COUNT($B159:AM159)))</f>
        <v/>
      </c>
      <c r="AN295" t="str">
        <f>IF($A295="","",IF(AN$1="","",COUNT($B159:AN159)))</f>
        <v/>
      </c>
      <c r="AO295" t="str">
        <f>IF($A295="","",IF(AO$1="","",COUNT($B159:AO159)))</f>
        <v/>
      </c>
      <c r="AP295" t="str">
        <f>IF($A295="","",IF(AP$1="","",COUNT($B159:AP159)))</f>
        <v/>
      </c>
      <c r="AQ295" t="str">
        <f>IF($A295="","",IF(AQ$1="","",COUNT($B159:AQ159)))</f>
        <v/>
      </c>
      <c r="AR295" t="str">
        <f>IF($A295="","",IF(AR$1="","",COUNT($B159:AR159)))</f>
        <v/>
      </c>
      <c r="AS295" t="str">
        <f>IF($A295="","",IF(AS$1="","",COUNT($B159:AS159)))</f>
        <v/>
      </c>
      <c r="AT295" t="str">
        <f>IF($A295="","",IF(AT$1="","",COUNT($B159:AT159)))</f>
        <v/>
      </c>
      <c r="AU295" t="str">
        <f>IF($A295="","",IF(AU$1="","",COUNT($B159:AU159)))</f>
        <v/>
      </c>
      <c r="AV295" t="str">
        <f>IF($A295="","",IF(AV$1="","",COUNT($B159:AV159)))</f>
        <v/>
      </c>
      <c r="AW295" t="str">
        <f>IF($A295="","",IF(AW$1="","",COUNT($B159:AW159)))</f>
        <v/>
      </c>
      <c r="AX295" t="str">
        <f>IF($A295="","",IF(AX$1="","",COUNT($B159:AX159)))</f>
        <v/>
      </c>
      <c r="AY295" t="str">
        <f>IF($A295="","",IF(AY$1="","",COUNT($B159:AY159)))</f>
        <v/>
      </c>
      <c r="AZ295" t="str">
        <f>IF($A295="","",IF(AZ$1="","",COUNT($B159:AZ159)))</f>
        <v/>
      </c>
      <c r="BA295" t="str">
        <f>IF($A295="","",IF(BA$1="","",COUNT($B159:BA159)))</f>
        <v/>
      </c>
      <c r="BB295" t="str">
        <f>IF($A295="","",IF(BB$1="","",COUNT($B159:BB159)))</f>
        <v/>
      </c>
      <c r="BC295" t="str">
        <f>IF($A295="","",IF(BC$1="","",COUNT($B159:BC159)))</f>
        <v/>
      </c>
      <c r="BD295" t="str">
        <f>IF($A295="","",IF(BD$1="","",COUNT($B159:BD159)))</f>
        <v/>
      </c>
      <c r="BE295" t="str">
        <f>IF($A295="","",IF(BE$1="","",COUNT($B159:BE159)))</f>
        <v/>
      </c>
    </row>
    <row r="296" spans="1:57">
      <c r="A296" s="3" t="str">
        <f t="shared" si="17"/>
        <v/>
      </c>
      <c r="B296" t="str">
        <f>IF($A296="","",IF(B$1="","",COUNT($B160:B160)))</f>
        <v/>
      </c>
      <c r="C296" t="str">
        <f>IF($A296="","",IF(C$1="","",COUNT($B160:C160)))</f>
        <v/>
      </c>
      <c r="D296" t="str">
        <f>IF($A296="","",IF(D$1="","",COUNT($B160:D160)))</f>
        <v/>
      </c>
      <c r="E296" t="str">
        <f>IF($A296="","",IF(E$1="","",COUNT($B160:E160)))</f>
        <v/>
      </c>
      <c r="F296" t="str">
        <f>IF($A296="","",IF(F$1="","",COUNT($B160:F160)))</f>
        <v/>
      </c>
      <c r="G296" t="str">
        <f>IF($A296="","",IF(G$1="","",COUNT($B160:G160)))</f>
        <v/>
      </c>
      <c r="H296" t="str">
        <f>IF($A296="","",IF(H$1="","",COUNT($B160:H160)))</f>
        <v/>
      </c>
      <c r="I296" t="str">
        <f>IF($A296="","",IF(I$1="","",COUNT($B160:I160)))</f>
        <v/>
      </c>
      <c r="J296" t="str">
        <f>IF($A296="","",IF(J$1="","",COUNT($B160:J160)))</f>
        <v/>
      </c>
      <c r="K296" t="str">
        <f>IF($A296="","",IF(K$1="","",COUNT($B160:K160)))</f>
        <v/>
      </c>
      <c r="L296" t="str">
        <f>IF($A296="","",IF(L$1="","",COUNT($B160:L160)))</f>
        <v/>
      </c>
      <c r="M296" t="str">
        <f>IF($A296="","",IF(M$1="","",COUNT($B160:M160)))</f>
        <v/>
      </c>
      <c r="N296" t="str">
        <f>IF($A296="","",IF(N$1="","",COUNT($B160:N160)))</f>
        <v/>
      </c>
      <c r="O296" t="str">
        <f>IF($A296="","",IF(O$1="","",COUNT($B160:O160)))</f>
        <v/>
      </c>
      <c r="P296" t="str">
        <f>IF($A296="","",IF(P$1="","",COUNT($B160:P160)))</f>
        <v/>
      </c>
      <c r="Q296" t="str">
        <f>IF($A296="","",IF(Q$1="","",COUNT($B160:Q160)))</f>
        <v/>
      </c>
      <c r="R296" t="str">
        <f>IF($A296="","",IF(R$1="","",COUNT($B160:R160)))</f>
        <v/>
      </c>
      <c r="S296" t="str">
        <f>IF($A296="","",IF(S$1="","",COUNT($B160:S160)))</f>
        <v/>
      </c>
      <c r="T296" t="str">
        <f>IF($A296="","",IF(T$1="","",COUNT($B160:T160)))</f>
        <v/>
      </c>
      <c r="U296" t="str">
        <f>IF($A296="","",IF(U$1="","",COUNT($B160:U160)))</f>
        <v/>
      </c>
      <c r="V296" t="str">
        <f>IF($A296="","",IF(V$1="","",COUNT($B160:V160)))</f>
        <v/>
      </c>
      <c r="W296" t="str">
        <f>IF($A296="","",IF(W$1="","",COUNT($B160:W160)))</f>
        <v/>
      </c>
      <c r="X296" t="str">
        <f>IF($A296="","",IF(X$1="","",COUNT($B160:X160)))</f>
        <v/>
      </c>
      <c r="Y296" t="str">
        <f>IF($A296="","",IF(Y$1="","",COUNT($B160:Y160)))</f>
        <v/>
      </c>
      <c r="Z296" t="str">
        <f>IF($A296="","",IF(Z$1="","",COUNT($B160:Z160)))</f>
        <v/>
      </c>
      <c r="AA296" t="str">
        <f>IF($A296="","",IF(AA$1="","",COUNT($B160:AA160)))</f>
        <v/>
      </c>
      <c r="AB296" t="str">
        <f>IF($A296="","",IF(AB$1="","",COUNT($B160:AB160)))</f>
        <v/>
      </c>
      <c r="AC296" t="str">
        <f>IF($A296="","",IF(AC$1="","",COUNT($B160:AC160)))</f>
        <v/>
      </c>
      <c r="AD296" t="str">
        <f>IF($A296="","",IF(AD$1="","",COUNT($B160:AD160)))</f>
        <v/>
      </c>
      <c r="AE296" t="str">
        <f>IF($A296="","",IF(AE$1="","",COUNT($B160:AE160)))</f>
        <v/>
      </c>
      <c r="AF296" t="str">
        <f>IF($A296="","",IF(AF$1="","",COUNT($B160:AF160)))</f>
        <v/>
      </c>
      <c r="AG296" t="str">
        <f>IF($A296="","",IF(AG$1="","",COUNT($B160:AG160)))</f>
        <v/>
      </c>
      <c r="AH296" t="str">
        <f>IF($A296="","",IF(AH$1="","",COUNT($B160:AH160)))</f>
        <v/>
      </c>
      <c r="AI296" t="str">
        <f>IF($A296="","",IF(AI$1="","",COUNT($B160:AI160)))</f>
        <v/>
      </c>
      <c r="AJ296" t="str">
        <f>IF($A296="","",IF(AJ$1="","",COUNT($B160:AJ160)))</f>
        <v/>
      </c>
      <c r="AK296" t="str">
        <f>IF($A296="","",IF(AK$1="","",COUNT($B160:AK160)))</f>
        <v/>
      </c>
      <c r="AL296" t="str">
        <f>IF($A296="","",IF(AL$1="","",COUNT($B160:AL160)))</f>
        <v/>
      </c>
      <c r="AM296" t="str">
        <f>IF($A296="","",IF(AM$1="","",COUNT($B160:AM160)))</f>
        <v/>
      </c>
      <c r="AN296" t="str">
        <f>IF($A296="","",IF(AN$1="","",COUNT($B160:AN160)))</f>
        <v/>
      </c>
      <c r="AO296" t="str">
        <f>IF($A296="","",IF(AO$1="","",COUNT($B160:AO160)))</f>
        <v/>
      </c>
      <c r="AP296" t="str">
        <f>IF($A296="","",IF(AP$1="","",COUNT($B160:AP160)))</f>
        <v/>
      </c>
      <c r="AQ296" t="str">
        <f>IF($A296="","",IF(AQ$1="","",COUNT($B160:AQ160)))</f>
        <v/>
      </c>
      <c r="AR296" t="str">
        <f>IF($A296="","",IF(AR$1="","",COUNT($B160:AR160)))</f>
        <v/>
      </c>
      <c r="AS296" t="str">
        <f>IF($A296="","",IF(AS$1="","",COUNT($B160:AS160)))</f>
        <v/>
      </c>
      <c r="AT296" t="str">
        <f>IF($A296="","",IF(AT$1="","",COUNT($B160:AT160)))</f>
        <v/>
      </c>
      <c r="AU296" t="str">
        <f>IF($A296="","",IF(AU$1="","",COUNT($B160:AU160)))</f>
        <v/>
      </c>
      <c r="AV296" t="str">
        <f>IF($A296="","",IF(AV$1="","",COUNT($B160:AV160)))</f>
        <v/>
      </c>
      <c r="AW296" t="str">
        <f>IF($A296="","",IF(AW$1="","",COUNT($B160:AW160)))</f>
        <v/>
      </c>
      <c r="AX296" t="str">
        <f>IF($A296="","",IF(AX$1="","",COUNT($B160:AX160)))</f>
        <v/>
      </c>
      <c r="AY296" t="str">
        <f>IF($A296="","",IF(AY$1="","",COUNT($B160:AY160)))</f>
        <v/>
      </c>
      <c r="AZ296" t="str">
        <f>IF($A296="","",IF(AZ$1="","",COUNT($B160:AZ160)))</f>
        <v/>
      </c>
      <c r="BA296" t="str">
        <f>IF($A296="","",IF(BA$1="","",COUNT($B160:BA160)))</f>
        <v/>
      </c>
      <c r="BB296" t="str">
        <f>IF($A296="","",IF(BB$1="","",COUNT($B160:BB160)))</f>
        <v/>
      </c>
      <c r="BC296" t="str">
        <f>IF($A296="","",IF(BC$1="","",COUNT($B160:BC160)))</f>
        <v/>
      </c>
      <c r="BD296" t="str">
        <f>IF($A296="","",IF(BD$1="","",COUNT($B160:BD160)))</f>
        <v/>
      </c>
      <c r="BE296" t="str">
        <f>IF($A296="","",IF(BE$1="","",COUNT($B160:BE160)))</f>
        <v/>
      </c>
    </row>
    <row r="297" spans="1:57">
      <c r="A297" s="3" t="str">
        <f t="shared" si="17"/>
        <v/>
      </c>
      <c r="B297" t="str">
        <f>IF($A297="","",IF(B$1="","",COUNT($B161:B161)))</f>
        <v/>
      </c>
      <c r="C297" t="str">
        <f>IF($A297="","",IF(C$1="","",COUNT($B161:C161)))</f>
        <v/>
      </c>
      <c r="D297" t="str">
        <f>IF($A297="","",IF(D$1="","",COUNT($B161:D161)))</f>
        <v/>
      </c>
      <c r="E297" t="str">
        <f>IF($A297="","",IF(E$1="","",COUNT($B161:E161)))</f>
        <v/>
      </c>
      <c r="F297" t="str">
        <f>IF($A297="","",IF(F$1="","",COUNT($B161:F161)))</f>
        <v/>
      </c>
      <c r="G297" t="str">
        <f>IF($A297="","",IF(G$1="","",COUNT($B161:G161)))</f>
        <v/>
      </c>
      <c r="H297" t="str">
        <f>IF($A297="","",IF(H$1="","",COUNT($B161:H161)))</f>
        <v/>
      </c>
      <c r="I297" t="str">
        <f>IF($A297="","",IF(I$1="","",COUNT($B161:I161)))</f>
        <v/>
      </c>
      <c r="J297" t="str">
        <f>IF($A297="","",IF(J$1="","",COUNT($B161:J161)))</f>
        <v/>
      </c>
      <c r="K297" t="str">
        <f>IF($A297="","",IF(K$1="","",COUNT($B161:K161)))</f>
        <v/>
      </c>
      <c r="L297" t="str">
        <f>IF($A297="","",IF(L$1="","",COUNT($B161:L161)))</f>
        <v/>
      </c>
      <c r="M297" t="str">
        <f>IF($A297="","",IF(M$1="","",COUNT($B161:M161)))</f>
        <v/>
      </c>
      <c r="N297" t="str">
        <f>IF($A297="","",IF(N$1="","",COUNT($B161:N161)))</f>
        <v/>
      </c>
      <c r="O297" t="str">
        <f>IF($A297="","",IF(O$1="","",COUNT($B161:O161)))</f>
        <v/>
      </c>
      <c r="P297" t="str">
        <f>IF($A297="","",IF(P$1="","",COUNT($B161:P161)))</f>
        <v/>
      </c>
      <c r="Q297" t="str">
        <f>IF($A297="","",IF(Q$1="","",COUNT($B161:Q161)))</f>
        <v/>
      </c>
      <c r="R297" t="str">
        <f>IF($A297="","",IF(R$1="","",COUNT($B161:R161)))</f>
        <v/>
      </c>
      <c r="S297" t="str">
        <f>IF($A297="","",IF(S$1="","",COUNT($B161:S161)))</f>
        <v/>
      </c>
      <c r="T297" t="str">
        <f>IF($A297="","",IF(T$1="","",COUNT($B161:T161)))</f>
        <v/>
      </c>
      <c r="U297" t="str">
        <f>IF($A297="","",IF(U$1="","",COUNT($B161:U161)))</f>
        <v/>
      </c>
      <c r="V297" t="str">
        <f>IF($A297="","",IF(V$1="","",COUNT($B161:V161)))</f>
        <v/>
      </c>
      <c r="W297" t="str">
        <f>IF($A297="","",IF(W$1="","",COUNT($B161:W161)))</f>
        <v/>
      </c>
      <c r="X297" t="str">
        <f>IF($A297="","",IF(X$1="","",COUNT($B161:X161)))</f>
        <v/>
      </c>
      <c r="Y297" t="str">
        <f>IF($A297="","",IF(Y$1="","",COUNT($B161:Y161)))</f>
        <v/>
      </c>
      <c r="Z297" t="str">
        <f>IF($A297="","",IF(Z$1="","",COUNT($B161:Z161)))</f>
        <v/>
      </c>
      <c r="AA297" t="str">
        <f>IF($A297="","",IF(AA$1="","",COUNT($B161:AA161)))</f>
        <v/>
      </c>
      <c r="AB297" t="str">
        <f>IF($A297="","",IF(AB$1="","",COUNT($B161:AB161)))</f>
        <v/>
      </c>
      <c r="AC297" t="str">
        <f>IF($A297="","",IF(AC$1="","",COUNT($B161:AC161)))</f>
        <v/>
      </c>
      <c r="AD297" t="str">
        <f>IF($A297="","",IF(AD$1="","",COUNT($B161:AD161)))</f>
        <v/>
      </c>
      <c r="AE297" t="str">
        <f>IF($A297="","",IF(AE$1="","",COUNT($B161:AE161)))</f>
        <v/>
      </c>
      <c r="AF297" t="str">
        <f>IF($A297="","",IF(AF$1="","",COUNT($B161:AF161)))</f>
        <v/>
      </c>
      <c r="AG297" t="str">
        <f>IF($A297="","",IF(AG$1="","",COUNT($B161:AG161)))</f>
        <v/>
      </c>
      <c r="AH297" t="str">
        <f>IF($A297="","",IF(AH$1="","",COUNT($B161:AH161)))</f>
        <v/>
      </c>
      <c r="AI297" t="str">
        <f>IF($A297="","",IF(AI$1="","",COUNT($B161:AI161)))</f>
        <v/>
      </c>
      <c r="AJ297" t="str">
        <f>IF($A297="","",IF(AJ$1="","",COUNT($B161:AJ161)))</f>
        <v/>
      </c>
      <c r="AK297" t="str">
        <f>IF($A297="","",IF(AK$1="","",COUNT($B161:AK161)))</f>
        <v/>
      </c>
      <c r="AL297" t="str">
        <f>IF($A297="","",IF(AL$1="","",COUNT($B161:AL161)))</f>
        <v/>
      </c>
      <c r="AM297" t="str">
        <f>IF($A297="","",IF(AM$1="","",COUNT($B161:AM161)))</f>
        <v/>
      </c>
      <c r="AN297" t="str">
        <f>IF($A297="","",IF(AN$1="","",COUNT($B161:AN161)))</f>
        <v/>
      </c>
      <c r="AO297" t="str">
        <f>IF($A297="","",IF(AO$1="","",COUNT($B161:AO161)))</f>
        <v/>
      </c>
      <c r="AP297" t="str">
        <f>IF($A297="","",IF(AP$1="","",COUNT($B161:AP161)))</f>
        <v/>
      </c>
      <c r="AQ297" t="str">
        <f>IF($A297="","",IF(AQ$1="","",COUNT($B161:AQ161)))</f>
        <v/>
      </c>
      <c r="AR297" t="str">
        <f>IF($A297="","",IF(AR$1="","",COUNT($B161:AR161)))</f>
        <v/>
      </c>
      <c r="AS297" t="str">
        <f>IF($A297="","",IF(AS$1="","",COUNT($B161:AS161)))</f>
        <v/>
      </c>
      <c r="AT297" t="str">
        <f>IF($A297="","",IF(AT$1="","",COUNT($B161:AT161)))</f>
        <v/>
      </c>
      <c r="AU297" t="str">
        <f>IF($A297="","",IF(AU$1="","",COUNT($B161:AU161)))</f>
        <v/>
      </c>
      <c r="AV297" t="str">
        <f>IF($A297="","",IF(AV$1="","",COUNT($B161:AV161)))</f>
        <v/>
      </c>
      <c r="AW297" t="str">
        <f>IF($A297="","",IF(AW$1="","",COUNT($B161:AW161)))</f>
        <v/>
      </c>
      <c r="AX297" t="str">
        <f>IF($A297="","",IF(AX$1="","",COUNT($B161:AX161)))</f>
        <v/>
      </c>
      <c r="AY297" t="str">
        <f>IF($A297="","",IF(AY$1="","",COUNT($B161:AY161)))</f>
        <v/>
      </c>
      <c r="AZ297" t="str">
        <f>IF($A297="","",IF(AZ$1="","",COUNT($B161:AZ161)))</f>
        <v/>
      </c>
      <c r="BA297" t="str">
        <f>IF($A297="","",IF(BA$1="","",COUNT($B161:BA161)))</f>
        <v/>
      </c>
      <c r="BB297" t="str">
        <f>IF($A297="","",IF(BB$1="","",COUNT($B161:BB161)))</f>
        <v/>
      </c>
      <c r="BC297" t="str">
        <f>IF($A297="","",IF(BC$1="","",COUNT($B161:BC161)))</f>
        <v/>
      </c>
      <c r="BD297" t="str">
        <f>IF($A297="","",IF(BD$1="","",COUNT($B161:BD161)))</f>
        <v/>
      </c>
      <c r="BE297" t="str">
        <f>IF($A297="","",IF(BE$1="","",COUNT($B161:BE161)))</f>
        <v/>
      </c>
    </row>
    <row r="298" spans="1:57">
      <c r="A298" s="3" t="str">
        <f t="shared" si="17"/>
        <v/>
      </c>
      <c r="B298" t="str">
        <f>IF($A298="","",IF(B$1="","",COUNT($B162:B162)))</f>
        <v/>
      </c>
      <c r="C298" t="str">
        <f>IF($A298="","",IF(C$1="","",COUNT($B162:C162)))</f>
        <v/>
      </c>
      <c r="D298" t="str">
        <f>IF($A298="","",IF(D$1="","",COUNT($B162:D162)))</f>
        <v/>
      </c>
      <c r="E298" t="str">
        <f>IF($A298="","",IF(E$1="","",COUNT($B162:E162)))</f>
        <v/>
      </c>
      <c r="F298" t="str">
        <f>IF($A298="","",IF(F$1="","",COUNT($B162:F162)))</f>
        <v/>
      </c>
      <c r="G298" t="str">
        <f>IF($A298="","",IF(G$1="","",COUNT($B162:G162)))</f>
        <v/>
      </c>
      <c r="H298" t="str">
        <f>IF($A298="","",IF(H$1="","",COUNT($B162:H162)))</f>
        <v/>
      </c>
      <c r="I298" t="str">
        <f>IF($A298="","",IF(I$1="","",COUNT($B162:I162)))</f>
        <v/>
      </c>
      <c r="J298" t="str">
        <f>IF($A298="","",IF(J$1="","",COUNT($B162:J162)))</f>
        <v/>
      </c>
      <c r="K298" t="str">
        <f>IF($A298="","",IF(K$1="","",COUNT($B162:K162)))</f>
        <v/>
      </c>
      <c r="L298" t="str">
        <f>IF($A298="","",IF(L$1="","",COUNT($B162:L162)))</f>
        <v/>
      </c>
      <c r="M298" t="str">
        <f>IF($A298="","",IF(M$1="","",COUNT($B162:M162)))</f>
        <v/>
      </c>
      <c r="N298" t="str">
        <f>IF($A298="","",IF(N$1="","",COUNT($B162:N162)))</f>
        <v/>
      </c>
      <c r="O298" t="str">
        <f>IF($A298="","",IF(O$1="","",COUNT($B162:O162)))</f>
        <v/>
      </c>
      <c r="P298" t="str">
        <f>IF($A298="","",IF(P$1="","",COUNT($B162:P162)))</f>
        <v/>
      </c>
      <c r="Q298" t="str">
        <f>IF($A298="","",IF(Q$1="","",COUNT($B162:Q162)))</f>
        <v/>
      </c>
      <c r="R298" t="str">
        <f>IF($A298="","",IF(R$1="","",COUNT($B162:R162)))</f>
        <v/>
      </c>
      <c r="S298" t="str">
        <f>IF($A298="","",IF(S$1="","",COUNT($B162:S162)))</f>
        <v/>
      </c>
      <c r="T298" t="str">
        <f>IF($A298="","",IF(T$1="","",COUNT($B162:T162)))</f>
        <v/>
      </c>
      <c r="U298" t="str">
        <f>IF($A298="","",IF(U$1="","",COUNT($B162:U162)))</f>
        <v/>
      </c>
      <c r="V298" t="str">
        <f>IF($A298="","",IF(V$1="","",COUNT($B162:V162)))</f>
        <v/>
      </c>
      <c r="W298" t="str">
        <f>IF($A298="","",IF(W$1="","",COUNT($B162:W162)))</f>
        <v/>
      </c>
      <c r="X298" t="str">
        <f>IF($A298="","",IF(X$1="","",COUNT($B162:X162)))</f>
        <v/>
      </c>
      <c r="Y298" t="str">
        <f>IF($A298="","",IF(Y$1="","",COUNT($B162:Y162)))</f>
        <v/>
      </c>
      <c r="Z298" t="str">
        <f>IF($A298="","",IF(Z$1="","",COUNT($B162:Z162)))</f>
        <v/>
      </c>
      <c r="AA298" t="str">
        <f>IF($A298="","",IF(AA$1="","",COUNT($B162:AA162)))</f>
        <v/>
      </c>
      <c r="AB298" t="str">
        <f>IF($A298="","",IF(AB$1="","",COUNT($B162:AB162)))</f>
        <v/>
      </c>
      <c r="AC298" t="str">
        <f>IF($A298="","",IF(AC$1="","",COUNT($B162:AC162)))</f>
        <v/>
      </c>
      <c r="AD298" t="str">
        <f>IF($A298="","",IF(AD$1="","",COUNT($B162:AD162)))</f>
        <v/>
      </c>
      <c r="AE298" t="str">
        <f>IF($A298="","",IF(AE$1="","",COUNT($B162:AE162)))</f>
        <v/>
      </c>
      <c r="AF298" t="str">
        <f>IF($A298="","",IF(AF$1="","",COUNT($B162:AF162)))</f>
        <v/>
      </c>
      <c r="AG298" t="str">
        <f>IF($A298="","",IF(AG$1="","",COUNT($B162:AG162)))</f>
        <v/>
      </c>
      <c r="AH298" t="str">
        <f>IF($A298="","",IF(AH$1="","",COUNT($B162:AH162)))</f>
        <v/>
      </c>
      <c r="AI298" t="str">
        <f>IF($A298="","",IF(AI$1="","",COUNT($B162:AI162)))</f>
        <v/>
      </c>
      <c r="AJ298" t="str">
        <f>IF($A298="","",IF(AJ$1="","",COUNT($B162:AJ162)))</f>
        <v/>
      </c>
      <c r="AK298" t="str">
        <f>IF($A298="","",IF(AK$1="","",COUNT($B162:AK162)))</f>
        <v/>
      </c>
      <c r="AL298" t="str">
        <f>IF($A298="","",IF(AL$1="","",COUNT($B162:AL162)))</f>
        <v/>
      </c>
      <c r="AM298" t="str">
        <f>IF($A298="","",IF(AM$1="","",COUNT($B162:AM162)))</f>
        <v/>
      </c>
      <c r="AN298" t="str">
        <f>IF($A298="","",IF(AN$1="","",COUNT($B162:AN162)))</f>
        <v/>
      </c>
      <c r="AO298" t="str">
        <f>IF($A298="","",IF(AO$1="","",COUNT($B162:AO162)))</f>
        <v/>
      </c>
      <c r="AP298" t="str">
        <f>IF($A298="","",IF(AP$1="","",COUNT($B162:AP162)))</f>
        <v/>
      </c>
      <c r="AQ298" t="str">
        <f>IF($A298="","",IF(AQ$1="","",COUNT($B162:AQ162)))</f>
        <v/>
      </c>
      <c r="AR298" t="str">
        <f>IF($A298="","",IF(AR$1="","",COUNT($B162:AR162)))</f>
        <v/>
      </c>
      <c r="AS298" t="str">
        <f>IF($A298="","",IF(AS$1="","",COUNT($B162:AS162)))</f>
        <v/>
      </c>
      <c r="AT298" t="str">
        <f>IF($A298="","",IF(AT$1="","",COUNT($B162:AT162)))</f>
        <v/>
      </c>
      <c r="AU298" t="str">
        <f>IF($A298="","",IF(AU$1="","",COUNT($B162:AU162)))</f>
        <v/>
      </c>
      <c r="AV298" t="str">
        <f>IF($A298="","",IF(AV$1="","",COUNT($B162:AV162)))</f>
        <v/>
      </c>
      <c r="AW298" t="str">
        <f>IF($A298="","",IF(AW$1="","",COUNT($B162:AW162)))</f>
        <v/>
      </c>
      <c r="AX298" t="str">
        <f>IF($A298="","",IF(AX$1="","",COUNT($B162:AX162)))</f>
        <v/>
      </c>
      <c r="AY298" t="str">
        <f>IF($A298="","",IF(AY$1="","",COUNT($B162:AY162)))</f>
        <v/>
      </c>
      <c r="AZ298" t="str">
        <f>IF($A298="","",IF(AZ$1="","",COUNT($B162:AZ162)))</f>
        <v/>
      </c>
      <c r="BA298" t="str">
        <f>IF($A298="","",IF(BA$1="","",COUNT($B162:BA162)))</f>
        <v/>
      </c>
      <c r="BB298" t="str">
        <f>IF($A298="","",IF(BB$1="","",COUNT($B162:BB162)))</f>
        <v/>
      </c>
      <c r="BC298" t="str">
        <f>IF($A298="","",IF(BC$1="","",COUNT($B162:BC162)))</f>
        <v/>
      </c>
      <c r="BD298" t="str">
        <f>IF($A298="","",IF(BD$1="","",COUNT($B162:BD162)))</f>
        <v/>
      </c>
      <c r="BE298" t="str">
        <f>IF($A298="","",IF(BE$1="","",COUNT($B162:BE162)))</f>
        <v/>
      </c>
    </row>
    <row r="299" spans="1:57">
      <c r="A299" s="3" t="str">
        <f t="shared" si="17"/>
        <v/>
      </c>
      <c r="B299" t="str">
        <f>IF($A299="","",IF(B$1="","",COUNT($B163:B163)))</f>
        <v/>
      </c>
      <c r="C299" t="str">
        <f>IF($A299="","",IF(C$1="","",COUNT($B163:C163)))</f>
        <v/>
      </c>
      <c r="D299" t="str">
        <f>IF($A299="","",IF(D$1="","",COUNT($B163:D163)))</f>
        <v/>
      </c>
      <c r="E299" t="str">
        <f>IF($A299="","",IF(E$1="","",COUNT($B163:E163)))</f>
        <v/>
      </c>
      <c r="F299" t="str">
        <f>IF($A299="","",IF(F$1="","",COUNT($B163:F163)))</f>
        <v/>
      </c>
      <c r="G299" t="str">
        <f>IF($A299="","",IF(G$1="","",COUNT($B163:G163)))</f>
        <v/>
      </c>
      <c r="H299" t="str">
        <f>IF($A299="","",IF(H$1="","",COUNT($B163:H163)))</f>
        <v/>
      </c>
      <c r="I299" t="str">
        <f>IF($A299="","",IF(I$1="","",COUNT($B163:I163)))</f>
        <v/>
      </c>
      <c r="J299" t="str">
        <f>IF($A299="","",IF(J$1="","",COUNT($B163:J163)))</f>
        <v/>
      </c>
      <c r="K299" t="str">
        <f>IF($A299="","",IF(K$1="","",COUNT($B163:K163)))</f>
        <v/>
      </c>
      <c r="L299" t="str">
        <f>IF($A299="","",IF(L$1="","",COUNT($B163:L163)))</f>
        <v/>
      </c>
      <c r="M299" t="str">
        <f>IF($A299="","",IF(M$1="","",COUNT($B163:M163)))</f>
        <v/>
      </c>
      <c r="N299" t="str">
        <f>IF($A299="","",IF(N$1="","",COUNT($B163:N163)))</f>
        <v/>
      </c>
      <c r="O299" t="str">
        <f>IF($A299="","",IF(O$1="","",COUNT($B163:O163)))</f>
        <v/>
      </c>
      <c r="P299" t="str">
        <f>IF($A299="","",IF(P$1="","",COUNT($B163:P163)))</f>
        <v/>
      </c>
      <c r="Q299" t="str">
        <f>IF($A299="","",IF(Q$1="","",COUNT($B163:Q163)))</f>
        <v/>
      </c>
      <c r="R299" t="str">
        <f>IF($A299="","",IF(R$1="","",COUNT($B163:R163)))</f>
        <v/>
      </c>
      <c r="S299" t="str">
        <f>IF($A299="","",IF(S$1="","",COUNT($B163:S163)))</f>
        <v/>
      </c>
      <c r="T299" t="str">
        <f>IF($A299="","",IF(T$1="","",COUNT($B163:T163)))</f>
        <v/>
      </c>
      <c r="U299" t="str">
        <f>IF($A299="","",IF(U$1="","",COUNT($B163:U163)))</f>
        <v/>
      </c>
      <c r="V299" t="str">
        <f>IF($A299="","",IF(V$1="","",COUNT($B163:V163)))</f>
        <v/>
      </c>
      <c r="W299" t="str">
        <f>IF($A299="","",IF(W$1="","",COUNT($B163:W163)))</f>
        <v/>
      </c>
      <c r="X299" t="str">
        <f>IF($A299="","",IF(X$1="","",COUNT($B163:X163)))</f>
        <v/>
      </c>
      <c r="Y299" t="str">
        <f>IF($A299="","",IF(Y$1="","",COUNT($B163:Y163)))</f>
        <v/>
      </c>
      <c r="Z299" t="str">
        <f>IF($A299="","",IF(Z$1="","",COUNT($B163:Z163)))</f>
        <v/>
      </c>
      <c r="AA299" t="str">
        <f>IF($A299="","",IF(AA$1="","",COUNT($B163:AA163)))</f>
        <v/>
      </c>
      <c r="AB299" t="str">
        <f>IF($A299="","",IF(AB$1="","",COUNT($B163:AB163)))</f>
        <v/>
      </c>
      <c r="AC299" t="str">
        <f>IF($A299="","",IF(AC$1="","",COUNT($B163:AC163)))</f>
        <v/>
      </c>
      <c r="AD299" t="str">
        <f>IF($A299="","",IF(AD$1="","",COUNT($B163:AD163)))</f>
        <v/>
      </c>
      <c r="AE299" t="str">
        <f>IF($A299="","",IF(AE$1="","",COUNT($B163:AE163)))</f>
        <v/>
      </c>
      <c r="AF299" t="str">
        <f>IF($A299="","",IF(AF$1="","",COUNT($B163:AF163)))</f>
        <v/>
      </c>
      <c r="AG299" t="str">
        <f>IF($A299="","",IF(AG$1="","",COUNT($B163:AG163)))</f>
        <v/>
      </c>
      <c r="AH299" t="str">
        <f>IF($A299="","",IF(AH$1="","",COUNT($B163:AH163)))</f>
        <v/>
      </c>
      <c r="AI299" t="str">
        <f>IF($A299="","",IF(AI$1="","",COUNT($B163:AI163)))</f>
        <v/>
      </c>
      <c r="AJ299" t="str">
        <f>IF($A299="","",IF(AJ$1="","",COUNT($B163:AJ163)))</f>
        <v/>
      </c>
      <c r="AK299" t="str">
        <f>IF($A299="","",IF(AK$1="","",COUNT($B163:AK163)))</f>
        <v/>
      </c>
      <c r="AL299" t="str">
        <f>IF($A299="","",IF(AL$1="","",COUNT($B163:AL163)))</f>
        <v/>
      </c>
      <c r="AM299" t="str">
        <f>IF($A299="","",IF(AM$1="","",COUNT($B163:AM163)))</f>
        <v/>
      </c>
      <c r="AN299" t="str">
        <f>IF($A299="","",IF(AN$1="","",COUNT($B163:AN163)))</f>
        <v/>
      </c>
      <c r="AO299" t="str">
        <f>IF($A299="","",IF(AO$1="","",COUNT($B163:AO163)))</f>
        <v/>
      </c>
      <c r="AP299" t="str">
        <f>IF($A299="","",IF(AP$1="","",COUNT($B163:AP163)))</f>
        <v/>
      </c>
      <c r="AQ299" t="str">
        <f>IF($A299="","",IF(AQ$1="","",COUNT($B163:AQ163)))</f>
        <v/>
      </c>
      <c r="AR299" t="str">
        <f>IF($A299="","",IF(AR$1="","",COUNT($B163:AR163)))</f>
        <v/>
      </c>
      <c r="AS299" t="str">
        <f>IF($A299="","",IF(AS$1="","",COUNT($B163:AS163)))</f>
        <v/>
      </c>
      <c r="AT299" t="str">
        <f>IF($A299="","",IF(AT$1="","",COUNT($B163:AT163)))</f>
        <v/>
      </c>
      <c r="AU299" t="str">
        <f>IF($A299="","",IF(AU$1="","",COUNT($B163:AU163)))</f>
        <v/>
      </c>
      <c r="AV299" t="str">
        <f>IF($A299="","",IF(AV$1="","",COUNT($B163:AV163)))</f>
        <v/>
      </c>
      <c r="AW299" t="str">
        <f>IF($A299="","",IF(AW$1="","",COUNT($B163:AW163)))</f>
        <v/>
      </c>
      <c r="AX299" t="str">
        <f>IF($A299="","",IF(AX$1="","",COUNT($B163:AX163)))</f>
        <v/>
      </c>
      <c r="AY299" t="str">
        <f>IF($A299="","",IF(AY$1="","",COUNT($B163:AY163)))</f>
        <v/>
      </c>
      <c r="AZ299" t="str">
        <f>IF($A299="","",IF(AZ$1="","",COUNT($B163:AZ163)))</f>
        <v/>
      </c>
      <c r="BA299" t="str">
        <f>IF($A299="","",IF(BA$1="","",COUNT($B163:BA163)))</f>
        <v/>
      </c>
      <c r="BB299" t="str">
        <f>IF($A299="","",IF(BB$1="","",COUNT($B163:BB163)))</f>
        <v/>
      </c>
      <c r="BC299" t="str">
        <f>IF($A299="","",IF(BC$1="","",COUNT($B163:BC163)))</f>
        <v/>
      </c>
      <c r="BD299" t="str">
        <f>IF($A299="","",IF(BD$1="","",COUNT($B163:BD163)))</f>
        <v/>
      </c>
      <c r="BE299" t="str">
        <f>IF($A299="","",IF(BE$1="","",COUNT($B163:BE163)))</f>
        <v/>
      </c>
    </row>
    <row r="300" spans="1:57">
      <c r="A300" s="3" t="str">
        <f t="shared" si="17"/>
        <v/>
      </c>
      <c r="B300" t="str">
        <f>IF($A300="","",IF(B$1="","",COUNT($B164:B164)))</f>
        <v/>
      </c>
      <c r="C300" t="str">
        <f>IF($A300="","",IF(C$1="","",COUNT($B164:C164)))</f>
        <v/>
      </c>
      <c r="D300" t="str">
        <f>IF($A300="","",IF(D$1="","",COUNT($B164:D164)))</f>
        <v/>
      </c>
      <c r="E300" t="str">
        <f>IF($A300="","",IF(E$1="","",COUNT($B164:E164)))</f>
        <v/>
      </c>
      <c r="F300" t="str">
        <f>IF($A300="","",IF(F$1="","",COUNT($B164:F164)))</f>
        <v/>
      </c>
      <c r="G300" t="str">
        <f>IF($A300="","",IF(G$1="","",COUNT($B164:G164)))</f>
        <v/>
      </c>
      <c r="H300" t="str">
        <f>IF($A300="","",IF(H$1="","",COUNT($B164:H164)))</f>
        <v/>
      </c>
      <c r="I300" t="str">
        <f>IF($A300="","",IF(I$1="","",COUNT($B164:I164)))</f>
        <v/>
      </c>
      <c r="J300" t="str">
        <f>IF($A300="","",IF(J$1="","",COUNT($B164:J164)))</f>
        <v/>
      </c>
      <c r="K300" t="str">
        <f>IF($A300="","",IF(K$1="","",COUNT($B164:K164)))</f>
        <v/>
      </c>
      <c r="L300" t="str">
        <f>IF($A300="","",IF(L$1="","",COUNT($B164:L164)))</f>
        <v/>
      </c>
      <c r="M300" t="str">
        <f>IF($A300="","",IF(M$1="","",COUNT($B164:M164)))</f>
        <v/>
      </c>
      <c r="N300" t="str">
        <f>IF($A300="","",IF(N$1="","",COUNT($B164:N164)))</f>
        <v/>
      </c>
      <c r="O300" t="str">
        <f>IF($A300="","",IF(O$1="","",COUNT($B164:O164)))</f>
        <v/>
      </c>
      <c r="P300" t="str">
        <f>IF($A300="","",IF(P$1="","",COUNT($B164:P164)))</f>
        <v/>
      </c>
      <c r="Q300" t="str">
        <f>IF($A300="","",IF(Q$1="","",COUNT($B164:Q164)))</f>
        <v/>
      </c>
      <c r="R300" t="str">
        <f>IF($A300="","",IF(R$1="","",COUNT($B164:R164)))</f>
        <v/>
      </c>
      <c r="S300" t="str">
        <f>IF($A300="","",IF(S$1="","",COUNT($B164:S164)))</f>
        <v/>
      </c>
      <c r="T300" t="str">
        <f>IF($A300="","",IF(T$1="","",COUNT($B164:T164)))</f>
        <v/>
      </c>
      <c r="U300" t="str">
        <f>IF($A300="","",IF(U$1="","",COUNT($B164:U164)))</f>
        <v/>
      </c>
      <c r="V300" t="str">
        <f>IF($A300="","",IF(V$1="","",COUNT($B164:V164)))</f>
        <v/>
      </c>
      <c r="W300" t="str">
        <f>IF($A300="","",IF(W$1="","",COUNT($B164:W164)))</f>
        <v/>
      </c>
      <c r="X300" t="str">
        <f>IF($A300="","",IF(X$1="","",COUNT($B164:X164)))</f>
        <v/>
      </c>
      <c r="Y300" t="str">
        <f>IF($A300="","",IF(Y$1="","",COUNT($B164:Y164)))</f>
        <v/>
      </c>
      <c r="Z300" t="str">
        <f>IF($A300="","",IF(Z$1="","",COUNT($B164:Z164)))</f>
        <v/>
      </c>
      <c r="AA300" t="str">
        <f>IF($A300="","",IF(AA$1="","",COUNT($B164:AA164)))</f>
        <v/>
      </c>
      <c r="AB300" t="str">
        <f>IF($A300="","",IF(AB$1="","",COUNT($B164:AB164)))</f>
        <v/>
      </c>
      <c r="AC300" t="str">
        <f>IF($A300="","",IF(AC$1="","",COUNT($B164:AC164)))</f>
        <v/>
      </c>
      <c r="AD300" t="str">
        <f>IF($A300="","",IF(AD$1="","",COUNT($B164:AD164)))</f>
        <v/>
      </c>
      <c r="AE300" t="str">
        <f>IF($A300="","",IF(AE$1="","",COUNT($B164:AE164)))</f>
        <v/>
      </c>
      <c r="AF300" t="str">
        <f>IF($A300="","",IF(AF$1="","",COUNT($B164:AF164)))</f>
        <v/>
      </c>
      <c r="AG300" t="str">
        <f>IF($A300="","",IF(AG$1="","",COUNT($B164:AG164)))</f>
        <v/>
      </c>
      <c r="AH300" t="str">
        <f>IF($A300="","",IF(AH$1="","",COUNT($B164:AH164)))</f>
        <v/>
      </c>
      <c r="AI300" t="str">
        <f>IF($A300="","",IF(AI$1="","",COUNT($B164:AI164)))</f>
        <v/>
      </c>
      <c r="AJ300" t="str">
        <f>IF($A300="","",IF(AJ$1="","",COUNT($B164:AJ164)))</f>
        <v/>
      </c>
      <c r="AK300" t="str">
        <f>IF($A300="","",IF(AK$1="","",COUNT($B164:AK164)))</f>
        <v/>
      </c>
      <c r="AL300" t="str">
        <f>IF($A300="","",IF(AL$1="","",COUNT($B164:AL164)))</f>
        <v/>
      </c>
      <c r="AM300" t="str">
        <f>IF($A300="","",IF(AM$1="","",COUNT($B164:AM164)))</f>
        <v/>
      </c>
      <c r="AN300" t="str">
        <f>IF($A300="","",IF(AN$1="","",COUNT($B164:AN164)))</f>
        <v/>
      </c>
      <c r="AO300" t="str">
        <f>IF($A300="","",IF(AO$1="","",COUNT($B164:AO164)))</f>
        <v/>
      </c>
      <c r="AP300" t="str">
        <f>IF($A300="","",IF(AP$1="","",COUNT($B164:AP164)))</f>
        <v/>
      </c>
      <c r="AQ300" t="str">
        <f>IF($A300="","",IF(AQ$1="","",COUNT($B164:AQ164)))</f>
        <v/>
      </c>
      <c r="AR300" t="str">
        <f>IF($A300="","",IF(AR$1="","",COUNT($B164:AR164)))</f>
        <v/>
      </c>
      <c r="AS300" t="str">
        <f>IF($A300="","",IF(AS$1="","",COUNT($B164:AS164)))</f>
        <v/>
      </c>
      <c r="AT300" t="str">
        <f>IF($A300="","",IF(AT$1="","",COUNT($B164:AT164)))</f>
        <v/>
      </c>
      <c r="AU300" t="str">
        <f>IF($A300="","",IF(AU$1="","",COUNT($B164:AU164)))</f>
        <v/>
      </c>
      <c r="AV300" t="str">
        <f>IF($A300="","",IF(AV$1="","",COUNT($B164:AV164)))</f>
        <v/>
      </c>
      <c r="AW300" t="str">
        <f>IF($A300="","",IF(AW$1="","",COUNT($B164:AW164)))</f>
        <v/>
      </c>
      <c r="AX300" t="str">
        <f>IF($A300="","",IF(AX$1="","",COUNT($B164:AX164)))</f>
        <v/>
      </c>
      <c r="AY300" t="str">
        <f>IF($A300="","",IF(AY$1="","",COUNT($B164:AY164)))</f>
        <v/>
      </c>
      <c r="AZ300" t="str">
        <f>IF($A300="","",IF(AZ$1="","",COUNT($B164:AZ164)))</f>
        <v/>
      </c>
      <c r="BA300" t="str">
        <f>IF($A300="","",IF(BA$1="","",COUNT($B164:BA164)))</f>
        <v/>
      </c>
      <c r="BB300" t="str">
        <f>IF($A300="","",IF(BB$1="","",COUNT($B164:BB164)))</f>
        <v/>
      </c>
      <c r="BC300" t="str">
        <f>IF($A300="","",IF(BC$1="","",COUNT($B164:BC164)))</f>
        <v/>
      </c>
      <c r="BD300" t="str">
        <f>IF($A300="","",IF(BD$1="","",COUNT($B164:BD164)))</f>
        <v/>
      </c>
      <c r="BE300" t="str">
        <f>IF($A300="","",IF(BE$1="","",COUNT($B164:BE164)))</f>
        <v/>
      </c>
    </row>
    <row r="301" spans="1:57">
      <c r="A301" s="3" t="str">
        <f t="shared" si="17"/>
        <v/>
      </c>
      <c r="B301" t="str">
        <f>IF($A301="","",IF(B$1="","",COUNT($B165:B165)))</f>
        <v/>
      </c>
      <c r="C301" t="str">
        <f>IF($A301="","",IF(C$1="","",COUNT($B165:C165)))</f>
        <v/>
      </c>
      <c r="D301" t="str">
        <f>IF($A301="","",IF(D$1="","",COUNT($B165:D165)))</f>
        <v/>
      </c>
      <c r="E301" t="str">
        <f>IF($A301="","",IF(E$1="","",COUNT($B165:E165)))</f>
        <v/>
      </c>
      <c r="F301" t="str">
        <f>IF($A301="","",IF(F$1="","",COUNT($B165:F165)))</f>
        <v/>
      </c>
      <c r="G301" t="str">
        <f>IF($A301="","",IF(G$1="","",COUNT($B165:G165)))</f>
        <v/>
      </c>
      <c r="H301" t="str">
        <f>IF($A301="","",IF(H$1="","",COUNT($B165:H165)))</f>
        <v/>
      </c>
      <c r="I301" t="str">
        <f>IF($A301="","",IF(I$1="","",COUNT($B165:I165)))</f>
        <v/>
      </c>
      <c r="J301" t="str">
        <f>IF($A301="","",IF(J$1="","",COUNT($B165:J165)))</f>
        <v/>
      </c>
      <c r="K301" t="str">
        <f>IF($A301="","",IF(K$1="","",COUNT($B165:K165)))</f>
        <v/>
      </c>
      <c r="L301" t="str">
        <f>IF($A301="","",IF(L$1="","",COUNT($B165:L165)))</f>
        <v/>
      </c>
      <c r="M301" t="str">
        <f>IF($A301="","",IF(M$1="","",COUNT($B165:M165)))</f>
        <v/>
      </c>
      <c r="N301" t="str">
        <f>IF($A301="","",IF(N$1="","",COUNT($B165:N165)))</f>
        <v/>
      </c>
      <c r="O301" t="str">
        <f>IF($A301="","",IF(O$1="","",COUNT($B165:O165)))</f>
        <v/>
      </c>
      <c r="P301" t="str">
        <f>IF($A301="","",IF(P$1="","",COUNT($B165:P165)))</f>
        <v/>
      </c>
      <c r="Q301" t="str">
        <f>IF($A301="","",IF(Q$1="","",COUNT($B165:Q165)))</f>
        <v/>
      </c>
      <c r="R301" t="str">
        <f>IF($A301="","",IF(R$1="","",COUNT($B165:R165)))</f>
        <v/>
      </c>
      <c r="S301" t="str">
        <f>IF($A301="","",IF(S$1="","",COUNT($B165:S165)))</f>
        <v/>
      </c>
      <c r="T301" t="str">
        <f>IF($A301="","",IF(T$1="","",COUNT($B165:T165)))</f>
        <v/>
      </c>
      <c r="U301" t="str">
        <f>IF($A301="","",IF(U$1="","",COUNT($B165:U165)))</f>
        <v/>
      </c>
      <c r="V301" t="str">
        <f>IF($A301="","",IF(V$1="","",COUNT($B165:V165)))</f>
        <v/>
      </c>
      <c r="W301" t="str">
        <f>IF($A301="","",IF(W$1="","",COUNT($B165:W165)))</f>
        <v/>
      </c>
      <c r="X301" t="str">
        <f>IF($A301="","",IF(X$1="","",COUNT($B165:X165)))</f>
        <v/>
      </c>
      <c r="Y301" t="str">
        <f>IF($A301="","",IF(Y$1="","",COUNT($B165:Y165)))</f>
        <v/>
      </c>
      <c r="Z301" t="str">
        <f>IF($A301="","",IF(Z$1="","",COUNT($B165:Z165)))</f>
        <v/>
      </c>
      <c r="AA301" t="str">
        <f>IF($A301="","",IF(AA$1="","",COUNT($B165:AA165)))</f>
        <v/>
      </c>
      <c r="AB301" t="str">
        <f>IF($A301="","",IF(AB$1="","",COUNT($B165:AB165)))</f>
        <v/>
      </c>
      <c r="AC301" t="str">
        <f>IF($A301="","",IF(AC$1="","",COUNT($B165:AC165)))</f>
        <v/>
      </c>
      <c r="AD301" t="str">
        <f>IF($A301="","",IF(AD$1="","",COUNT($B165:AD165)))</f>
        <v/>
      </c>
      <c r="AE301" t="str">
        <f>IF($A301="","",IF(AE$1="","",COUNT($B165:AE165)))</f>
        <v/>
      </c>
      <c r="AF301" t="str">
        <f>IF($A301="","",IF(AF$1="","",COUNT($B165:AF165)))</f>
        <v/>
      </c>
      <c r="AG301" t="str">
        <f>IF($A301="","",IF(AG$1="","",COUNT($B165:AG165)))</f>
        <v/>
      </c>
      <c r="AH301" t="str">
        <f>IF($A301="","",IF(AH$1="","",COUNT($B165:AH165)))</f>
        <v/>
      </c>
      <c r="AI301" t="str">
        <f>IF($A301="","",IF(AI$1="","",COUNT($B165:AI165)))</f>
        <v/>
      </c>
      <c r="AJ301" t="str">
        <f>IF($A301="","",IF(AJ$1="","",COUNT($B165:AJ165)))</f>
        <v/>
      </c>
      <c r="AK301" t="str">
        <f>IF($A301="","",IF(AK$1="","",COUNT($B165:AK165)))</f>
        <v/>
      </c>
      <c r="AL301" t="str">
        <f>IF($A301="","",IF(AL$1="","",COUNT($B165:AL165)))</f>
        <v/>
      </c>
      <c r="AM301" t="str">
        <f>IF($A301="","",IF(AM$1="","",COUNT($B165:AM165)))</f>
        <v/>
      </c>
      <c r="AN301" t="str">
        <f>IF($A301="","",IF(AN$1="","",COUNT($B165:AN165)))</f>
        <v/>
      </c>
      <c r="AO301" t="str">
        <f>IF($A301="","",IF(AO$1="","",COUNT($B165:AO165)))</f>
        <v/>
      </c>
      <c r="AP301" t="str">
        <f>IF($A301="","",IF(AP$1="","",COUNT($B165:AP165)))</f>
        <v/>
      </c>
      <c r="AQ301" t="str">
        <f>IF($A301="","",IF(AQ$1="","",COUNT($B165:AQ165)))</f>
        <v/>
      </c>
      <c r="AR301" t="str">
        <f>IF($A301="","",IF(AR$1="","",COUNT($B165:AR165)))</f>
        <v/>
      </c>
      <c r="AS301" t="str">
        <f>IF($A301="","",IF(AS$1="","",COUNT($B165:AS165)))</f>
        <v/>
      </c>
      <c r="AT301" t="str">
        <f>IF($A301="","",IF(AT$1="","",COUNT($B165:AT165)))</f>
        <v/>
      </c>
      <c r="AU301" t="str">
        <f>IF($A301="","",IF(AU$1="","",COUNT($B165:AU165)))</f>
        <v/>
      </c>
      <c r="AV301" t="str">
        <f>IF($A301="","",IF(AV$1="","",COUNT($B165:AV165)))</f>
        <v/>
      </c>
      <c r="AW301" t="str">
        <f>IF($A301="","",IF(AW$1="","",COUNT($B165:AW165)))</f>
        <v/>
      </c>
      <c r="AX301" t="str">
        <f>IF($A301="","",IF(AX$1="","",COUNT($B165:AX165)))</f>
        <v/>
      </c>
      <c r="AY301" t="str">
        <f>IF($A301="","",IF(AY$1="","",COUNT($B165:AY165)))</f>
        <v/>
      </c>
      <c r="AZ301" t="str">
        <f>IF($A301="","",IF(AZ$1="","",COUNT($B165:AZ165)))</f>
        <v/>
      </c>
      <c r="BA301" t="str">
        <f>IF($A301="","",IF(BA$1="","",COUNT($B165:BA165)))</f>
        <v/>
      </c>
      <c r="BB301" t="str">
        <f>IF($A301="","",IF(BB$1="","",COUNT($B165:BB165)))</f>
        <v/>
      </c>
      <c r="BC301" t="str">
        <f>IF($A301="","",IF(BC$1="","",COUNT($B165:BC165)))</f>
        <v/>
      </c>
      <c r="BD301" t="str">
        <f>IF($A301="","",IF(BD$1="","",COUNT($B165:BD165)))</f>
        <v/>
      </c>
      <c r="BE301" t="str">
        <f>IF($A301="","",IF(BE$1="","",COUNT($B165:BE165)))</f>
        <v/>
      </c>
    </row>
    <row r="302" spans="1:57">
      <c r="A302" s="3" t="str">
        <f t="shared" si="17"/>
        <v/>
      </c>
      <c r="B302" t="str">
        <f>IF($A302="","",IF(B$1="","",COUNT($B166:B166)))</f>
        <v/>
      </c>
      <c r="C302" t="str">
        <f>IF($A302="","",IF(C$1="","",COUNT($B166:C166)))</f>
        <v/>
      </c>
      <c r="D302" t="str">
        <f>IF($A302="","",IF(D$1="","",COUNT($B166:D166)))</f>
        <v/>
      </c>
      <c r="E302" t="str">
        <f>IF($A302="","",IF(E$1="","",COUNT($B166:E166)))</f>
        <v/>
      </c>
      <c r="F302" t="str">
        <f>IF($A302="","",IF(F$1="","",COUNT($B166:F166)))</f>
        <v/>
      </c>
      <c r="G302" t="str">
        <f>IF($A302="","",IF(G$1="","",COUNT($B166:G166)))</f>
        <v/>
      </c>
      <c r="H302" t="str">
        <f>IF($A302="","",IF(H$1="","",COUNT($B166:H166)))</f>
        <v/>
      </c>
      <c r="I302" t="str">
        <f>IF($A302="","",IF(I$1="","",COUNT($B166:I166)))</f>
        <v/>
      </c>
      <c r="J302" t="str">
        <f>IF($A302="","",IF(J$1="","",COUNT($B166:J166)))</f>
        <v/>
      </c>
      <c r="K302" t="str">
        <f>IF($A302="","",IF(K$1="","",COUNT($B166:K166)))</f>
        <v/>
      </c>
      <c r="L302" t="str">
        <f>IF($A302="","",IF(L$1="","",COUNT($B166:L166)))</f>
        <v/>
      </c>
      <c r="M302" t="str">
        <f>IF($A302="","",IF(M$1="","",COUNT($B166:M166)))</f>
        <v/>
      </c>
      <c r="N302" t="str">
        <f>IF($A302="","",IF(N$1="","",COUNT($B166:N166)))</f>
        <v/>
      </c>
      <c r="O302" t="str">
        <f>IF($A302="","",IF(O$1="","",COUNT($B166:O166)))</f>
        <v/>
      </c>
      <c r="P302" t="str">
        <f>IF($A302="","",IF(P$1="","",COUNT($B166:P166)))</f>
        <v/>
      </c>
      <c r="Q302" t="str">
        <f>IF($A302="","",IF(Q$1="","",COUNT($B166:Q166)))</f>
        <v/>
      </c>
      <c r="R302" t="str">
        <f>IF($A302="","",IF(R$1="","",COUNT($B166:R166)))</f>
        <v/>
      </c>
      <c r="S302" t="str">
        <f>IF($A302="","",IF(S$1="","",COUNT($B166:S166)))</f>
        <v/>
      </c>
      <c r="T302" t="str">
        <f>IF($A302="","",IF(T$1="","",COUNT($B166:T166)))</f>
        <v/>
      </c>
      <c r="U302" t="str">
        <f>IF($A302="","",IF(U$1="","",COUNT($B166:U166)))</f>
        <v/>
      </c>
      <c r="V302" t="str">
        <f>IF($A302="","",IF(V$1="","",COUNT($B166:V166)))</f>
        <v/>
      </c>
      <c r="W302" t="str">
        <f>IF($A302="","",IF(W$1="","",COUNT($B166:W166)))</f>
        <v/>
      </c>
      <c r="X302" t="str">
        <f>IF($A302="","",IF(X$1="","",COUNT($B166:X166)))</f>
        <v/>
      </c>
      <c r="Y302" t="str">
        <f>IF($A302="","",IF(Y$1="","",COUNT($B166:Y166)))</f>
        <v/>
      </c>
      <c r="Z302" t="str">
        <f>IF($A302="","",IF(Z$1="","",COUNT($B166:Z166)))</f>
        <v/>
      </c>
      <c r="AA302" t="str">
        <f>IF($A302="","",IF(AA$1="","",COUNT($B166:AA166)))</f>
        <v/>
      </c>
      <c r="AB302" t="str">
        <f>IF($A302="","",IF(AB$1="","",COUNT($B166:AB166)))</f>
        <v/>
      </c>
      <c r="AC302" t="str">
        <f>IF($A302="","",IF(AC$1="","",COUNT($B166:AC166)))</f>
        <v/>
      </c>
      <c r="AD302" t="str">
        <f>IF($A302="","",IF(AD$1="","",COUNT($B166:AD166)))</f>
        <v/>
      </c>
      <c r="AE302" t="str">
        <f>IF($A302="","",IF(AE$1="","",COUNT($B166:AE166)))</f>
        <v/>
      </c>
      <c r="AF302" t="str">
        <f>IF($A302="","",IF(AF$1="","",COUNT($B166:AF166)))</f>
        <v/>
      </c>
      <c r="AG302" t="str">
        <f>IF($A302="","",IF(AG$1="","",COUNT($B166:AG166)))</f>
        <v/>
      </c>
      <c r="AH302" t="str">
        <f>IF($A302="","",IF(AH$1="","",COUNT($B166:AH166)))</f>
        <v/>
      </c>
      <c r="AI302" t="str">
        <f>IF($A302="","",IF(AI$1="","",COUNT($B166:AI166)))</f>
        <v/>
      </c>
      <c r="AJ302" t="str">
        <f>IF($A302="","",IF(AJ$1="","",COUNT($B166:AJ166)))</f>
        <v/>
      </c>
      <c r="AK302" t="str">
        <f>IF($A302="","",IF(AK$1="","",COUNT($B166:AK166)))</f>
        <v/>
      </c>
      <c r="AL302" t="str">
        <f>IF($A302="","",IF(AL$1="","",COUNT($B166:AL166)))</f>
        <v/>
      </c>
      <c r="AM302" t="str">
        <f>IF($A302="","",IF(AM$1="","",COUNT($B166:AM166)))</f>
        <v/>
      </c>
      <c r="AN302" t="str">
        <f>IF($A302="","",IF(AN$1="","",COUNT($B166:AN166)))</f>
        <v/>
      </c>
      <c r="AO302" t="str">
        <f>IF($A302="","",IF(AO$1="","",COUNT($B166:AO166)))</f>
        <v/>
      </c>
      <c r="AP302" t="str">
        <f>IF($A302="","",IF(AP$1="","",COUNT($B166:AP166)))</f>
        <v/>
      </c>
      <c r="AQ302" t="str">
        <f>IF($A302="","",IF(AQ$1="","",COUNT($B166:AQ166)))</f>
        <v/>
      </c>
      <c r="AR302" t="str">
        <f>IF($A302="","",IF(AR$1="","",COUNT($B166:AR166)))</f>
        <v/>
      </c>
      <c r="AS302" t="str">
        <f>IF($A302="","",IF(AS$1="","",COUNT($B166:AS166)))</f>
        <v/>
      </c>
      <c r="AT302" t="str">
        <f>IF($A302="","",IF(AT$1="","",COUNT($B166:AT166)))</f>
        <v/>
      </c>
      <c r="AU302" t="str">
        <f>IF($A302="","",IF(AU$1="","",COUNT($B166:AU166)))</f>
        <v/>
      </c>
      <c r="AV302" t="str">
        <f>IF($A302="","",IF(AV$1="","",COUNT($B166:AV166)))</f>
        <v/>
      </c>
      <c r="AW302" t="str">
        <f>IF($A302="","",IF(AW$1="","",COUNT($B166:AW166)))</f>
        <v/>
      </c>
      <c r="AX302" t="str">
        <f>IF($A302="","",IF(AX$1="","",COUNT($B166:AX166)))</f>
        <v/>
      </c>
      <c r="AY302" t="str">
        <f>IF($A302="","",IF(AY$1="","",COUNT($B166:AY166)))</f>
        <v/>
      </c>
      <c r="AZ302" t="str">
        <f>IF($A302="","",IF(AZ$1="","",COUNT($B166:AZ166)))</f>
        <v/>
      </c>
      <c r="BA302" t="str">
        <f>IF($A302="","",IF(BA$1="","",COUNT($B166:BA166)))</f>
        <v/>
      </c>
      <c r="BB302" t="str">
        <f>IF($A302="","",IF(BB$1="","",COUNT($B166:BB166)))</f>
        <v/>
      </c>
      <c r="BC302" t="str">
        <f>IF($A302="","",IF(BC$1="","",COUNT($B166:BC166)))</f>
        <v/>
      </c>
      <c r="BD302" t="str">
        <f>IF($A302="","",IF(BD$1="","",COUNT($B166:BD166)))</f>
        <v/>
      </c>
      <c r="BE302" t="str">
        <f>IF($A302="","",IF(BE$1="","",COUNT($B166:BE166)))</f>
        <v/>
      </c>
    </row>
    <row r="303" spans="1:57">
      <c r="A303" s="3" t="str">
        <f t="shared" si="17"/>
        <v/>
      </c>
      <c r="B303" t="str">
        <f>IF($A303="","",IF(B$1="","",COUNT($B167:B167)))</f>
        <v/>
      </c>
      <c r="C303" t="str">
        <f>IF($A303="","",IF(C$1="","",COUNT($B167:C167)))</f>
        <v/>
      </c>
      <c r="D303" t="str">
        <f>IF($A303="","",IF(D$1="","",COUNT($B167:D167)))</f>
        <v/>
      </c>
      <c r="E303" t="str">
        <f>IF($A303="","",IF(E$1="","",COUNT($B167:E167)))</f>
        <v/>
      </c>
      <c r="F303" t="str">
        <f>IF($A303="","",IF(F$1="","",COUNT($B167:F167)))</f>
        <v/>
      </c>
      <c r="G303" t="str">
        <f>IF($A303="","",IF(G$1="","",COUNT($B167:G167)))</f>
        <v/>
      </c>
      <c r="H303" t="str">
        <f>IF($A303="","",IF(H$1="","",COUNT($B167:H167)))</f>
        <v/>
      </c>
      <c r="I303" t="str">
        <f>IF($A303="","",IF(I$1="","",COUNT($B167:I167)))</f>
        <v/>
      </c>
      <c r="J303" t="str">
        <f>IF($A303="","",IF(J$1="","",COUNT($B167:J167)))</f>
        <v/>
      </c>
      <c r="K303" t="str">
        <f>IF($A303="","",IF(K$1="","",COUNT($B167:K167)))</f>
        <v/>
      </c>
      <c r="L303" t="str">
        <f>IF($A303="","",IF(L$1="","",COUNT($B167:L167)))</f>
        <v/>
      </c>
      <c r="M303" t="str">
        <f>IF($A303="","",IF(M$1="","",COUNT($B167:M167)))</f>
        <v/>
      </c>
      <c r="N303" t="str">
        <f>IF($A303="","",IF(N$1="","",COUNT($B167:N167)))</f>
        <v/>
      </c>
      <c r="O303" t="str">
        <f>IF($A303="","",IF(O$1="","",COUNT($B167:O167)))</f>
        <v/>
      </c>
      <c r="P303" t="str">
        <f>IF($A303="","",IF(P$1="","",COUNT($B167:P167)))</f>
        <v/>
      </c>
      <c r="Q303" t="str">
        <f>IF($A303="","",IF(Q$1="","",COUNT($B167:Q167)))</f>
        <v/>
      </c>
      <c r="R303" t="str">
        <f>IF($A303="","",IF(R$1="","",COUNT($B167:R167)))</f>
        <v/>
      </c>
      <c r="S303" t="str">
        <f>IF($A303="","",IF(S$1="","",COUNT($B167:S167)))</f>
        <v/>
      </c>
      <c r="T303" t="str">
        <f>IF($A303="","",IF(T$1="","",COUNT($B167:T167)))</f>
        <v/>
      </c>
      <c r="U303" t="str">
        <f>IF($A303="","",IF(U$1="","",COUNT($B167:U167)))</f>
        <v/>
      </c>
      <c r="V303" t="str">
        <f>IF($A303="","",IF(V$1="","",COUNT($B167:V167)))</f>
        <v/>
      </c>
      <c r="W303" t="str">
        <f>IF($A303="","",IF(W$1="","",COUNT($B167:W167)))</f>
        <v/>
      </c>
      <c r="X303" t="str">
        <f>IF($A303="","",IF(X$1="","",COUNT($B167:X167)))</f>
        <v/>
      </c>
      <c r="Y303" t="str">
        <f>IF($A303="","",IF(Y$1="","",COUNT($B167:Y167)))</f>
        <v/>
      </c>
      <c r="Z303" t="str">
        <f>IF($A303="","",IF(Z$1="","",COUNT($B167:Z167)))</f>
        <v/>
      </c>
      <c r="AA303" t="str">
        <f>IF($A303="","",IF(AA$1="","",COUNT($B167:AA167)))</f>
        <v/>
      </c>
      <c r="AB303" t="str">
        <f>IF($A303="","",IF(AB$1="","",COUNT($B167:AB167)))</f>
        <v/>
      </c>
      <c r="AC303" t="str">
        <f>IF($A303="","",IF(AC$1="","",COUNT($B167:AC167)))</f>
        <v/>
      </c>
      <c r="AD303" t="str">
        <f>IF($A303="","",IF(AD$1="","",COUNT($B167:AD167)))</f>
        <v/>
      </c>
      <c r="AE303" t="str">
        <f>IF($A303="","",IF(AE$1="","",COUNT($B167:AE167)))</f>
        <v/>
      </c>
      <c r="AF303" t="str">
        <f>IF($A303="","",IF(AF$1="","",COUNT($B167:AF167)))</f>
        <v/>
      </c>
      <c r="AG303" t="str">
        <f>IF($A303="","",IF(AG$1="","",COUNT($B167:AG167)))</f>
        <v/>
      </c>
      <c r="AH303" t="str">
        <f>IF($A303="","",IF(AH$1="","",COUNT($B167:AH167)))</f>
        <v/>
      </c>
      <c r="AI303" t="str">
        <f>IF($A303="","",IF(AI$1="","",COUNT($B167:AI167)))</f>
        <v/>
      </c>
      <c r="AJ303" t="str">
        <f>IF($A303="","",IF(AJ$1="","",COUNT($B167:AJ167)))</f>
        <v/>
      </c>
      <c r="AK303" t="str">
        <f>IF($A303="","",IF(AK$1="","",COUNT($B167:AK167)))</f>
        <v/>
      </c>
      <c r="AL303" t="str">
        <f>IF($A303="","",IF(AL$1="","",COUNT($B167:AL167)))</f>
        <v/>
      </c>
      <c r="AM303" t="str">
        <f>IF($A303="","",IF(AM$1="","",COUNT($B167:AM167)))</f>
        <v/>
      </c>
      <c r="AN303" t="str">
        <f>IF($A303="","",IF(AN$1="","",COUNT($B167:AN167)))</f>
        <v/>
      </c>
      <c r="AO303" t="str">
        <f>IF($A303="","",IF(AO$1="","",COUNT($B167:AO167)))</f>
        <v/>
      </c>
      <c r="AP303" t="str">
        <f>IF($A303="","",IF(AP$1="","",COUNT($B167:AP167)))</f>
        <v/>
      </c>
      <c r="AQ303" t="str">
        <f>IF($A303="","",IF(AQ$1="","",COUNT($B167:AQ167)))</f>
        <v/>
      </c>
      <c r="AR303" t="str">
        <f>IF($A303="","",IF(AR$1="","",COUNT($B167:AR167)))</f>
        <v/>
      </c>
      <c r="AS303" t="str">
        <f>IF($A303="","",IF(AS$1="","",COUNT($B167:AS167)))</f>
        <v/>
      </c>
      <c r="AT303" t="str">
        <f>IF($A303="","",IF(AT$1="","",COUNT($B167:AT167)))</f>
        <v/>
      </c>
      <c r="AU303" t="str">
        <f>IF($A303="","",IF(AU$1="","",COUNT($B167:AU167)))</f>
        <v/>
      </c>
      <c r="AV303" t="str">
        <f>IF($A303="","",IF(AV$1="","",COUNT($B167:AV167)))</f>
        <v/>
      </c>
      <c r="AW303" t="str">
        <f>IF($A303="","",IF(AW$1="","",COUNT($B167:AW167)))</f>
        <v/>
      </c>
      <c r="AX303" t="str">
        <f>IF($A303="","",IF(AX$1="","",COUNT($B167:AX167)))</f>
        <v/>
      </c>
      <c r="AY303" t="str">
        <f>IF($A303="","",IF(AY$1="","",COUNT($B167:AY167)))</f>
        <v/>
      </c>
      <c r="AZ303" t="str">
        <f>IF($A303="","",IF(AZ$1="","",COUNT($B167:AZ167)))</f>
        <v/>
      </c>
      <c r="BA303" t="str">
        <f>IF($A303="","",IF(BA$1="","",COUNT($B167:BA167)))</f>
        <v/>
      </c>
      <c r="BB303" t="str">
        <f>IF($A303="","",IF(BB$1="","",COUNT($B167:BB167)))</f>
        <v/>
      </c>
      <c r="BC303" t="str">
        <f>IF($A303="","",IF(BC$1="","",COUNT($B167:BC167)))</f>
        <v/>
      </c>
      <c r="BD303" t="str">
        <f>IF($A303="","",IF(BD$1="","",COUNT($B167:BD167)))</f>
        <v/>
      </c>
      <c r="BE303" t="str">
        <f>IF($A303="","",IF(BE$1="","",COUNT($B167:BE167)))</f>
        <v/>
      </c>
    </row>
    <row r="304" spans="1:57">
      <c r="A304" s="3" t="str">
        <f t="shared" si="17"/>
        <v/>
      </c>
      <c r="B304" t="str">
        <f>IF($A304="","",IF(B$1="","",COUNT($B168:B168)))</f>
        <v/>
      </c>
      <c r="C304" t="str">
        <f>IF($A304="","",IF(C$1="","",COUNT($B168:C168)))</f>
        <v/>
      </c>
      <c r="D304" t="str">
        <f>IF($A304="","",IF(D$1="","",COUNT($B168:D168)))</f>
        <v/>
      </c>
      <c r="E304" t="str">
        <f>IF($A304="","",IF(E$1="","",COUNT($B168:E168)))</f>
        <v/>
      </c>
      <c r="F304" t="str">
        <f>IF($A304="","",IF(F$1="","",COUNT($B168:F168)))</f>
        <v/>
      </c>
      <c r="G304" t="str">
        <f>IF($A304="","",IF(G$1="","",COUNT($B168:G168)))</f>
        <v/>
      </c>
      <c r="H304" t="str">
        <f>IF($A304="","",IF(H$1="","",COUNT($B168:H168)))</f>
        <v/>
      </c>
      <c r="I304" t="str">
        <f>IF($A304="","",IF(I$1="","",COUNT($B168:I168)))</f>
        <v/>
      </c>
      <c r="J304" t="str">
        <f>IF($A304="","",IF(J$1="","",COUNT($B168:J168)))</f>
        <v/>
      </c>
      <c r="K304" t="str">
        <f>IF($A304="","",IF(K$1="","",COUNT($B168:K168)))</f>
        <v/>
      </c>
      <c r="L304" t="str">
        <f>IF($A304="","",IF(L$1="","",COUNT($B168:L168)))</f>
        <v/>
      </c>
      <c r="M304" t="str">
        <f>IF($A304="","",IF(M$1="","",COUNT($B168:M168)))</f>
        <v/>
      </c>
      <c r="N304" t="str">
        <f>IF($A304="","",IF(N$1="","",COUNT($B168:N168)))</f>
        <v/>
      </c>
      <c r="O304" t="str">
        <f>IF($A304="","",IF(O$1="","",COUNT($B168:O168)))</f>
        <v/>
      </c>
      <c r="P304" t="str">
        <f>IF($A304="","",IF(P$1="","",COUNT($B168:P168)))</f>
        <v/>
      </c>
      <c r="Q304" t="str">
        <f>IF($A304="","",IF(Q$1="","",COUNT($B168:Q168)))</f>
        <v/>
      </c>
      <c r="R304" t="str">
        <f>IF($A304="","",IF(R$1="","",COUNT($B168:R168)))</f>
        <v/>
      </c>
      <c r="S304" t="str">
        <f>IF($A304="","",IF(S$1="","",COUNT($B168:S168)))</f>
        <v/>
      </c>
      <c r="T304" t="str">
        <f>IF($A304="","",IF(T$1="","",COUNT($B168:T168)))</f>
        <v/>
      </c>
      <c r="U304" t="str">
        <f>IF($A304="","",IF(U$1="","",COUNT($B168:U168)))</f>
        <v/>
      </c>
      <c r="V304" t="str">
        <f>IF($A304="","",IF(V$1="","",COUNT($B168:V168)))</f>
        <v/>
      </c>
      <c r="W304" t="str">
        <f>IF($A304="","",IF(W$1="","",COUNT($B168:W168)))</f>
        <v/>
      </c>
      <c r="X304" t="str">
        <f>IF($A304="","",IF(X$1="","",COUNT($B168:X168)))</f>
        <v/>
      </c>
      <c r="Y304" t="str">
        <f>IF($A304="","",IF(Y$1="","",COUNT($B168:Y168)))</f>
        <v/>
      </c>
      <c r="Z304" t="str">
        <f>IF($A304="","",IF(Z$1="","",COUNT($B168:Z168)))</f>
        <v/>
      </c>
      <c r="AA304" t="str">
        <f>IF($A304="","",IF(AA$1="","",COUNT($B168:AA168)))</f>
        <v/>
      </c>
      <c r="AB304" t="str">
        <f>IF($A304="","",IF(AB$1="","",COUNT($B168:AB168)))</f>
        <v/>
      </c>
      <c r="AC304" t="str">
        <f>IF($A304="","",IF(AC$1="","",COUNT($B168:AC168)))</f>
        <v/>
      </c>
      <c r="AD304" t="str">
        <f>IF($A304="","",IF(AD$1="","",COUNT($B168:AD168)))</f>
        <v/>
      </c>
      <c r="AE304" t="str">
        <f>IF($A304="","",IF(AE$1="","",COUNT($B168:AE168)))</f>
        <v/>
      </c>
      <c r="AF304" t="str">
        <f>IF($A304="","",IF(AF$1="","",COUNT($B168:AF168)))</f>
        <v/>
      </c>
      <c r="AG304" t="str">
        <f>IF($A304="","",IF(AG$1="","",COUNT($B168:AG168)))</f>
        <v/>
      </c>
      <c r="AH304" t="str">
        <f>IF($A304="","",IF(AH$1="","",COUNT($B168:AH168)))</f>
        <v/>
      </c>
      <c r="AI304" t="str">
        <f>IF($A304="","",IF(AI$1="","",COUNT($B168:AI168)))</f>
        <v/>
      </c>
      <c r="AJ304" t="str">
        <f>IF($A304="","",IF(AJ$1="","",COUNT($B168:AJ168)))</f>
        <v/>
      </c>
      <c r="AK304" t="str">
        <f>IF($A304="","",IF(AK$1="","",COUNT($B168:AK168)))</f>
        <v/>
      </c>
      <c r="AL304" t="str">
        <f>IF($A304="","",IF(AL$1="","",COUNT($B168:AL168)))</f>
        <v/>
      </c>
      <c r="AM304" t="str">
        <f>IF($A304="","",IF(AM$1="","",COUNT($B168:AM168)))</f>
        <v/>
      </c>
      <c r="AN304" t="str">
        <f>IF($A304="","",IF(AN$1="","",COUNT($B168:AN168)))</f>
        <v/>
      </c>
      <c r="AO304" t="str">
        <f>IF($A304="","",IF(AO$1="","",COUNT($B168:AO168)))</f>
        <v/>
      </c>
      <c r="AP304" t="str">
        <f>IF($A304="","",IF(AP$1="","",COUNT($B168:AP168)))</f>
        <v/>
      </c>
      <c r="AQ304" t="str">
        <f>IF($A304="","",IF(AQ$1="","",COUNT($B168:AQ168)))</f>
        <v/>
      </c>
      <c r="AR304" t="str">
        <f>IF($A304="","",IF(AR$1="","",COUNT($B168:AR168)))</f>
        <v/>
      </c>
      <c r="AS304" t="str">
        <f>IF($A304="","",IF(AS$1="","",COUNT($B168:AS168)))</f>
        <v/>
      </c>
      <c r="AT304" t="str">
        <f>IF($A304="","",IF(AT$1="","",COUNT($B168:AT168)))</f>
        <v/>
      </c>
      <c r="AU304" t="str">
        <f>IF($A304="","",IF(AU$1="","",COUNT($B168:AU168)))</f>
        <v/>
      </c>
      <c r="AV304" t="str">
        <f>IF($A304="","",IF(AV$1="","",COUNT($B168:AV168)))</f>
        <v/>
      </c>
      <c r="AW304" t="str">
        <f>IF($A304="","",IF(AW$1="","",COUNT($B168:AW168)))</f>
        <v/>
      </c>
      <c r="AX304" t="str">
        <f>IF($A304="","",IF(AX$1="","",COUNT($B168:AX168)))</f>
        <v/>
      </c>
      <c r="AY304" t="str">
        <f>IF($A304="","",IF(AY$1="","",COUNT($B168:AY168)))</f>
        <v/>
      </c>
      <c r="AZ304" t="str">
        <f>IF($A304="","",IF(AZ$1="","",COUNT($B168:AZ168)))</f>
        <v/>
      </c>
      <c r="BA304" t="str">
        <f>IF($A304="","",IF(BA$1="","",COUNT($B168:BA168)))</f>
        <v/>
      </c>
      <c r="BB304" t="str">
        <f>IF($A304="","",IF(BB$1="","",COUNT($B168:BB168)))</f>
        <v/>
      </c>
      <c r="BC304" t="str">
        <f>IF($A304="","",IF(BC$1="","",COUNT($B168:BC168)))</f>
        <v/>
      </c>
      <c r="BD304" t="str">
        <f>IF($A304="","",IF(BD$1="","",COUNT($B168:BD168)))</f>
        <v/>
      </c>
      <c r="BE304" t="str">
        <f>IF($A304="","",IF(BE$1="","",COUNT($B168:BE168)))</f>
        <v/>
      </c>
    </row>
    <row r="305" spans="1:57">
      <c r="A305" s="3" t="str">
        <f t="shared" si="17"/>
        <v/>
      </c>
      <c r="B305" t="str">
        <f>IF($A305="","",IF(B$1="","",COUNT($B169:B169)))</f>
        <v/>
      </c>
      <c r="C305" t="str">
        <f>IF($A305="","",IF(C$1="","",COUNT($B169:C169)))</f>
        <v/>
      </c>
      <c r="D305" t="str">
        <f>IF($A305="","",IF(D$1="","",COUNT($B169:D169)))</f>
        <v/>
      </c>
      <c r="E305" t="str">
        <f>IF($A305="","",IF(E$1="","",COUNT($B169:E169)))</f>
        <v/>
      </c>
      <c r="F305" t="str">
        <f>IF($A305="","",IF(F$1="","",COUNT($B169:F169)))</f>
        <v/>
      </c>
      <c r="G305" t="str">
        <f>IF($A305="","",IF(G$1="","",COUNT($B169:G169)))</f>
        <v/>
      </c>
      <c r="H305" t="str">
        <f>IF($A305="","",IF(H$1="","",COUNT($B169:H169)))</f>
        <v/>
      </c>
      <c r="I305" t="str">
        <f>IF($A305="","",IF(I$1="","",COUNT($B169:I169)))</f>
        <v/>
      </c>
      <c r="J305" t="str">
        <f>IF($A305="","",IF(J$1="","",COUNT($B169:J169)))</f>
        <v/>
      </c>
      <c r="K305" t="str">
        <f>IF($A305="","",IF(K$1="","",COUNT($B169:K169)))</f>
        <v/>
      </c>
      <c r="L305" t="str">
        <f>IF($A305="","",IF(L$1="","",COUNT($B169:L169)))</f>
        <v/>
      </c>
      <c r="M305" t="str">
        <f>IF($A305="","",IF(M$1="","",COUNT($B169:M169)))</f>
        <v/>
      </c>
      <c r="N305" t="str">
        <f>IF($A305="","",IF(N$1="","",COUNT($B169:N169)))</f>
        <v/>
      </c>
      <c r="O305" t="str">
        <f>IF($A305="","",IF(O$1="","",COUNT($B169:O169)))</f>
        <v/>
      </c>
      <c r="P305" t="str">
        <f>IF($A305="","",IF(P$1="","",COUNT($B169:P169)))</f>
        <v/>
      </c>
      <c r="Q305" t="str">
        <f>IF($A305="","",IF(Q$1="","",COUNT($B169:Q169)))</f>
        <v/>
      </c>
      <c r="R305" t="str">
        <f>IF($A305="","",IF(R$1="","",COUNT($B169:R169)))</f>
        <v/>
      </c>
      <c r="S305" t="str">
        <f>IF($A305="","",IF(S$1="","",COUNT($B169:S169)))</f>
        <v/>
      </c>
      <c r="T305" t="str">
        <f>IF($A305="","",IF(T$1="","",COUNT($B169:T169)))</f>
        <v/>
      </c>
      <c r="U305" t="str">
        <f>IF($A305="","",IF(U$1="","",COUNT($B169:U169)))</f>
        <v/>
      </c>
      <c r="V305" t="str">
        <f>IF($A305="","",IF(V$1="","",COUNT($B169:V169)))</f>
        <v/>
      </c>
      <c r="W305" t="str">
        <f>IF($A305="","",IF(W$1="","",COUNT($B169:W169)))</f>
        <v/>
      </c>
      <c r="X305" t="str">
        <f>IF($A305="","",IF(X$1="","",COUNT($B169:X169)))</f>
        <v/>
      </c>
      <c r="Y305" t="str">
        <f>IF($A305="","",IF(Y$1="","",COUNT($B169:Y169)))</f>
        <v/>
      </c>
      <c r="Z305" t="str">
        <f>IF($A305="","",IF(Z$1="","",COUNT($B169:Z169)))</f>
        <v/>
      </c>
      <c r="AA305" t="str">
        <f>IF($A305="","",IF(AA$1="","",COUNT($B169:AA169)))</f>
        <v/>
      </c>
      <c r="AB305" t="str">
        <f>IF($A305="","",IF(AB$1="","",COUNT($B169:AB169)))</f>
        <v/>
      </c>
      <c r="AC305" t="str">
        <f>IF($A305="","",IF(AC$1="","",COUNT($B169:AC169)))</f>
        <v/>
      </c>
      <c r="AD305" t="str">
        <f>IF($A305="","",IF(AD$1="","",COUNT($B169:AD169)))</f>
        <v/>
      </c>
      <c r="AE305" t="str">
        <f>IF($A305="","",IF(AE$1="","",COUNT($B169:AE169)))</f>
        <v/>
      </c>
      <c r="AF305" t="str">
        <f>IF($A305="","",IF(AF$1="","",COUNT($B169:AF169)))</f>
        <v/>
      </c>
      <c r="AG305" t="str">
        <f>IF($A305="","",IF(AG$1="","",COUNT($B169:AG169)))</f>
        <v/>
      </c>
      <c r="AH305" t="str">
        <f>IF($A305="","",IF(AH$1="","",COUNT($B169:AH169)))</f>
        <v/>
      </c>
      <c r="AI305" t="str">
        <f>IF($A305="","",IF(AI$1="","",COUNT($B169:AI169)))</f>
        <v/>
      </c>
      <c r="AJ305" t="str">
        <f>IF($A305="","",IF(AJ$1="","",COUNT($B169:AJ169)))</f>
        <v/>
      </c>
      <c r="AK305" t="str">
        <f>IF($A305="","",IF(AK$1="","",COUNT($B169:AK169)))</f>
        <v/>
      </c>
      <c r="AL305" t="str">
        <f>IF($A305="","",IF(AL$1="","",COUNT($B169:AL169)))</f>
        <v/>
      </c>
      <c r="AM305" t="str">
        <f>IF($A305="","",IF(AM$1="","",COUNT($B169:AM169)))</f>
        <v/>
      </c>
      <c r="AN305" t="str">
        <f>IF($A305="","",IF(AN$1="","",COUNT($B169:AN169)))</f>
        <v/>
      </c>
      <c r="AO305" t="str">
        <f>IF($A305="","",IF(AO$1="","",COUNT($B169:AO169)))</f>
        <v/>
      </c>
      <c r="AP305" t="str">
        <f>IF($A305="","",IF(AP$1="","",COUNT($B169:AP169)))</f>
        <v/>
      </c>
      <c r="AQ305" t="str">
        <f>IF($A305="","",IF(AQ$1="","",COUNT($B169:AQ169)))</f>
        <v/>
      </c>
      <c r="AR305" t="str">
        <f>IF($A305="","",IF(AR$1="","",COUNT($B169:AR169)))</f>
        <v/>
      </c>
      <c r="AS305" t="str">
        <f>IF($A305="","",IF(AS$1="","",COUNT($B169:AS169)))</f>
        <v/>
      </c>
      <c r="AT305" t="str">
        <f>IF($A305="","",IF(AT$1="","",COUNT($B169:AT169)))</f>
        <v/>
      </c>
      <c r="AU305" t="str">
        <f>IF($A305="","",IF(AU$1="","",COUNT($B169:AU169)))</f>
        <v/>
      </c>
      <c r="AV305" t="str">
        <f>IF($A305="","",IF(AV$1="","",COUNT($B169:AV169)))</f>
        <v/>
      </c>
      <c r="AW305" t="str">
        <f>IF($A305="","",IF(AW$1="","",COUNT($B169:AW169)))</f>
        <v/>
      </c>
      <c r="AX305" t="str">
        <f>IF($A305="","",IF(AX$1="","",COUNT($B169:AX169)))</f>
        <v/>
      </c>
      <c r="AY305" t="str">
        <f>IF($A305="","",IF(AY$1="","",COUNT($B169:AY169)))</f>
        <v/>
      </c>
      <c r="AZ305" t="str">
        <f>IF($A305="","",IF(AZ$1="","",COUNT($B169:AZ169)))</f>
        <v/>
      </c>
      <c r="BA305" t="str">
        <f>IF($A305="","",IF(BA$1="","",COUNT($B169:BA169)))</f>
        <v/>
      </c>
      <c r="BB305" t="str">
        <f>IF($A305="","",IF(BB$1="","",COUNT($B169:BB169)))</f>
        <v/>
      </c>
      <c r="BC305" t="str">
        <f>IF($A305="","",IF(BC$1="","",COUNT($B169:BC169)))</f>
        <v/>
      </c>
      <c r="BD305" t="str">
        <f>IF($A305="","",IF(BD$1="","",COUNT($B169:BD169)))</f>
        <v/>
      </c>
      <c r="BE305" t="str">
        <f>IF($A305="","",IF(BE$1="","",COUNT($B169:BE169)))</f>
        <v/>
      </c>
    </row>
    <row r="307" spans="1:57">
      <c r="A307" s="28" t="s">
        <v>206</v>
      </c>
    </row>
    <row r="308" spans="1:57">
      <c r="A308" s="3" t="str">
        <f>A2</f>
        <v>Α.Ε.Κ.ΛΑΡΝΑΚΑΣ</v>
      </c>
      <c r="B308" t="str">
        <f ca="1">IF(B$1="","",IF(B138="","",IF(B138-B206&gt;0,1,IF(B138-B206=0,0.5,0))))</f>
        <v/>
      </c>
      <c r="C308" t="str">
        <f t="shared" ref="C308:BE312" ca="1" si="18">IF(C$1="","",IF(C138="","",IF(C138-C206&gt;0,1,IF(C138-C206=0,0.5,0))))</f>
        <v/>
      </c>
      <c r="D308">
        <f t="shared" ca="1" si="18"/>
        <v>0.5</v>
      </c>
      <c r="E308" t="str">
        <f t="shared" ca="1" si="18"/>
        <v/>
      </c>
      <c r="F308">
        <f t="shared" ca="1" si="18"/>
        <v>1</v>
      </c>
      <c r="G308" t="str">
        <f t="shared" ca="1" si="18"/>
        <v/>
      </c>
      <c r="H308">
        <f t="shared" ca="1" si="18"/>
        <v>0</v>
      </c>
      <c r="I308" t="str">
        <f t="shared" ca="1" si="18"/>
        <v/>
      </c>
      <c r="J308">
        <f t="shared" ca="1" si="18"/>
        <v>1</v>
      </c>
      <c r="K308" t="str">
        <f t="shared" ca="1" si="18"/>
        <v/>
      </c>
      <c r="L308">
        <f t="shared" ca="1" si="18"/>
        <v>1</v>
      </c>
      <c r="M308" t="str">
        <f t="shared" ca="1" si="18"/>
        <v/>
      </c>
      <c r="N308">
        <f t="shared" ca="1" si="18"/>
        <v>1</v>
      </c>
      <c r="O308">
        <f t="shared" ca="1" si="18"/>
        <v>1</v>
      </c>
      <c r="P308">
        <f t="shared" ca="1" si="18"/>
        <v>1</v>
      </c>
      <c r="Q308" t="str">
        <f t="shared" ca="1" si="18"/>
        <v/>
      </c>
      <c r="R308">
        <f t="shared" ca="1" si="18"/>
        <v>1</v>
      </c>
      <c r="S308" t="str">
        <f t="shared" ca="1" si="18"/>
        <v/>
      </c>
      <c r="T308">
        <f t="shared" ca="1" si="18"/>
        <v>0</v>
      </c>
      <c r="U308" t="str">
        <f t="shared" ca="1" si="18"/>
        <v/>
      </c>
      <c r="V308">
        <f t="shared" ca="1" si="18"/>
        <v>1</v>
      </c>
      <c r="W308" t="str">
        <f t="shared" ca="1" si="18"/>
        <v/>
      </c>
      <c r="X308">
        <f t="shared" ca="1" si="18"/>
        <v>1</v>
      </c>
      <c r="Y308" t="str">
        <f t="shared" ca="1" si="18"/>
        <v/>
      </c>
      <c r="Z308" t="str">
        <f t="shared" ca="1" si="18"/>
        <v/>
      </c>
      <c r="AA308" t="str">
        <f t="shared" ca="1" si="18"/>
        <v/>
      </c>
      <c r="AB308" t="str">
        <f t="shared" si="18"/>
        <v/>
      </c>
      <c r="AC308" t="str">
        <f t="shared" si="18"/>
        <v/>
      </c>
      <c r="AD308" t="str">
        <f t="shared" si="18"/>
        <v/>
      </c>
      <c r="AE308" t="str">
        <f t="shared" si="18"/>
        <v/>
      </c>
      <c r="AF308" t="str">
        <f t="shared" si="18"/>
        <v/>
      </c>
      <c r="AG308" t="str">
        <f t="shared" si="18"/>
        <v/>
      </c>
      <c r="AH308" t="str">
        <f t="shared" si="18"/>
        <v/>
      </c>
      <c r="AI308" t="str">
        <f t="shared" si="18"/>
        <v/>
      </c>
      <c r="AJ308" t="str">
        <f t="shared" si="18"/>
        <v/>
      </c>
      <c r="AK308" t="str">
        <f t="shared" si="18"/>
        <v/>
      </c>
      <c r="AL308" t="str">
        <f t="shared" si="18"/>
        <v/>
      </c>
      <c r="AM308" t="str">
        <f t="shared" si="18"/>
        <v/>
      </c>
      <c r="AN308" t="str">
        <f t="shared" si="18"/>
        <v/>
      </c>
      <c r="AO308" t="str">
        <f t="shared" si="18"/>
        <v/>
      </c>
      <c r="AP308" t="str">
        <f t="shared" si="18"/>
        <v/>
      </c>
      <c r="AQ308" t="str">
        <f t="shared" si="18"/>
        <v/>
      </c>
      <c r="AR308" t="str">
        <f t="shared" si="18"/>
        <v/>
      </c>
      <c r="AS308" t="str">
        <f t="shared" si="18"/>
        <v/>
      </c>
      <c r="AT308" t="str">
        <f t="shared" si="18"/>
        <v/>
      </c>
      <c r="AU308" t="str">
        <f t="shared" si="18"/>
        <v/>
      </c>
      <c r="AV308" t="str">
        <f t="shared" si="18"/>
        <v/>
      </c>
      <c r="AW308" t="str">
        <f t="shared" si="18"/>
        <v/>
      </c>
      <c r="AX308" t="str">
        <f t="shared" si="18"/>
        <v/>
      </c>
      <c r="AY308" t="str">
        <f t="shared" si="18"/>
        <v/>
      </c>
      <c r="AZ308" t="str">
        <f t="shared" si="18"/>
        <v/>
      </c>
      <c r="BA308" t="str">
        <f t="shared" si="18"/>
        <v/>
      </c>
      <c r="BB308" t="str">
        <f t="shared" si="18"/>
        <v/>
      </c>
      <c r="BC308" t="str">
        <f t="shared" si="18"/>
        <v/>
      </c>
      <c r="BD308" t="str">
        <f t="shared" si="18"/>
        <v/>
      </c>
      <c r="BE308" t="str">
        <f t="shared" si="18"/>
        <v/>
      </c>
    </row>
    <row r="309" spans="1:57">
      <c r="A309" s="3" t="str">
        <f t="shared" ref="A309:A339" si="19">A3</f>
        <v>ΑΓ. ΝΑΠΑ</v>
      </c>
      <c r="B309">
        <f t="shared" ref="B309:Q339" ca="1" si="20">IF(B$1="","",IF(B139="","",IF(B139-B207&gt;0,1,IF(B139-B207=0,0.5,0))))</f>
        <v>0</v>
      </c>
      <c r="C309" t="str">
        <f t="shared" ca="1" si="20"/>
        <v/>
      </c>
      <c r="D309">
        <f t="shared" ca="1" si="20"/>
        <v>0</v>
      </c>
      <c r="E309" t="str">
        <f t="shared" ca="1" si="20"/>
        <v/>
      </c>
      <c r="F309">
        <f t="shared" ca="1" si="20"/>
        <v>0</v>
      </c>
      <c r="G309" t="str">
        <f t="shared" ca="1" si="20"/>
        <v/>
      </c>
      <c r="H309">
        <f t="shared" ca="1" si="20"/>
        <v>0.5</v>
      </c>
      <c r="I309">
        <f t="shared" ca="1" si="20"/>
        <v>0</v>
      </c>
      <c r="J309" t="str">
        <f t="shared" ca="1" si="20"/>
        <v/>
      </c>
      <c r="K309">
        <f t="shared" ca="1" si="20"/>
        <v>0.5</v>
      </c>
      <c r="L309" t="str">
        <f t="shared" ca="1" si="20"/>
        <v/>
      </c>
      <c r="M309">
        <f t="shared" ca="1" si="20"/>
        <v>0</v>
      </c>
      <c r="N309" t="str">
        <f t="shared" ca="1" si="20"/>
        <v/>
      </c>
      <c r="O309" t="str">
        <f t="shared" ca="1" si="20"/>
        <v/>
      </c>
      <c r="P309">
        <f t="shared" ca="1" si="20"/>
        <v>0</v>
      </c>
      <c r="Q309" t="str">
        <f t="shared" ca="1" si="20"/>
        <v/>
      </c>
      <c r="R309">
        <f t="shared" ca="1" si="18"/>
        <v>0</v>
      </c>
      <c r="S309" t="str">
        <f t="shared" ca="1" si="18"/>
        <v/>
      </c>
      <c r="T309">
        <f t="shared" ca="1" si="18"/>
        <v>0</v>
      </c>
      <c r="U309" t="str">
        <f t="shared" ca="1" si="18"/>
        <v/>
      </c>
      <c r="V309" t="str">
        <f t="shared" ca="1" si="18"/>
        <v/>
      </c>
      <c r="W309">
        <f t="shared" ca="1" si="18"/>
        <v>0</v>
      </c>
      <c r="X309" t="str">
        <f t="shared" ca="1" si="18"/>
        <v/>
      </c>
      <c r="Y309">
        <f t="shared" ca="1" si="18"/>
        <v>0</v>
      </c>
      <c r="Z309" t="str">
        <f t="shared" ca="1" si="18"/>
        <v/>
      </c>
      <c r="AA309" t="str">
        <f t="shared" ca="1" si="18"/>
        <v/>
      </c>
      <c r="AB309" t="str">
        <f t="shared" si="18"/>
        <v/>
      </c>
      <c r="AC309" t="str">
        <f t="shared" si="18"/>
        <v/>
      </c>
      <c r="AD309" t="str">
        <f t="shared" si="18"/>
        <v/>
      </c>
      <c r="AE309" t="str">
        <f t="shared" si="18"/>
        <v/>
      </c>
      <c r="AF309" t="str">
        <f t="shared" si="18"/>
        <v/>
      </c>
      <c r="AG309" t="str">
        <f t="shared" si="18"/>
        <v/>
      </c>
      <c r="AH309" t="str">
        <f t="shared" si="18"/>
        <v/>
      </c>
      <c r="AI309" t="str">
        <f t="shared" si="18"/>
        <v/>
      </c>
      <c r="AJ309" t="str">
        <f t="shared" si="18"/>
        <v/>
      </c>
      <c r="AK309" t="str">
        <f t="shared" si="18"/>
        <v/>
      </c>
      <c r="AL309" t="str">
        <f t="shared" si="18"/>
        <v/>
      </c>
      <c r="AM309" t="str">
        <f t="shared" si="18"/>
        <v/>
      </c>
      <c r="AN309" t="str">
        <f t="shared" si="18"/>
        <v/>
      </c>
      <c r="AO309" t="str">
        <f t="shared" si="18"/>
        <v/>
      </c>
      <c r="AP309" t="str">
        <f t="shared" si="18"/>
        <v/>
      </c>
      <c r="AQ309" t="str">
        <f t="shared" si="18"/>
        <v/>
      </c>
      <c r="AR309" t="str">
        <f t="shared" si="18"/>
        <v/>
      </c>
      <c r="AS309" t="str">
        <f t="shared" si="18"/>
        <v/>
      </c>
      <c r="AT309" t="str">
        <f t="shared" si="18"/>
        <v/>
      </c>
      <c r="AU309" t="str">
        <f t="shared" si="18"/>
        <v/>
      </c>
      <c r="AV309" t="str">
        <f t="shared" si="18"/>
        <v/>
      </c>
      <c r="AW309" t="str">
        <f t="shared" si="18"/>
        <v/>
      </c>
      <c r="AX309" t="str">
        <f t="shared" si="18"/>
        <v/>
      </c>
      <c r="AY309" t="str">
        <f t="shared" si="18"/>
        <v/>
      </c>
      <c r="AZ309" t="str">
        <f t="shared" si="18"/>
        <v/>
      </c>
      <c r="BA309" t="str">
        <f t="shared" si="18"/>
        <v/>
      </c>
      <c r="BB309" t="str">
        <f t="shared" si="18"/>
        <v/>
      </c>
      <c r="BC309" t="str">
        <f t="shared" si="18"/>
        <v/>
      </c>
      <c r="BD309" t="str">
        <f t="shared" si="18"/>
        <v/>
      </c>
      <c r="BE309" t="str">
        <f t="shared" si="18"/>
        <v/>
      </c>
    </row>
    <row r="310" spans="1:57">
      <c r="A310" s="3" t="str">
        <f t="shared" si="19"/>
        <v>ΑΕΛ ΛΕΜΕΣΟΥ</v>
      </c>
      <c r="B310" t="str">
        <f t="shared" ca="1" si="20"/>
        <v/>
      </c>
      <c r="C310">
        <f t="shared" ca="1" si="18"/>
        <v>1</v>
      </c>
      <c r="D310" t="str">
        <f t="shared" ca="1" si="18"/>
        <v/>
      </c>
      <c r="E310">
        <f t="shared" ca="1" si="18"/>
        <v>1</v>
      </c>
      <c r="F310" t="str">
        <f t="shared" ca="1" si="18"/>
        <v/>
      </c>
      <c r="G310">
        <f t="shared" ca="1" si="18"/>
        <v>0</v>
      </c>
      <c r="H310" t="str">
        <f t="shared" ca="1" si="18"/>
        <v/>
      </c>
      <c r="I310">
        <f t="shared" ca="1" si="18"/>
        <v>0</v>
      </c>
      <c r="J310" t="str">
        <f t="shared" ca="1" si="18"/>
        <v/>
      </c>
      <c r="K310" t="str">
        <f t="shared" ca="1" si="18"/>
        <v/>
      </c>
      <c r="L310">
        <f t="shared" ca="1" si="18"/>
        <v>0</v>
      </c>
      <c r="M310" t="str">
        <f t="shared" ca="1" si="18"/>
        <v/>
      </c>
      <c r="N310">
        <f t="shared" ca="1" si="18"/>
        <v>1</v>
      </c>
      <c r="O310">
        <f t="shared" ca="1" si="18"/>
        <v>0</v>
      </c>
      <c r="P310" t="str">
        <f t="shared" ca="1" si="18"/>
        <v/>
      </c>
      <c r="Q310">
        <f t="shared" ca="1" si="18"/>
        <v>0</v>
      </c>
      <c r="R310" t="str">
        <f t="shared" ca="1" si="18"/>
        <v/>
      </c>
      <c r="S310">
        <f t="shared" ca="1" si="18"/>
        <v>0.5</v>
      </c>
      <c r="T310" t="str">
        <f t="shared" ca="1" si="18"/>
        <v/>
      </c>
      <c r="U310">
        <f t="shared" ca="1" si="18"/>
        <v>0</v>
      </c>
      <c r="V310" t="str">
        <f t="shared" ca="1" si="18"/>
        <v/>
      </c>
      <c r="W310">
        <f t="shared" ca="1" si="18"/>
        <v>0</v>
      </c>
      <c r="X310">
        <f t="shared" ca="1" si="18"/>
        <v>1</v>
      </c>
      <c r="Y310" t="str">
        <f t="shared" ca="1" si="18"/>
        <v/>
      </c>
      <c r="Z310" t="str">
        <f t="shared" ca="1" si="18"/>
        <v/>
      </c>
      <c r="AA310" t="str">
        <f t="shared" ca="1" si="18"/>
        <v/>
      </c>
      <c r="AB310" t="str">
        <f t="shared" si="18"/>
        <v/>
      </c>
      <c r="AC310" t="str">
        <f t="shared" si="18"/>
        <v/>
      </c>
      <c r="AD310" t="str">
        <f t="shared" si="18"/>
        <v/>
      </c>
      <c r="AE310" t="str">
        <f t="shared" si="18"/>
        <v/>
      </c>
      <c r="AF310" t="str">
        <f t="shared" si="18"/>
        <v/>
      </c>
      <c r="AG310" t="str">
        <f t="shared" si="18"/>
        <v/>
      </c>
      <c r="AH310" t="str">
        <f t="shared" si="18"/>
        <v/>
      </c>
      <c r="AI310" t="str">
        <f t="shared" si="18"/>
        <v/>
      </c>
      <c r="AJ310" t="str">
        <f t="shared" si="18"/>
        <v/>
      </c>
      <c r="AK310" t="str">
        <f t="shared" si="18"/>
        <v/>
      </c>
      <c r="AL310" t="str">
        <f t="shared" si="18"/>
        <v/>
      </c>
      <c r="AM310" t="str">
        <f t="shared" si="18"/>
        <v/>
      </c>
      <c r="AN310" t="str">
        <f t="shared" si="18"/>
        <v/>
      </c>
      <c r="AO310" t="str">
        <f t="shared" si="18"/>
        <v/>
      </c>
      <c r="AP310" t="str">
        <f t="shared" si="18"/>
        <v/>
      </c>
      <c r="AQ310" t="str">
        <f t="shared" si="18"/>
        <v/>
      </c>
      <c r="AR310" t="str">
        <f t="shared" si="18"/>
        <v/>
      </c>
      <c r="AS310" t="str">
        <f t="shared" si="18"/>
        <v/>
      </c>
      <c r="AT310" t="str">
        <f t="shared" si="18"/>
        <v/>
      </c>
      <c r="AU310" t="str">
        <f t="shared" si="18"/>
        <v/>
      </c>
      <c r="AV310" t="str">
        <f t="shared" si="18"/>
        <v/>
      </c>
      <c r="AW310" t="str">
        <f t="shared" si="18"/>
        <v/>
      </c>
      <c r="AX310" t="str">
        <f t="shared" si="18"/>
        <v/>
      </c>
      <c r="AY310" t="str">
        <f t="shared" si="18"/>
        <v/>
      </c>
      <c r="AZ310" t="str">
        <f t="shared" si="18"/>
        <v/>
      </c>
      <c r="BA310" t="str">
        <f t="shared" si="18"/>
        <v/>
      </c>
      <c r="BB310" t="str">
        <f t="shared" si="18"/>
        <v/>
      </c>
      <c r="BC310" t="str">
        <f t="shared" si="18"/>
        <v/>
      </c>
      <c r="BD310" t="str">
        <f t="shared" si="18"/>
        <v/>
      </c>
      <c r="BE310" t="str">
        <f t="shared" si="18"/>
        <v/>
      </c>
    </row>
    <row r="311" spans="1:57">
      <c r="A311" s="3" t="str">
        <f t="shared" si="19"/>
        <v>ΑΝΟΡΘΩΣΗ ΑΜΜΟΧΩΣΤΟΥ</v>
      </c>
      <c r="B311">
        <f t="shared" ca="1" si="20"/>
        <v>1</v>
      </c>
      <c r="C311" t="str">
        <f t="shared" ca="1" si="18"/>
        <v/>
      </c>
      <c r="D311">
        <f t="shared" ca="1" si="18"/>
        <v>1</v>
      </c>
      <c r="E311" t="str">
        <f t="shared" ca="1" si="18"/>
        <v/>
      </c>
      <c r="F311">
        <f t="shared" ca="1" si="18"/>
        <v>1</v>
      </c>
      <c r="G311">
        <f t="shared" ca="1" si="18"/>
        <v>0.5</v>
      </c>
      <c r="H311" t="str">
        <f t="shared" ca="1" si="18"/>
        <v/>
      </c>
      <c r="I311">
        <f t="shared" ca="1" si="18"/>
        <v>1</v>
      </c>
      <c r="J311" t="str">
        <f t="shared" ca="1" si="18"/>
        <v/>
      </c>
      <c r="K311">
        <f t="shared" ca="1" si="18"/>
        <v>0.5</v>
      </c>
      <c r="L311" t="str">
        <f t="shared" ca="1" si="18"/>
        <v/>
      </c>
      <c r="M311">
        <f t="shared" ca="1" si="18"/>
        <v>1</v>
      </c>
      <c r="N311" t="str">
        <f t="shared" ca="1" si="18"/>
        <v/>
      </c>
      <c r="O311" t="str">
        <f t="shared" ca="1" si="18"/>
        <v/>
      </c>
      <c r="P311">
        <f t="shared" ca="1" si="18"/>
        <v>1</v>
      </c>
      <c r="Q311" t="str">
        <f t="shared" ca="1" si="18"/>
        <v/>
      </c>
      <c r="R311">
        <f t="shared" ca="1" si="18"/>
        <v>0.5</v>
      </c>
      <c r="S311" t="str">
        <f t="shared" ca="1" si="18"/>
        <v/>
      </c>
      <c r="T311" t="str">
        <f t="shared" ca="1" si="18"/>
        <v/>
      </c>
      <c r="U311">
        <f t="shared" ca="1" si="18"/>
        <v>1</v>
      </c>
      <c r="V311" t="str">
        <f t="shared" ca="1" si="18"/>
        <v/>
      </c>
      <c r="W311">
        <f t="shared" ca="1" si="18"/>
        <v>1</v>
      </c>
      <c r="X311" t="str">
        <f t="shared" ca="1" si="18"/>
        <v/>
      </c>
      <c r="Y311">
        <f t="shared" ca="1" si="18"/>
        <v>0</v>
      </c>
      <c r="Z311" t="str">
        <f t="shared" ca="1" si="18"/>
        <v/>
      </c>
      <c r="AA311" t="str">
        <f t="shared" ca="1" si="18"/>
        <v/>
      </c>
      <c r="AB311" t="str">
        <f t="shared" si="18"/>
        <v/>
      </c>
      <c r="AC311" t="str">
        <f t="shared" si="18"/>
        <v/>
      </c>
      <c r="AD311" t="str">
        <f t="shared" si="18"/>
        <v/>
      </c>
      <c r="AE311" t="str">
        <f t="shared" si="18"/>
        <v/>
      </c>
      <c r="AF311" t="str">
        <f t="shared" si="18"/>
        <v/>
      </c>
      <c r="AG311" t="str">
        <f t="shared" si="18"/>
        <v/>
      </c>
      <c r="AH311" t="str">
        <f t="shared" si="18"/>
        <v/>
      </c>
      <c r="AI311" t="str">
        <f t="shared" si="18"/>
        <v/>
      </c>
      <c r="AJ311" t="str">
        <f t="shared" si="18"/>
        <v/>
      </c>
      <c r="AK311" t="str">
        <f t="shared" si="18"/>
        <v/>
      </c>
      <c r="AL311" t="str">
        <f t="shared" si="18"/>
        <v/>
      </c>
      <c r="AM311" t="str">
        <f t="shared" si="18"/>
        <v/>
      </c>
      <c r="AN311" t="str">
        <f t="shared" si="18"/>
        <v/>
      </c>
      <c r="AO311" t="str">
        <f t="shared" si="18"/>
        <v/>
      </c>
      <c r="AP311" t="str">
        <f t="shared" si="18"/>
        <v/>
      </c>
      <c r="AQ311" t="str">
        <f t="shared" si="18"/>
        <v/>
      </c>
      <c r="AR311" t="str">
        <f t="shared" si="18"/>
        <v/>
      </c>
      <c r="AS311" t="str">
        <f t="shared" si="18"/>
        <v/>
      </c>
      <c r="AT311" t="str">
        <f t="shared" si="18"/>
        <v/>
      </c>
      <c r="AU311" t="str">
        <f t="shared" si="18"/>
        <v/>
      </c>
      <c r="AV311" t="str">
        <f t="shared" si="18"/>
        <v/>
      </c>
      <c r="AW311" t="str">
        <f t="shared" si="18"/>
        <v/>
      </c>
      <c r="AX311" t="str">
        <f t="shared" si="18"/>
        <v/>
      </c>
      <c r="AY311" t="str">
        <f t="shared" si="18"/>
        <v/>
      </c>
      <c r="AZ311" t="str">
        <f t="shared" si="18"/>
        <v/>
      </c>
      <c r="BA311" t="str">
        <f t="shared" si="18"/>
        <v/>
      </c>
      <c r="BB311" t="str">
        <f t="shared" si="18"/>
        <v/>
      </c>
      <c r="BC311" t="str">
        <f t="shared" si="18"/>
        <v/>
      </c>
      <c r="BD311" t="str">
        <f t="shared" si="18"/>
        <v/>
      </c>
      <c r="BE311" t="str">
        <f t="shared" si="18"/>
        <v/>
      </c>
    </row>
    <row r="312" spans="1:57">
      <c r="A312" s="3" t="str">
        <f t="shared" si="19"/>
        <v>ΑΠΟΕΛ ΛΕΥΚΩΣΙΑΣ</v>
      </c>
      <c r="B312" t="str">
        <f t="shared" ca="1" si="20"/>
        <v/>
      </c>
      <c r="C312">
        <f t="shared" ca="1" si="18"/>
        <v>1</v>
      </c>
      <c r="D312" t="str">
        <f t="shared" ca="1" si="18"/>
        <v/>
      </c>
      <c r="E312" t="str">
        <f t="shared" ca="1" si="18"/>
        <v/>
      </c>
      <c r="F312">
        <f t="shared" ca="1" si="18"/>
        <v>1</v>
      </c>
      <c r="G312" t="str">
        <f t="shared" ca="1" si="18"/>
        <v/>
      </c>
      <c r="H312">
        <f t="shared" ca="1" si="18"/>
        <v>1</v>
      </c>
      <c r="I312" t="str">
        <f t="shared" ca="1" si="18"/>
        <v/>
      </c>
      <c r="J312">
        <f t="shared" ca="1" si="18"/>
        <v>1</v>
      </c>
      <c r="K312" t="str">
        <f t="shared" ca="1" si="18"/>
        <v/>
      </c>
      <c r="L312">
        <f t="shared" ca="1" si="18"/>
        <v>0</v>
      </c>
      <c r="M312" t="str">
        <f t="shared" ca="1" si="18"/>
        <v/>
      </c>
      <c r="N312">
        <f t="shared" ca="1" si="18"/>
        <v>0</v>
      </c>
      <c r="O312">
        <f t="shared" ca="1" si="18"/>
        <v>1</v>
      </c>
      <c r="P312" t="str">
        <f t="shared" ca="1" si="18"/>
        <v/>
      </c>
      <c r="Q312">
        <f t="shared" ca="1" si="18"/>
        <v>0</v>
      </c>
      <c r="R312">
        <f t="shared" ca="1" si="18"/>
        <v>0</v>
      </c>
      <c r="S312" t="str">
        <f t="shared" ca="1" si="18"/>
        <v/>
      </c>
      <c r="T312">
        <f t="shared" ca="1" si="18"/>
        <v>1</v>
      </c>
      <c r="U312" t="str">
        <f t="shared" ca="1" si="18"/>
        <v/>
      </c>
      <c r="V312">
        <f t="shared" ca="1" si="18"/>
        <v>1</v>
      </c>
      <c r="W312" t="str">
        <f t="shared" ca="1" si="18"/>
        <v/>
      </c>
      <c r="X312">
        <f t="shared" ca="1" si="18"/>
        <v>1</v>
      </c>
      <c r="Y312" t="str">
        <f t="shared" ca="1" si="18"/>
        <v/>
      </c>
      <c r="Z312" t="str">
        <f t="shared" ca="1" si="18"/>
        <v/>
      </c>
      <c r="AA312" t="str">
        <f t="shared" ca="1" si="18"/>
        <v/>
      </c>
      <c r="AB312" t="str">
        <f t="shared" si="18"/>
        <v/>
      </c>
      <c r="AC312" t="str">
        <f t="shared" si="18"/>
        <v/>
      </c>
      <c r="AD312" t="str">
        <f t="shared" si="18"/>
        <v/>
      </c>
      <c r="AE312" t="str">
        <f t="shared" si="18"/>
        <v/>
      </c>
      <c r="AF312" t="str">
        <f t="shared" si="18"/>
        <v/>
      </c>
      <c r="AG312" t="str">
        <f t="shared" si="18"/>
        <v/>
      </c>
      <c r="AH312" t="str">
        <f t="shared" si="18"/>
        <v/>
      </c>
      <c r="AI312" t="str">
        <f t="shared" si="18"/>
        <v/>
      </c>
      <c r="AJ312" t="str">
        <f t="shared" si="18"/>
        <v/>
      </c>
      <c r="AK312" t="str">
        <f t="shared" si="18"/>
        <v/>
      </c>
      <c r="AL312" t="str">
        <f t="shared" si="18"/>
        <v/>
      </c>
      <c r="AM312" t="str">
        <f t="shared" si="18"/>
        <v/>
      </c>
      <c r="AN312" t="str">
        <f t="shared" si="18"/>
        <v/>
      </c>
      <c r="AO312" t="str">
        <f t="shared" si="18"/>
        <v/>
      </c>
      <c r="AP312" t="str">
        <f t="shared" si="18"/>
        <v/>
      </c>
      <c r="AQ312" t="str">
        <f t="shared" si="18"/>
        <v/>
      </c>
      <c r="AR312" t="str">
        <f t="shared" si="18"/>
        <v/>
      </c>
      <c r="AS312" t="str">
        <f t="shared" si="18"/>
        <v/>
      </c>
      <c r="AT312" t="str">
        <f t="shared" si="18"/>
        <v/>
      </c>
      <c r="AU312" t="str">
        <f t="shared" si="18"/>
        <v/>
      </c>
      <c r="AV312" t="str">
        <f t="shared" si="18"/>
        <v/>
      </c>
      <c r="AW312" t="str">
        <f t="shared" si="18"/>
        <v/>
      </c>
      <c r="AX312" t="str">
        <f t="shared" si="18"/>
        <v/>
      </c>
      <c r="AY312" t="str">
        <f t="shared" si="18"/>
        <v/>
      </c>
      <c r="AZ312" t="str">
        <f t="shared" si="18"/>
        <v/>
      </c>
      <c r="BA312" t="str">
        <f t="shared" ref="C312:BE317" si="21">IF(BA$1="","",IF(BA142="","",IF(BA142-BA210&gt;0,1,IF(BA142-BA210=0,0.5,0))))</f>
        <v/>
      </c>
      <c r="BB312" t="str">
        <f t="shared" si="21"/>
        <v/>
      </c>
      <c r="BC312" t="str">
        <f t="shared" si="21"/>
        <v/>
      </c>
      <c r="BD312" t="str">
        <f t="shared" si="21"/>
        <v/>
      </c>
      <c r="BE312" t="str">
        <f t="shared" si="21"/>
        <v/>
      </c>
    </row>
    <row r="313" spans="1:57">
      <c r="A313" s="3" t="str">
        <f t="shared" si="19"/>
        <v>ΑΠΟΛΛΩΝΑΣ ΛΕΜΕΣΟΥ</v>
      </c>
      <c r="B313">
        <f t="shared" ca="1" si="20"/>
        <v>1</v>
      </c>
      <c r="C313" t="str">
        <f t="shared" ca="1" si="21"/>
        <v/>
      </c>
      <c r="D313">
        <f t="shared" ca="1" si="21"/>
        <v>1</v>
      </c>
      <c r="E313" t="str">
        <f t="shared" ca="1" si="21"/>
        <v/>
      </c>
      <c r="F313">
        <f t="shared" ca="1" si="21"/>
        <v>1</v>
      </c>
      <c r="G313" t="str">
        <f t="shared" ca="1" si="21"/>
        <v/>
      </c>
      <c r="H313">
        <f t="shared" ca="1" si="21"/>
        <v>0.5</v>
      </c>
      <c r="I313" t="str">
        <f t="shared" ca="1" si="21"/>
        <v/>
      </c>
      <c r="J313">
        <f t="shared" ca="1" si="21"/>
        <v>1</v>
      </c>
      <c r="K313">
        <f t="shared" ca="1" si="21"/>
        <v>0.5</v>
      </c>
      <c r="L313" t="str">
        <f t="shared" ca="1" si="21"/>
        <v/>
      </c>
      <c r="M313">
        <f t="shared" ca="1" si="21"/>
        <v>0.5</v>
      </c>
      <c r="N313" t="str">
        <f t="shared" ca="1" si="21"/>
        <v/>
      </c>
      <c r="O313" t="str">
        <f t="shared" ca="1" si="21"/>
        <v/>
      </c>
      <c r="P313">
        <f t="shared" ca="1" si="21"/>
        <v>1</v>
      </c>
      <c r="Q313" t="str">
        <f t="shared" ca="1" si="21"/>
        <v/>
      </c>
      <c r="R313">
        <f t="shared" ca="1" si="21"/>
        <v>1</v>
      </c>
      <c r="S313" t="str">
        <f t="shared" ca="1" si="21"/>
        <v/>
      </c>
      <c r="T313">
        <f t="shared" ca="1" si="21"/>
        <v>0.5</v>
      </c>
      <c r="U313" t="str">
        <f t="shared" ca="1" si="21"/>
        <v/>
      </c>
      <c r="V313">
        <f t="shared" ca="1" si="21"/>
        <v>1</v>
      </c>
      <c r="W313" t="str">
        <f t="shared" ca="1" si="21"/>
        <v/>
      </c>
      <c r="X313" t="str">
        <f t="shared" ca="1" si="21"/>
        <v/>
      </c>
      <c r="Y313">
        <f t="shared" ca="1" si="21"/>
        <v>1</v>
      </c>
      <c r="Z313" t="str">
        <f t="shared" ca="1" si="21"/>
        <v/>
      </c>
      <c r="AA313" t="str">
        <f t="shared" ca="1" si="21"/>
        <v/>
      </c>
      <c r="AB313" t="str">
        <f t="shared" si="21"/>
        <v/>
      </c>
      <c r="AC313" t="str">
        <f t="shared" si="21"/>
        <v/>
      </c>
      <c r="AD313" t="str">
        <f t="shared" si="21"/>
        <v/>
      </c>
      <c r="AE313" t="str">
        <f t="shared" si="21"/>
        <v/>
      </c>
      <c r="AF313" t="str">
        <f t="shared" si="21"/>
        <v/>
      </c>
      <c r="AG313" t="str">
        <f t="shared" si="21"/>
        <v/>
      </c>
      <c r="AH313" t="str">
        <f t="shared" si="21"/>
        <v/>
      </c>
      <c r="AI313" t="str">
        <f t="shared" si="21"/>
        <v/>
      </c>
      <c r="AJ313" t="str">
        <f t="shared" si="21"/>
        <v/>
      </c>
      <c r="AK313" t="str">
        <f t="shared" si="21"/>
        <v/>
      </c>
      <c r="AL313" t="str">
        <f t="shared" si="21"/>
        <v/>
      </c>
      <c r="AM313" t="str">
        <f t="shared" si="21"/>
        <v/>
      </c>
      <c r="AN313" t="str">
        <f t="shared" si="21"/>
        <v/>
      </c>
      <c r="AO313" t="str">
        <f t="shared" si="21"/>
        <v/>
      </c>
      <c r="AP313" t="str">
        <f t="shared" si="21"/>
        <v/>
      </c>
      <c r="AQ313" t="str">
        <f t="shared" si="21"/>
        <v/>
      </c>
      <c r="AR313" t="str">
        <f t="shared" si="21"/>
        <v/>
      </c>
      <c r="AS313" t="str">
        <f t="shared" si="21"/>
        <v/>
      </c>
      <c r="AT313" t="str">
        <f t="shared" si="21"/>
        <v/>
      </c>
      <c r="AU313" t="str">
        <f t="shared" si="21"/>
        <v/>
      </c>
      <c r="AV313" t="str">
        <f t="shared" si="21"/>
        <v/>
      </c>
      <c r="AW313" t="str">
        <f t="shared" si="21"/>
        <v/>
      </c>
      <c r="AX313" t="str">
        <f t="shared" si="21"/>
        <v/>
      </c>
      <c r="AY313" t="str">
        <f t="shared" si="21"/>
        <v/>
      </c>
      <c r="AZ313" t="str">
        <f t="shared" si="21"/>
        <v/>
      </c>
      <c r="BA313" t="str">
        <f t="shared" si="21"/>
        <v/>
      </c>
      <c r="BB313" t="str">
        <f t="shared" si="21"/>
        <v/>
      </c>
      <c r="BC313" t="str">
        <f t="shared" si="21"/>
        <v/>
      </c>
      <c r="BD313" t="str">
        <f t="shared" si="21"/>
        <v/>
      </c>
      <c r="BE313" t="str">
        <f t="shared" si="21"/>
        <v/>
      </c>
    </row>
    <row r="314" spans="1:57">
      <c r="A314" s="3" t="str">
        <f t="shared" si="19"/>
        <v>ΑΡΗΣ ΛΕΜΕΣΟΥ</v>
      </c>
      <c r="B314" t="str">
        <f t="shared" ca="1" si="20"/>
        <v/>
      </c>
      <c r="C314">
        <f t="shared" ca="1" si="21"/>
        <v>0.5</v>
      </c>
      <c r="D314" t="str">
        <f t="shared" ca="1" si="21"/>
        <v/>
      </c>
      <c r="E314">
        <f t="shared" ca="1" si="21"/>
        <v>0</v>
      </c>
      <c r="F314" t="str">
        <f t="shared" ca="1" si="21"/>
        <v/>
      </c>
      <c r="G314" t="str">
        <f t="shared" ca="1" si="21"/>
        <v/>
      </c>
      <c r="H314">
        <f t="shared" ca="1" si="21"/>
        <v>1</v>
      </c>
      <c r="I314" t="str">
        <f t="shared" ca="1" si="21"/>
        <v/>
      </c>
      <c r="J314">
        <f t="shared" ca="1" si="21"/>
        <v>1</v>
      </c>
      <c r="K314" t="str">
        <f t="shared" ca="1" si="21"/>
        <v/>
      </c>
      <c r="L314">
        <f t="shared" ca="1" si="21"/>
        <v>0</v>
      </c>
      <c r="M314" t="str">
        <f t="shared" ca="1" si="21"/>
        <v/>
      </c>
      <c r="N314">
        <f t="shared" ca="1" si="21"/>
        <v>1</v>
      </c>
      <c r="O314">
        <f t="shared" ca="1" si="21"/>
        <v>0.5</v>
      </c>
      <c r="P314" t="str">
        <f t="shared" ca="1" si="21"/>
        <v/>
      </c>
      <c r="Q314">
        <f t="shared" ca="1" si="21"/>
        <v>1</v>
      </c>
      <c r="R314" t="str">
        <f t="shared" ca="1" si="21"/>
        <v/>
      </c>
      <c r="S314">
        <f t="shared" ca="1" si="21"/>
        <v>0</v>
      </c>
      <c r="T314">
        <f t="shared" ca="1" si="21"/>
        <v>0.5</v>
      </c>
      <c r="U314" t="str">
        <f t="shared" ca="1" si="21"/>
        <v/>
      </c>
      <c r="V314">
        <f t="shared" ca="1" si="21"/>
        <v>0</v>
      </c>
      <c r="W314" t="str">
        <f t="shared" ca="1" si="21"/>
        <v/>
      </c>
      <c r="X314">
        <f t="shared" ca="1" si="21"/>
        <v>1</v>
      </c>
      <c r="Y314" t="str">
        <f t="shared" ca="1" si="21"/>
        <v/>
      </c>
      <c r="Z314" t="str">
        <f t="shared" ca="1" si="21"/>
        <v/>
      </c>
      <c r="AA314" t="str">
        <f t="shared" ca="1" si="21"/>
        <v/>
      </c>
      <c r="AB314" t="str">
        <f t="shared" si="21"/>
        <v/>
      </c>
      <c r="AC314" t="str">
        <f t="shared" si="21"/>
        <v/>
      </c>
      <c r="AD314" t="str">
        <f t="shared" si="21"/>
        <v/>
      </c>
      <c r="AE314" t="str">
        <f t="shared" si="21"/>
        <v/>
      </c>
      <c r="AF314" t="str">
        <f t="shared" si="21"/>
        <v/>
      </c>
      <c r="AG314" t="str">
        <f t="shared" si="21"/>
        <v/>
      </c>
      <c r="AH314" t="str">
        <f t="shared" si="21"/>
        <v/>
      </c>
      <c r="AI314" t="str">
        <f t="shared" si="21"/>
        <v/>
      </c>
      <c r="AJ314" t="str">
        <f t="shared" si="21"/>
        <v/>
      </c>
      <c r="AK314" t="str">
        <f t="shared" si="21"/>
        <v/>
      </c>
      <c r="AL314" t="str">
        <f t="shared" si="21"/>
        <v/>
      </c>
      <c r="AM314" t="str">
        <f t="shared" si="21"/>
        <v/>
      </c>
      <c r="AN314" t="str">
        <f t="shared" si="21"/>
        <v/>
      </c>
      <c r="AO314" t="str">
        <f t="shared" si="21"/>
        <v/>
      </c>
      <c r="AP314" t="str">
        <f t="shared" si="21"/>
        <v/>
      </c>
      <c r="AQ314" t="str">
        <f t="shared" si="21"/>
        <v/>
      </c>
      <c r="AR314" t="str">
        <f t="shared" si="21"/>
        <v/>
      </c>
      <c r="AS314" t="str">
        <f t="shared" si="21"/>
        <v/>
      </c>
      <c r="AT314" t="str">
        <f t="shared" si="21"/>
        <v/>
      </c>
      <c r="AU314" t="str">
        <f t="shared" si="21"/>
        <v/>
      </c>
      <c r="AV314" t="str">
        <f t="shared" si="21"/>
        <v/>
      </c>
      <c r="AW314" t="str">
        <f t="shared" si="21"/>
        <v/>
      </c>
      <c r="AX314" t="str">
        <f t="shared" si="21"/>
        <v/>
      </c>
      <c r="AY314" t="str">
        <f t="shared" si="21"/>
        <v/>
      </c>
      <c r="AZ314" t="str">
        <f t="shared" si="21"/>
        <v/>
      </c>
      <c r="BA314" t="str">
        <f t="shared" si="21"/>
        <v/>
      </c>
      <c r="BB314" t="str">
        <f t="shared" si="21"/>
        <v/>
      </c>
      <c r="BC314" t="str">
        <f t="shared" si="21"/>
        <v/>
      </c>
      <c r="BD314" t="str">
        <f t="shared" si="21"/>
        <v/>
      </c>
      <c r="BE314" t="str">
        <f t="shared" si="21"/>
        <v/>
      </c>
    </row>
    <row r="315" spans="1:57">
      <c r="A315" s="3" t="str">
        <f t="shared" si="19"/>
        <v>ΔΟΞΑ ΚΑΤΩΚΟΠΙΑΣ</v>
      </c>
      <c r="B315" t="str">
        <f t="shared" ca="1" si="20"/>
        <v/>
      </c>
      <c r="C315">
        <f t="shared" ca="1" si="21"/>
        <v>0</v>
      </c>
      <c r="D315" t="str">
        <f t="shared" ca="1" si="21"/>
        <v/>
      </c>
      <c r="E315">
        <f t="shared" ca="1" si="21"/>
        <v>0</v>
      </c>
      <c r="F315" t="str">
        <f t="shared" ca="1" si="21"/>
        <v/>
      </c>
      <c r="G315">
        <f t="shared" ca="1" si="21"/>
        <v>1</v>
      </c>
      <c r="H315" t="str">
        <f t="shared" ca="1" si="21"/>
        <v/>
      </c>
      <c r="I315">
        <f t="shared" ca="1" si="21"/>
        <v>1</v>
      </c>
      <c r="J315" t="str">
        <f t="shared" ca="1" si="21"/>
        <v/>
      </c>
      <c r="K315">
        <f t="shared" ca="1" si="21"/>
        <v>1</v>
      </c>
      <c r="L315" t="str">
        <f t="shared" ca="1" si="21"/>
        <v/>
      </c>
      <c r="M315">
        <f t="shared" ca="1" si="21"/>
        <v>0</v>
      </c>
      <c r="N315" t="str">
        <f t="shared" ca="1" si="21"/>
        <v/>
      </c>
      <c r="O315">
        <f t="shared" ca="1" si="21"/>
        <v>0.5</v>
      </c>
      <c r="P315" t="str">
        <f t="shared" ca="1" si="21"/>
        <v/>
      </c>
      <c r="Q315">
        <f t="shared" ca="1" si="21"/>
        <v>0</v>
      </c>
      <c r="R315" t="str">
        <f t="shared" ca="1" si="21"/>
        <v/>
      </c>
      <c r="S315">
        <f t="shared" ca="1" si="21"/>
        <v>0.5</v>
      </c>
      <c r="T315" t="str">
        <f t="shared" ca="1" si="21"/>
        <v/>
      </c>
      <c r="U315">
        <f t="shared" ca="1" si="21"/>
        <v>1</v>
      </c>
      <c r="V315" t="str">
        <f t="shared" ca="1" si="21"/>
        <v/>
      </c>
      <c r="W315">
        <f t="shared" ca="1" si="21"/>
        <v>0</v>
      </c>
      <c r="X315" t="str">
        <f t="shared" ca="1" si="21"/>
        <v/>
      </c>
      <c r="Y315">
        <f t="shared" ca="1" si="21"/>
        <v>1</v>
      </c>
      <c r="Z315" t="str">
        <f t="shared" ca="1" si="21"/>
        <v/>
      </c>
      <c r="AA315" t="str">
        <f t="shared" ca="1" si="21"/>
        <v/>
      </c>
      <c r="AB315" t="str">
        <f t="shared" si="21"/>
        <v/>
      </c>
      <c r="AC315" t="str">
        <f t="shared" si="21"/>
        <v/>
      </c>
      <c r="AD315" t="str">
        <f t="shared" si="21"/>
        <v/>
      </c>
      <c r="AE315" t="str">
        <f t="shared" si="21"/>
        <v/>
      </c>
      <c r="AF315" t="str">
        <f t="shared" si="21"/>
        <v/>
      </c>
      <c r="AG315" t="str">
        <f t="shared" si="21"/>
        <v/>
      </c>
      <c r="AH315" t="str">
        <f t="shared" si="21"/>
        <v/>
      </c>
      <c r="AI315" t="str">
        <f t="shared" si="21"/>
        <v/>
      </c>
      <c r="AJ315" t="str">
        <f t="shared" si="21"/>
        <v/>
      </c>
      <c r="AK315" t="str">
        <f t="shared" si="21"/>
        <v/>
      </c>
      <c r="AL315" t="str">
        <f t="shared" si="21"/>
        <v/>
      </c>
      <c r="AM315" t="str">
        <f t="shared" si="21"/>
        <v/>
      </c>
      <c r="AN315" t="str">
        <f t="shared" si="21"/>
        <v/>
      </c>
      <c r="AO315" t="str">
        <f t="shared" si="21"/>
        <v/>
      </c>
      <c r="AP315" t="str">
        <f t="shared" si="21"/>
        <v/>
      </c>
      <c r="AQ315" t="str">
        <f t="shared" si="21"/>
        <v/>
      </c>
      <c r="AR315" t="str">
        <f t="shared" si="21"/>
        <v/>
      </c>
      <c r="AS315" t="str">
        <f t="shared" si="21"/>
        <v/>
      </c>
      <c r="AT315" t="str">
        <f t="shared" si="21"/>
        <v/>
      </c>
      <c r="AU315" t="str">
        <f t="shared" si="21"/>
        <v/>
      </c>
      <c r="AV315" t="str">
        <f t="shared" si="21"/>
        <v/>
      </c>
      <c r="AW315" t="str">
        <f t="shared" si="21"/>
        <v/>
      </c>
      <c r="AX315" t="str">
        <f t="shared" si="21"/>
        <v/>
      </c>
      <c r="AY315" t="str">
        <f t="shared" si="21"/>
        <v/>
      </c>
      <c r="AZ315" t="str">
        <f t="shared" si="21"/>
        <v/>
      </c>
      <c r="BA315" t="str">
        <f t="shared" si="21"/>
        <v/>
      </c>
      <c r="BB315" t="str">
        <f t="shared" si="21"/>
        <v/>
      </c>
      <c r="BC315" t="str">
        <f t="shared" si="21"/>
        <v/>
      </c>
      <c r="BD315" t="str">
        <f t="shared" si="21"/>
        <v/>
      </c>
      <c r="BE315" t="str">
        <f t="shared" si="21"/>
        <v/>
      </c>
    </row>
    <row r="316" spans="1:57">
      <c r="A316" s="3" t="str">
        <f t="shared" si="19"/>
        <v>ΕΘΝΙΚΟΣ ΑΧΝΑΣ</v>
      </c>
      <c r="B316">
        <f t="shared" ca="1" si="20"/>
        <v>0.5</v>
      </c>
      <c r="C316">
        <f t="shared" ca="1" si="21"/>
        <v>1</v>
      </c>
      <c r="D316" t="str">
        <f t="shared" ca="1" si="21"/>
        <v/>
      </c>
      <c r="E316">
        <f t="shared" ca="1" si="21"/>
        <v>1</v>
      </c>
      <c r="F316" t="str">
        <f t="shared" ca="1" si="21"/>
        <v/>
      </c>
      <c r="G316">
        <f t="shared" ca="1" si="21"/>
        <v>0.5</v>
      </c>
      <c r="H316" t="str">
        <f t="shared" ca="1" si="21"/>
        <v/>
      </c>
      <c r="I316">
        <f t="shared" ca="1" si="21"/>
        <v>0</v>
      </c>
      <c r="J316" t="str">
        <f t="shared" ca="1" si="21"/>
        <v/>
      </c>
      <c r="K316">
        <f t="shared" ca="1" si="21"/>
        <v>0</v>
      </c>
      <c r="L316" t="str">
        <f t="shared" ca="1" si="21"/>
        <v/>
      </c>
      <c r="M316">
        <f t="shared" ca="1" si="21"/>
        <v>0.5</v>
      </c>
      <c r="N316" t="str">
        <f t="shared" ca="1" si="21"/>
        <v/>
      </c>
      <c r="O316" t="str">
        <f t="shared" ca="1" si="21"/>
        <v/>
      </c>
      <c r="P316" t="str">
        <f t="shared" ca="1" si="21"/>
        <v/>
      </c>
      <c r="Q316">
        <f t="shared" ca="1" si="21"/>
        <v>0.5</v>
      </c>
      <c r="R316" t="str">
        <f t="shared" ca="1" si="21"/>
        <v/>
      </c>
      <c r="S316">
        <f t="shared" ca="1" si="21"/>
        <v>1</v>
      </c>
      <c r="T316" t="str">
        <f t="shared" ca="1" si="21"/>
        <v/>
      </c>
      <c r="U316">
        <f t="shared" ca="1" si="21"/>
        <v>0.5</v>
      </c>
      <c r="V316" t="str">
        <f t="shared" ca="1" si="21"/>
        <v/>
      </c>
      <c r="W316">
        <f t="shared" ca="1" si="21"/>
        <v>0</v>
      </c>
      <c r="X316" t="str">
        <f t="shared" ca="1" si="21"/>
        <v/>
      </c>
      <c r="Y316">
        <f t="shared" ca="1" si="21"/>
        <v>0.5</v>
      </c>
      <c r="Z316" t="str">
        <f t="shared" ca="1" si="21"/>
        <v/>
      </c>
      <c r="AA316" t="str">
        <f t="shared" ca="1" si="21"/>
        <v/>
      </c>
      <c r="AB316" t="str">
        <f t="shared" si="21"/>
        <v/>
      </c>
      <c r="AC316" t="str">
        <f t="shared" si="21"/>
        <v/>
      </c>
      <c r="AD316" t="str">
        <f t="shared" si="21"/>
        <v/>
      </c>
      <c r="AE316" t="str">
        <f t="shared" si="21"/>
        <v/>
      </c>
      <c r="AF316" t="str">
        <f t="shared" si="21"/>
        <v/>
      </c>
      <c r="AG316" t="str">
        <f t="shared" si="21"/>
        <v/>
      </c>
      <c r="AH316" t="str">
        <f t="shared" si="21"/>
        <v/>
      </c>
      <c r="AI316" t="str">
        <f t="shared" si="21"/>
        <v/>
      </c>
      <c r="AJ316" t="str">
        <f t="shared" si="21"/>
        <v/>
      </c>
      <c r="AK316" t="str">
        <f t="shared" si="21"/>
        <v/>
      </c>
      <c r="AL316" t="str">
        <f t="shared" si="21"/>
        <v/>
      </c>
      <c r="AM316" t="str">
        <f t="shared" si="21"/>
        <v/>
      </c>
      <c r="AN316" t="str">
        <f t="shared" si="21"/>
        <v/>
      </c>
      <c r="AO316" t="str">
        <f t="shared" si="21"/>
        <v/>
      </c>
      <c r="AP316" t="str">
        <f t="shared" si="21"/>
        <v/>
      </c>
      <c r="AQ316" t="str">
        <f t="shared" si="21"/>
        <v/>
      </c>
      <c r="AR316" t="str">
        <f t="shared" si="21"/>
        <v/>
      </c>
      <c r="AS316" t="str">
        <f t="shared" si="21"/>
        <v/>
      </c>
      <c r="AT316" t="str">
        <f t="shared" si="21"/>
        <v/>
      </c>
      <c r="AU316" t="str">
        <f t="shared" si="21"/>
        <v/>
      </c>
      <c r="AV316" t="str">
        <f t="shared" si="21"/>
        <v/>
      </c>
      <c r="AW316" t="str">
        <f t="shared" si="21"/>
        <v/>
      </c>
      <c r="AX316" t="str">
        <f t="shared" si="21"/>
        <v/>
      </c>
      <c r="AY316" t="str">
        <f t="shared" si="21"/>
        <v/>
      </c>
      <c r="AZ316" t="str">
        <f t="shared" si="21"/>
        <v/>
      </c>
      <c r="BA316" t="str">
        <f t="shared" si="21"/>
        <v/>
      </c>
      <c r="BB316" t="str">
        <f t="shared" si="21"/>
        <v/>
      </c>
      <c r="BC316" t="str">
        <f t="shared" si="21"/>
        <v/>
      </c>
      <c r="BD316" t="str">
        <f t="shared" si="21"/>
        <v/>
      </c>
      <c r="BE316" t="str">
        <f t="shared" si="21"/>
        <v/>
      </c>
    </row>
    <row r="317" spans="1:57">
      <c r="A317" s="3" t="str">
        <f t="shared" si="19"/>
        <v>ΕΝΩΣΗ ΝΕΩΝ ΠΑΡΑΛΙΜΝΙΟΥ</v>
      </c>
      <c r="B317" t="str">
        <f t="shared" ca="1" si="20"/>
        <v/>
      </c>
      <c r="C317">
        <f t="shared" ca="1" si="21"/>
        <v>0.5</v>
      </c>
      <c r="D317" t="str">
        <f t="shared" ca="1" si="21"/>
        <v/>
      </c>
      <c r="E317">
        <f t="shared" ca="1" si="21"/>
        <v>1</v>
      </c>
      <c r="F317" t="str">
        <f t="shared" ca="1" si="21"/>
        <v/>
      </c>
      <c r="G317">
        <f t="shared" ca="1" si="21"/>
        <v>0</v>
      </c>
      <c r="H317" t="str">
        <f t="shared" ca="1" si="21"/>
        <v/>
      </c>
      <c r="I317" t="str">
        <f t="shared" ca="1" si="21"/>
        <v/>
      </c>
      <c r="J317">
        <f t="shared" ca="1" si="21"/>
        <v>0.5</v>
      </c>
      <c r="K317" t="str">
        <f t="shared" ca="1" si="21"/>
        <v/>
      </c>
      <c r="L317">
        <f t="shared" ca="1" si="21"/>
        <v>1</v>
      </c>
      <c r="M317" t="str">
        <f t="shared" ca="1" si="21"/>
        <v/>
      </c>
      <c r="N317">
        <f t="shared" ca="1" si="21"/>
        <v>0</v>
      </c>
      <c r="O317">
        <f t="shared" ca="1" si="21"/>
        <v>0.5</v>
      </c>
      <c r="P317" t="str">
        <f t="shared" ca="1" si="21"/>
        <v/>
      </c>
      <c r="Q317">
        <f t="shared" ca="1" si="21"/>
        <v>0</v>
      </c>
      <c r="R317" t="str">
        <f t="shared" ca="1" si="21"/>
        <v/>
      </c>
      <c r="S317">
        <f t="shared" ca="1" si="21"/>
        <v>0</v>
      </c>
      <c r="T317" t="str">
        <f t="shared" ca="1" si="21"/>
        <v/>
      </c>
      <c r="U317">
        <f t="shared" ca="1" si="21"/>
        <v>0.5</v>
      </c>
      <c r="V317">
        <f t="shared" ca="1" si="21"/>
        <v>0</v>
      </c>
      <c r="W317" t="str">
        <f t="shared" ca="1" si="21"/>
        <v/>
      </c>
      <c r="X317">
        <f t="shared" ca="1" si="21"/>
        <v>0.5</v>
      </c>
      <c r="Y317" t="str">
        <f t="shared" ca="1" si="21"/>
        <v/>
      </c>
      <c r="Z317" t="str">
        <f t="shared" ca="1" si="21"/>
        <v/>
      </c>
      <c r="AA317" t="str">
        <f t="shared" ca="1" si="21"/>
        <v/>
      </c>
      <c r="AB317" t="str">
        <f t="shared" si="21"/>
        <v/>
      </c>
      <c r="AC317" t="str">
        <f t="shared" si="21"/>
        <v/>
      </c>
      <c r="AD317" t="str">
        <f t="shared" si="21"/>
        <v/>
      </c>
      <c r="AE317" t="str">
        <f t="shared" si="21"/>
        <v/>
      </c>
      <c r="AF317" t="str">
        <f t="shared" si="21"/>
        <v/>
      </c>
      <c r="AG317" t="str">
        <f t="shared" ref="C317:BE322" si="22">IF(AG$1="","",IF(AG147="","",IF(AG147-AG215&gt;0,1,IF(AG147-AG215=0,0.5,0))))</f>
        <v/>
      </c>
      <c r="AH317" t="str">
        <f t="shared" si="22"/>
        <v/>
      </c>
      <c r="AI317" t="str">
        <f t="shared" si="22"/>
        <v/>
      </c>
      <c r="AJ317" t="str">
        <f t="shared" si="22"/>
        <v/>
      </c>
      <c r="AK317" t="str">
        <f t="shared" si="22"/>
        <v/>
      </c>
      <c r="AL317" t="str">
        <f t="shared" si="22"/>
        <v/>
      </c>
      <c r="AM317" t="str">
        <f t="shared" si="22"/>
        <v/>
      </c>
      <c r="AN317" t="str">
        <f t="shared" si="22"/>
        <v/>
      </c>
      <c r="AO317" t="str">
        <f t="shared" si="22"/>
        <v/>
      </c>
      <c r="AP317" t="str">
        <f t="shared" si="22"/>
        <v/>
      </c>
      <c r="AQ317" t="str">
        <f t="shared" si="22"/>
        <v/>
      </c>
      <c r="AR317" t="str">
        <f t="shared" si="22"/>
        <v/>
      </c>
      <c r="AS317" t="str">
        <f t="shared" si="22"/>
        <v/>
      </c>
      <c r="AT317" t="str">
        <f t="shared" si="22"/>
        <v/>
      </c>
      <c r="AU317" t="str">
        <f t="shared" si="22"/>
        <v/>
      </c>
      <c r="AV317" t="str">
        <f t="shared" si="22"/>
        <v/>
      </c>
      <c r="AW317" t="str">
        <f t="shared" si="22"/>
        <v/>
      </c>
      <c r="AX317" t="str">
        <f t="shared" si="22"/>
        <v/>
      </c>
      <c r="AY317" t="str">
        <f t="shared" si="22"/>
        <v/>
      </c>
      <c r="AZ317" t="str">
        <f t="shared" si="22"/>
        <v/>
      </c>
      <c r="BA317" t="str">
        <f t="shared" si="22"/>
        <v/>
      </c>
      <c r="BB317" t="str">
        <f t="shared" si="22"/>
        <v/>
      </c>
      <c r="BC317" t="str">
        <f t="shared" si="22"/>
        <v/>
      </c>
      <c r="BD317" t="str">
        <f t="shared" si="22"/>
        <v/>
      </c>
      <c r="BE317" t="str">
        <f t="shared" si="22"/>
        <v/>
      </c>
    </row>
    <row r="318" spans="1:57">
      <c r="A318" s="3" t="str">
        <f t="shared" si="19"/>
        <v>ΕΡΜΗΣ ΑΡΑΔΙΠΠΟΥ</v>
      </c>
      <c r="B318">
        <f t="shared" ca="1" si="20"/>
        <v>0</v>
      </c>
      <c r="C318" t="str">
        <f t="shared" ca="1" si="22"/>
        <v/>
      </c>
      <c r="D318">
        <f t="shared" ca="1" si="22"/>
        <v>1</v>
      </c>
      <c r="E318" t="str">
        <f t="shared" ca="1" si="22"/>
        <v/>
      </c>
      <c r="F318">
        <f t="shared" ca="1" si="22"/>
        <v>0</v>
      </c>
      <c r="G318" t="str">
        <f t="shared" ca="1" si="22"/>
        <v/>
      </c>
      <c r="H318">
        <f t="shared" ca="1" si="22"/>
        <v>0</v>
      </c>
      <c r="I318" t="str">
        <f t="shared" ca="1" si="22"/>
        <v/>
      </c>
      <c r="J318">
        <f t="shared" ca="1" si="22"/>
        <v>0.5</v>
      </c>
      <c r="K318" t="str">
        <f t="shared" ca="1" si="22"/>
        <v/>
      </c>
      <c r="L318">
        <f t="shared" ca="1" si="22"/>
        <v>0.5</v>
      </c>
      <c r="M318">
        <f t="shared" ca="1" si="22"/>
        <v>1</v>
      </c>
      <c r="N318" t="str">
        <f t="shared" ca="1" si="22"/>
        <v/>
      </c>
      <c r="O318" t="str">
        <f t="shared" ca="1" si="22"/>
        <v/>
      </c>
      <c r="P318">
        <f t="shared" ca="1" si="22"/>
        <v>0.5</v>
      </c>
      <c r="Q318" t="str">
        <f t="shared" ca="1" si="22"/>
        <v/>
      </c>
      <c r="R318">
        <f t="shared" ca="1" si="22"/>
        <v>1</v>
      </c>
      <c r="S318" t="str">
        <f t="shared" ca="1" si="22"/>
        <v/>
      </c>
      <c r="T318">
        <f t="shared" ca="1" si="22"/>
        <v>0</v>
      </c>
      <c r="U318" t="str">
        <f t="shared" ca="1" si="22"/>
        <v/>
      </c>
      <c r="V318">
        <f t="shared" ca="1" si="22"/>
        <v>1</v>
      </c>
      <c r="W318" t="str">
        <f t="shared" ca="1" si="22"/>
        <v/>
      </c>
      <c r="X318">
        <f t="shared" ca="1" si="22"/>
        <v>0</v>
      </c>
      <c r="Y318" t="str">
        <f t="shared" ca="1" si="22"/>
        <v/>
      </c>
      <c r="Z318" t="str">
        <f t="shared" ca="1" si="22"/>
        <v/>
      </c>
      <c r="AA318" t="str">
        <f t="shared" ca="1" si="22"/>
        <v/>
      </c>
      <c r="AB318" t="str">
        <f t="shared" si="22"/>
        <v/>
      </c>
      <c r="AC318" t="str">
        <f t="shared" si="22"/>
        <v/>
      </c>
      <c r="AD318" t="str">
        <f t="shared" si="22"/>
        <v/>
      </c>
      <c r="AE318" t="str">
        <f t="shared" si="22"/>
        <v/>
      </c>
      <c r="AF318" t="str">
        <f t="shared" si="22"/>
        <v/>
      </c>
      <c r="AG318" t="str">
        <f t="shared" si="22"/>
        <v/>
      </c>
      <c r="AH318" t="str">
        <f t="shared" si="22"/>
        <v/>
      </c>
      <c r="AI318" t="str">
        <f t="shared" si="22"/>
        <v/>
      </c>
      <c r="AJ318" t="str">
        <f t="shared" si="22"/>
        <v/>
      </c>
      <c r="AK318" t="str">
        <f t="shared" si="22"/>
        <v/>
      </c>
      <c r="AL318" t="str">
        <f t="shared" si="22"/>
        <v/>
      </c>
      <c r="AM318" t="str">
        <f t="shared" si="22"/>
        <v/>
      </c>
      <c r="AN318" t="str">
        <f t="shared" si="22"/>
        <v/>
      </c>
      <c r="AO318" t="str">
        <f t="shared" si="22"/>
        <v/>
      </c>
      <c r="AP318" t="str">
        <f t="shared" si="22"/>
        <v/>
      </c>
      <c r="AQ318" t="str">
        <f t="shared" si="22"/>
        <v/>
      </c>
      <c r="AR318" t="str">
        <f t="shared" si="22"/>
        <v/>
      </c>
      <c r="AS318" t="str">
        <f t="shared" si="22"/>
        <v/>
      </c>
      <c r="AT318" t="str">
        <f t="shared" si="22"/>
        <v/>
      </c>
      <c r="AU318" t="str">
        <f t="shared" si="22"/>
        <v/>
      </c>
      <c r="AV318" t="str">
        <f t="shared" si="22"/>
        <v/>
      </c>
      <c r="AW318" t="str">
        <f t="shared" si="22"/>
        <v/>
      </c>
      <c r="AX318" t="str">
        <f t="shared" si="22"/>
        <v/>
      </c>
      <c r="AY318" t="str">
        <f t="shared" si="22"/>
        <v/>
      </c>
      <c r="AZ318" t="str">
        <f t="shared" si="22"/>
        <v/>
      </c>
      <c r="BA318" t="str">
        <f t="shared" si="22"/>
        <v/>
      </c>
      <c r="BB318" t="str">
        <f t="shared" si="22"/>
        <v/>
      </c>
      <c r="BC318" t="str">
        <f t="shared" si="22"/>
        <v/>
      </c>
      <c r="BD318" t="str">
        <f t="shared" si="22"/>
        <v/>
      </c>
      <c r="BE318" t="str">
        <f t="shared" si="22"/>
        <v/>
      </c>
    </row>
    <row r="319" spans="1:57">
      <c r="A319" s="3" t="str">
        <f t="shared" si="19"/>
        <v>ΝΕΑ ΣΑΛΑΜΙΝΑ ΑΜΜΟΧΩΣΤΟΥ</v>
      </c>
      <c r="B319" t="str">
        <f t="shared" ca="1" si="20"/>
        <v/>
      </c>
      <c r="C319">
        <f t="shared" ca="1" si="22"/>
        <v>0</v>
      </c>
      <c r="D319" t="str">
        <f t="shared" ca="1" si="22"/>
        <v/>
      </c>
      <c r="E319">
        <f t="shared" ca="1" si="22"/>
        <v>1</v>
      </c>
      <c r="F319" t="str">
        <f t="shared" ca="1" si="22"/>
        <v/>
      </c>
      <c r="G319">
        <f t="shared" ca="1" si="22"/>
        <v>0.5</v>
      </c>
      <c r="H319" t="str">
        <f t="shared" ca="1" si="22"/>
        <v/>
      </c>
      <c r="I319">
        <f t="shared" ca="1" si="22"/>
        <v>0</v>
      </c>
      <c r="J319" t="str">
        <f t="shared" ca="1" si="22"/>
        <v/>
      </c>
      <c r="K319">
        <f t="shared" ca="1" si="22"/>
        <v>1</v>
      </c>
      <c r="L319" t="str">
        <f t="shared" ca="1" si="22"/>
        <v/>
      </c>
      <c r="M319" t="str">
        <f t="shared" ca="1" si="22"/>
        <v/>
      </c>
      <c r="N319">
        <f t="shared" ca="1" si="22"/>
        <v>0.5</v>
      </c>
      <c r="O319">
        <f t="shared" ca="1" si="22"/>
        <v>0</v>
      </c>
      <c r="P319" t="str">
        <f t="shared" ca="1" si="22"/>
        <v/>
      </c>
      <c r="Q319">
        <f t="shared" ca="1" si="22"/>
        <v>0.5</v>
      </c>
      <c r="R319" t="str">
        <f t="shared" ca="1" si="22"/>
        <v/>
      </c>
      <c r="S319">
        <f t="shared" ca="1" si="22"/>
        <v>1</v>
      </c>
      <c r="T319" t="str">
        <f t="shared" ca="1" si="22"/>
        <v/>
      </c>
      <c r="U319">
        <f t="shared" ca="1" si="22"/>
        <v>0.5</v>
      </c>
      <c r="V319" t="str">
        <f t="shared" ca="1" si="22"/>
        <v/>
      </c>
      <c r="W319">
        <f t="shared" ca="1" si="22"/>
        <v>0.5</v>
      </c>
      <c r="X319" t="str">
        <f t="shared" ca="1" si="22"/>
        <v/>
      </c>
      <c r="Y319">
        <f t="shared" ca="1" si="22"/>
        <v>0</v>
      </c>
      <c r="Z319" t="str">
        <f t="shared" ca="1" si="22"/>
        <v/>
      </c>
      <c r="AA319" t="str">
        <f t="shared" ca="1" si="22"/>
        <v/>
      </c>
      <c r="AB319" t="str">
        <f t="shared" si="22"/>
        <v/>
      </c>
      <c r="AC319" t="str">
        <f t="shared" si="22"/>
        <v/>
      </c>
      <c r="AD319" t="str">
        <f t="shared" si="22"/>
        <v/>
      </c>
      <c r="AE319" t="str">
        <f t="shared" si="22"/>
        <v/>
      </c>
      <c r="AF319" t="str">
        <f t="shared" si="22"/>
        <v/>
      </c>
      <c r="AG319" t="str">
        <f t="shared" si="22"/>
        <v/>
      </c>
      <c r="AH319" t="str">
        <f t="shared" si="22"/>
        <v/>
      </c>
      <c r="AI319" t="str">
        <f t="shared" si="22"/>
        <v/>
      </c>
      <c r="AJ319" t="str">
        <f t="shared" si="22"/>
        <v/>
      </c>
      <c r="AK319" t="str">
        <f t="shared" si="22"/>
        <v/>
      </c>
      <c r="AL319" t="str">
        <f t="shared" si="22"/>
        <v/>
      </c>
      <c r="AM319" t="str">
        <f t="shared" si="22"/>
        <v/>
      </c>
      <c r="AN319" t="str">
        <f t="shared" si="22"/>
        <v/>
      </c>
      <c r="AO319" t="str">
        <f t="shared" si="22"/>
        <v/>
      </c>
      <c r="AP319" t="str">
        <f t="shared" si="22"/>
        <v/>
      </c>
      <c r="AQ319" t="str">
        <f t="shared" si="22"/>
        <v/>
      </c>
      <c r="AR319" t="str">
        <f t="shared" si="22"/>
        <v/>
      </c>
      <c r="AS319" t="str">
        <f t="shared" si="22"/>
        <v/>
      </c>
      <c r="AT319" t="str">
        <f t="shared" si="22"/>
        <v/>
      </c>
      <c r="AU319" t="str">
        <f t="shared" si="22"/>
        <v/>
      </c>
      <c r="AV319" t="str">
        <f t="shared" si="22"/>
        <v/>
      </c>
      <c r="AW319" t="str">
        <f t="shared" si="22"/>
        <v/>
      </c>
      <c r="AX319" t="str">
        <f t="shared" si="22"/>
        <v/>
      </c>
      <c r="AY319" t="str">
        <f t="shared" si="22"/>
        <v/>
      </c>
      <c r="AZ319" t="str">
        <f t="shared" si="22"/>
        <v/>
      </c>
      <c r="BA319" t="str">
        <f t="shared" si="22"/>
        <v/>
      </c>
      <c r="BB319" t="str">
        <f t="shared" si="22"/>
        <v/>
      </c>
      <c r="BC319" t="str">
        <f t="shared" si="22"/>
        <v/>
      </c>
      <c r="BD319" t="str">
        <f t="shared" si="22"/>
        <v/>
      </c>
      <c r="BE319" t="str">
        <f t="shared" si="22"/>
        <v/>
      </c>
    </row>
    <row r="320" spans="1:57">
      <c r="A320" s="3" t="str">
        <f t="shared" si="19"/>
        <v>ΟΜΟΝΟΙΑ ΛΕΥΚΩΣΙΑΣ</v>
      </c>
      <c r="B320">
        <f t="shared" ca="1" si="20"/>
        <v>1</v>
      </c>
      <c r="C320" t="str">
        <f t="shared" ca="1" si="22"/>
        <v/>
      </c>
      <c r="D320">
        <f t="shared" ca="1" si="22"/>
        <v>0.5</v>
      </c>
      <c r="E320">
        <f t="shared" ca="1" si="22"/>
        <v>0.5</v>
      </c>
      <c r="F320" t="str">
        <f t="shared" ca="1" si="22"/>
        <v/>
      </c>
      <c r="G320">
        <f t="shared" ca="1" si="22"/>
        <v>0.5</v>
      </c>
      <c r="H320" t="str">
        <f t="shared" ca="1" si="22"/>
        <v/>
      </c>
      <c r="I320">
        <f t="shared" ca="1" si="22"/>
        <v>1</v>
      </c>
      <c r="J320" t="str">
        <f t="shared" ca="1" si="22"/>
        <v/>
      </c>
      <c r="K320">
        <f t="shared" ca="1" si="22"/>
        <v>0.5</v>
      </c>
      <c r="L320" t="str">
        <f t="shared" ca="1" si="22"/>
        <v/>
      </c>
      <c r="M320">
        <f t="shared" ca="1" si="22"/>
        <v>0.5</v>
      </c>
      <c r="N320" t="str">
        <f t="shared" ca="1" si="22"/>
        <v/>
      </c>
      <c r="O320" t="str">
        <f t="shared" ca="1" si="22"/>
        <v/>
      </c>
      <c r="P320">
        <f t="shared" ca="1" si="22"/>
        <v>1</v>
      </c>
      <c r="Q320" t="str">
        <f t="shared" ca="1" si="22"/>
        <v/>
      </c>
      <c r="R320" t="str">
        <f t="shared" ca="1" si="22"/>
        <v/>
      </c>
      <c r="S320">
        <f t="shared" ca="1" si="22"/>
        <v>1</v>
      </c>
      <c r="T320" t="str">
        <f t="shared" ca="1" si="22"/>
        <v/>
      </c>
      <c r="U320">
        <f t="shared" ca="1" si="22"/>
        <v>1</v>
      </c>
      <c r="V320" t="str">
        <f t="shared" ca="1" si="22"/>
        <v/>
      </c>
      <c r="W320">
        <f t="shared" ca="1" si="22"/>
        <v>1</v>
      </c>
      <c r="X320" t="str">
        <f t="shared" ca="1" si="22"/>
        <v/>
      </c>
      <c r="Y320">
        <f t="shared" ca="1" si="22"/>
        <v>1</v>
      </c>
      <c r="Z320" t="str">
        <f t="shared" ca="1" si="22"/>
        <v/>
      </c>
      <c r="AA320" t="str">
        <f t="shared" ca="1" si="22"/>
        <v/>
      </c>
      <c r="AB320" t="str">
        <f t="shared" si="22"/>
        <v/>
      </c>
      <c r="AC320" t="str">
        <f t="shared" si="22"/>
        <v/>
      </c>
      <c r="AD320" t="str">
        <f t="shared" si="22"/>
        <v/>
      </c>
      <c r="AE320" t="str">
        <f t="shared" si="22"/>
        <v/>
      </c>
      <c r="AF320" t="str">
        <f t="shared" si="22"/>
        <v/>
      </c>
      <c r="AG320" t="str">
        <f t="shared" si="22"/>
        <v/>
      </c>
      <c r="AH320" t="str">
        <f t="shared" si="22"/>
        <v/>
      </c>
      <c r="AI320" t="str">
        <f t="shared" si="22"/>
        <v/>
      </c>
      <c r="AJ320" t="str">
        <f t="shared" si="22"/>
        <v/>
      </c>
      <c r="AK320" t="str">
        <f t="shared" si="22"/>
        <v/>
      </c>
      <c r="AL320" t="str">
        <f t="shared" si="22"/>
        <v/>
      </c>
      <c r="AM320" t="str">
        <f t="shared" si="22"/>
        <v/>
      </c>
      <c r="AN320" t="str">
        <f t="shared" si="22"/>
        <v/>
      </c>
      <c r="AO320" t="str">
        <f t="shared" si="22"/>
        <v/>
      </c>
      <c r="AP320" t="str">
        <f t="shared" si="22"/>
        <v/>
      </c>
      <c r="AQ320" t="str">
        <f t="shared" si="22"/>
        <v/>
      </c>
      <c r="AR320" t="str">
        <f t="shared" si="22"/>
        <v/>
      </c>
      <c r="AS320" t="str">
        <f t="shared" si="22"/>
        <v/>
      </c>
      <c r="AT320" t="str">
        <f t="shared" si="22"/>
        <v/>
      </c>
      <c r="AU320" t="str">
        <f t="shared" si="22"/>
        <v/>
      </c>
      <c r="AV320" t="str">
        <f t="shared" si="22"/>
        <v/>
      </c>
      <c r="AW320" t="str">
        <f t="shared" si="22"/>
        <v/>
      </c>
      <c r="AX320" t="str">
        <f t="shared" si="22"/>
        <v/>
      </c>
      <c r="AY320" t="str">
        <f t="shared" si="22"/>
        <v/>
      </c>
      <c r="AZ320" t="str">
        <f t="shared" si="22"/>
        <v/>
      </c>
      <c r="BA320" t="str">
        <f t="shared" si="22"/>
        <v/>
      </c>
      <c r="BB320" t="str">
        <f t="shared" si="22"/>
        <v/>
      </c>
      <c r="BC320" t="str">
        <f t="shared" si="22"/>
        <v/>
      </c>
      <c r="BD320" t="str">
        <f t="shared" si="22"/>
        <v/>
      </c>
      <c r="BE320" t="str">
        <f t="shared" si="22"/>
        <v/>
      </c>
    </row>
    <row r="321" spans="1:57">
      <c r="A321" s="3" t="str">
        <f t="shared" si="19"/>
        <v>ΠΑΦΟΣ F.C.</v>
      </c>
      <c r="B321">
        <f t="shared" ca="1" si="20"/>
        <v>0</v>
      </c>
      <c r="C321" t="str">
        <f t="shared" ca="1" si="22"/>
        <v/>
      </c>
      <c r="D321">
        <f t="shared" ca="1" si="22"/>
        <v>1</v>
      </c>
      <c r="E321" t="str">
        <f t="shared" ca="1" si="22"/>
        <v/>
      </c>
      <c r="F321">
        <f t="shared" ca="1" si="22"/>
        <v>0.5</v>
      </c>
      <c r="G321" t="str">
        <f t="shared" ca="1" si="22"/>
        <v/>
      </c>
      <c r="H321">
        <f t="shared" ca="1" si="22"/>
        <v>1</v>
      </c>
      <c r="I321" t="str">
        <f t="shared" ca="1" si="22"/>
        <v/>
      </c>
      <c r="J321">
        <f t="shared" ca="1" si="22"/>
        <v>0</v>
      </c>
      <c r="K321" t="str">
        <f t="shared" ca="1" si="22"/>
        <v/>
      </c>
      <c r="L321">
        <f t="shared" ca="1" si="22"/>
        <v>0.5</v>
      </c>
      <c r="M321" t="str">
        <f t="shared" ca="1" si="22"/>
        <v/>
      </c>
      <c r="N321">
        <f t="shared" ca="1" si="22"/>
        <v>0.5</v>
      </c>
      <c r="O321" t="str">
        <f t="shared" ca="1" si="22"/>
        <v/>
      </c>
      <c r="P321">
        <f t="shared" ca="1" si="22"/>
        <v>0</v>
      </c>
      <c r="Q321" t="str">
        <f t="shared" ca="1" si="22"/>
        <v/>
      </c>
      <c r="R321">
        <f t="shared" ca="1" si="22"/>
        <v>0.5</v>
      </c>
      <c r="S321" t="str">
        <f t="shared" ca="1" si="22"/>
        <v/>
      </c>
      <c r="T321">
        <f t="shared" ca="1" si="22"/>
        <v>0.5</v>
      </c>
      <c r="U321" t="str">
        <f t="shared" ca="1" si="22"/>
        <v/>
      </c>
      <c r="V321">
        <f t="shared" ca="1" si="22"/>
        <v>1</v>
      </c>
      <c r="W321" t="str">
        <f t="shared" ca="1" si="22"/>
        <v/>
      </c>
      <c r="X321">
        <f t="shared" ca="1" si="22"/>
        <v>1</v>
      </c>
      <c r="Y321" t="str">
        <f t="shared" ca="1" si="22"/>
        <v/>
      </c>
      <c r="Z321" t="str">
        <f t="shared" ca="1" si="22"/>
        <v/>
      </c>
      <c r="AA321" t="str">
        <f t="shared" ca="1" si="22"/>
        <v/>
      </c>
      <c r="AB321" t="str">
        <f t="shared" si="22"/>
        <v/>
      </c>
      <c r="AC321" t="str">
        <f t="shared" si="22"/>
        <v/>
      </c>
      <c r="AD321" t="str">
        <f t="shared" si="22"/>
        <v/>
      </c>
      <c r="AE321" t="str">
        <f t="shared" si="22"/>
        <v/>
      </c>
      <c r="AF321" t="str">
        <f t="shared" si="22"/>
        <v/>
      </c>
      <c r="AG321" t="str">
        <f t="shared" si="22"/>
        <v/>
      </c>
      <c r="AH321" t="str">
        <f t="shared" si="22"/>
        <v/>
      </c>
      <c r="AI321" t="str">
        <f t="shared" si="22"/>
        <v/>
      </c>
      <c r="AJ321" t="str">
        <f t="shared" si="22"/>
        <v/>
      </c>
      <c r="AK321" t="str">
        <f t="shared" si="22"/>
        <v/>
      </c>
      <c r="AL321" t="str">
        <f t="shared" si="22"/>
        <v/>
      </c>
      <c r="AM321" t="str">
        <f t="shared" si="22"/>
        <v/>
      </c>
      <c r="AN321" t="str">
        <f t="shared" si="22"/>
        <v/>
      </c>
      <c r="AO321" t="str">
        <f t="shared" si="22"/>
        <v/>
      </c>
      <c r="AP321" t="str">
        <f t="shared" si="22"/>
        <v/>
      </c>
      <c r="AQ321" t="str">
        <f t="shared" si="22"/>
        <v/>
      </c>
      <c r="AR321" t="str">
        <f t="shared" si="22"/>
        <v/>
      </c>
      <c r="AS321" t="str">
        <f t="shared" si="22"/>
        <v/>
      </c>
      <c r="AT321" t="str">
        <f t="shared" si="22"/>
        <v/>
      </c>
      <c r="AU321" t="str">
        <f t="shared" si="22"/>
        <v/>
      </c>
      <c r="AV321" t="str">
        <f t="shared" si="22"/>
        <v/>
      </c>
      <c r="AW321" t="str">
        <f t="shared" si="22"/>
        <v/>
      </c>
      <c r="AX321" t="str">
        <f t="shared" si="22"/>
        <v/>
      </c>
      <c r="AY321" t="str">
        <f t="shared" si="22"/>
        <v/>
      </c>
      <c r="AZ321" t="str">
        <f t="shared" si="22"/>
        <v/>
      </c>
      <c r="BA321" t="str">
        <f t="shared" si="22"/>
        <v/>
      </c>
      <c r="BB321" t="str">
        <f t="shared" si="22"/>
        <v/>
      </c>
      <c r="BC321" t="str">
        <f t="shared" si="22"/>
        <v/>
      </c>
      <c r="BD321" t="str">
        <f t="shared" si="22"/>
        <v/>
      </c>
      <c r="BE321" t="str">
        <f t="shared" si="22"/>
        <v/>
      </c>
    </row>
    <row r="322" spans="1:57">
      <c r="A322" s="3" t="str">
        <f t="shared" si="19"/>
        <v/>
      </c>
      <c r="B322" t="str">
        <f t="shared" ca="1" si="20"/>
        <v/>
      </c>
      <c r="C322" t="str">
        <f t="shared" ca="1" si="22"/>
        <v/>
      </c>
      <c r="D322" t="str">
        <f t="shared" ca="1" si="22"/>
        <v/>
      </c>
      <c r="E322" t="str">
        <f t="shared" ca="1" si="22"/>
        <v/>
      </c>
      <c r="F322" t="str">
        <f t="shared" ca="1" si="22"/>
        <v/>
      </c>
      <c r="G322" t="str">
        <f t="shared" ca="1" si="22"/>
        <v/>
      </c>
      <c r="H322" t="str">
        <f t="shared" ca="1" si="22"/>
        <v/>
      </c>
      <c r="I322" t="str">
        <f t="shared" ca="1" si="22"/>
        <v/>
      </c>
      <c r="J322" t="str">
        <f t="shared" ca="1" si="22"/>
        <v/>
      </c>
      <c r="K322" t="str">
        <f t="shared" ca="1" si="22"/>
        <v/>
      </c>
      <c r="L322" t="str">
        <f t="shared" ca="1" si="22"/>
        <v/>
      </c>
      <c r="M322" t="str">
        <f t="shared" ref="C322:BE326" ca="1" si="23">IF(M$1="","",IF(M152="","",IF(M152-M220&gt;0,1,IF(M152-M220=0,0.5,0))))</f>
        <v/>
      </c>
      <c r="N322" t="str">
        <f t="shared" ca="1" si="23"/>
        <v/>
      </c>
      <c r="O322" t="str">
        <f t="shared" ca="1" si="23"/>
        <v/>
      </c>
      <c r="P322" t="str">
        <f t="shared" ca="1" si="23"/>
        <v/>
      </c>
      <c r="Q322" t="str">
        <f t="shared" ca="1" si="23"/>
        <v/>
      </c>
      <c r="R322" t="str">
        <f t="shared" ca="1" si="23"/>
        <v/>
      </c>
      <c r="S322" t="str">
        <f t="shared" ca="1" si="23"/>
        <v/>
      </c>
      <c r="T322" t="str">
        <f t="shared" ca="1" si="23"/>
        <v/>
      </c>
      <c r="U322" t="str">
        <f t="shared" ca="1" si="23"/>
        <v/>
      </c>
      <c r="V322" t="str">
        <f t="shared" ca="1" si="23"/>
        <v/>
      </c>
      <c r="W322" t="str">
        <f t="shared" ca="1" si="23"/>
        <v/>
      </c>
      <c r="X322" t="str">
        <f t="shared" ca="1" si="23"/>
        <v/>
      </c>
      <c r="Y322" t="str">
        <f t="shared" ca="1" si="23"/>
        <v/>
      </c>
      <c r="Z322" t="str">
        <f t="shared" ca="1" si="23"/>
        <v/>
      </c>
      <c r="AA322" t="str">
        <f t="shared" ca="1" si="23"/>
        <v/>
      </c>
      <c r="AB322" t="str">
        <f t="shared" si="23"/>
        <v/>
      </c>
      <c r="AC322" t="str">
        <f t="shared" si="23"/>
        <v/>
      </c>
      <c r="AD322" t="str">
        <f t="shared" si="23"/>
        <v/>
      </c>
      <c r="AE322" t="str">
        <f t="shared" si="23"/>
        <v/>
      </c>
      <c r="AF322" t="str">
        <f t="shared" si="23"/>
        <v/>
      </c>
      <c r="AG322" t="str">
        <f t="shared" si="23"/>
        <v/>
      </c>
      <c r="AH322" t="str">
        <f t="shared" si="23"/>
        <v/>
      </c>
      <c r="AI322" t="str">
        <f t="shared" si="23"/>
        <v/>
      </c>
      <c r="AJ322" t="str">
        <f t="shared" si="23"/>
        <v/>
      </c>
      <c r="AK322" t="str">
        <f t="shared" si="23"/>
        <v/>
      </c>
      <c r="AL322" t="str">
        <f t="shared" si="23"/>
        <v/>
      </c>
      <c r="AM322" t="str">
        <f t="shared" si="23"/>
        <v/>
      </c>
      <c r="AN322" t="str">
        <f t="shared" si="23"/>
        <v/>
      </c>
      <c r="AO322" t="str">
        <f t="shared" si="23"/>
        <v/>
      </c>
      <c r="AP322" t="str">
        <f t="shared" si="23"/>
        <v/>
      </c>
      <c r="AQ322" t="str">
        <f t="shared" si="23"/>
        <v/>
      </c>
      <c r="AR322" t="str">
        <f t="shared" si="23"/>
        <v/>
      </c>
      <c r="AS322" t="str">
        <f t="shared" si="23"/>
        <v/>
      </c>
      <c r="AT322" t="str">
        <f t="shared" si="23"/>
        <v/>
      </c>
      <c r="AU322" t="str">
        <f t="shared" si="23"/>
        <v/>
      </c>
      <c r="AV322" t="str">
        <f t="shared" si="23"/>
        <v/>
      </c>
      <c r="AW322" t="str">
        <f t="shared" si="23"/>
        <v/>
      </c>
      <c r="AX322" t="str">
        <f t="shared" si="23"/>
        <v/>
      </c>
      <c r="AY322" t="str">
        <f t="shared" si="23"/>
        <v/>
      </c>
      <c r="AZ322" t="str">
        <f t="shared" si="23"/>
        <v/>
      </c>
      <c r="BA322" t="str">
        <f t="shared" si="23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3"/>
        <v/>
      </c>
    </row>
    <row r="323" spans="1:57">
      <c r="A323" s="3" t="str">
        <f t="shared" si="19"/>
        <v/>
      </c>
      <c r="B323" t="str">
        <f t="shared" ca="1" si="20"/>
        <v/>
      </c>
      <c r="C323" t="str">
        <f t="shared" ca="1" si="23"/>
        <v/>
      </c>
      <c r="D323" t="str">
        <f t="shared" ca="1" si="23"/>
        <v/>
      </c>
      <c r="E323" t="str">
        <f t="shared" ca="1" si="23"/>
        <v/>
      </c>
      <c r="F323" t="str">
        <f t="shared" ca="1" si="23"/>
        <v/>
      </c>
      <c r="G323" t="str">
        <f t="shared" ca="1" si="23"/>
        <v/>
      </c>
      <c r="H323" t="str">
        <f t="shared" ca="1" si="23"/>
        <v/>
      </c>
      <c r="I323" t="str">
        <f t="shared" ca="1" si="23"/>
        <v/>
      </c>
      <c r="J323" t="str">
        <f t="shared" ca="1" si="23"/>
        <v/>
      </c>
      <c r="K323" t="str">
        <f t="shared" ca="1" si="23"/>
        <v/>
      </c>
      <c r="L323" t="str">
        <f t="shared" ca="1" si="23"/>
        <v/>
      </c>
      <c r="M323" t="str">
        <f t="shared" ca="1" si="23"/>
        <v/>
      </c>
      <c r="N323" t="str">
        <f t="shared" ca="1" si="23"/>
        <v/>
      </c>
      <c r="O323" t="str">
        <f t="shared" ca="1" si="23"/>
        <v/>
      </c>
      <c r="P323" t="str">
        <f t="shared" ca="1" si="23"/>
        <v/>
      </c>
      <c r="Q323" t="str">
        <f t="shared" ca="1" si="23"/>
        <v/>
      </c>
      <c r="R323" t="str">
        <f t="shared" ca="1" si="23"/>
        <v/>
      </c>
      <c r="S323" t="str">
        <f t="shared" ca="1" si="23"/>
        <v/>
      </c>
      <c r="T323" t="str">
        <f t="shared" ca="1" si="23"/>
        <v/>
      </c>
      <c r="U323" t="str">
        <f t="shared" ca="1" si="23"/>
        <v/>
      </c>
      <c r="V323" t="str">
        <f t="shared" ca="1" si="23"/>
        <v/>
      </c>
      <c r="W323" t="str">
        <f t="shared" ca="1" si="23"/>
        <v/>
      </c>
      <c r="X323" t="str">
        <f t="shared" ca="1" si="23"/>
        <v/>
      </c>
      <c r="Y323" t="str">
        <f t="shared" ca="1" si="23"/>
        <v/>
      </c>
      <c r="Z323" t="str">
        <f t="shared" ca="1" si="23"/>
        <v/>
      </c>
      <c r="AA323" t="str">
        <f t="shared" ca="1" si="23"/>
        <v/>
      </c>
      <c r="AB323" t="str">
        <f t="shared" si="23"/>
        <v/>
      </c>
      <c r="AC323" t="str">
        <f t="shared" si="23"/>
        <v/>
      </c>
      <c r="AD323" t="str">
        <f t="shared" si="23"/>
        <v/>
      </c>
      <c r="AE323" t="str">
        <f t="shared" si="23"/>
        <v/>
      </c>
      <c r="AF323" t="str">
        <f t="shared" si="23"/>
        <v/>
      </c>
      <c r="AG323" t="str">
        <f t="shared" si="23"/>
        <v/>
      </c>
      <c r="AH323" t="str">
        <f t="shared" si="23"/>
        <v/>
      </c>
      <c r="AI323" t="str">
        <f t="shared" si="23"/>
        <v/>
      </c>
      <c r="AJ323" t="str">
        <f t="shared" si="23"/>
        <v/>
      </c>
      <c r="AK323" t="str">
        <f t="shared" si="23"/>
        <v/>
      </c>
      <c r="AL323" t="str">
        <f t="shared" si="23"/>
        <v/>
      </c>
      <c r="AM323" t="str">
        <f t="shared" si="23"/>
        <v/>
      </c>
      <c r="AN323" t="str">
        <f t="shared" si="23"/>
        <v/>
      </c>
      <c r="AO323" t="str">
        <f t="shared" si="23"/>
        <v/>
      </c>
      <c r="AP323" t="str">
        <f t="shared" si="23"/>
        <v/>
      </c>
      <c r="AQ323" t="str">
        <f t="shared" si="23"/>
        <v/>
      </c>
      <c r="AR323" t="str">
        <f t="shared" si="23"/>
        <v/>
      </c>
      <c r="AS323" t="str">
        <f t="shared" si="23"/>
        <v/>
      </c>
      <c r="AT323" t="str">
        <f t="shared" si="23"/>
        <v/>
      </c>
      <c r="AU323" t="str">
        <f t="shared" si="23"/>
        <v/>
      </c>
      <c r="AV323" t="str">
        <f t="shared" si="23"/>
        <v/>
      </c>
      <c r="AW323" t="str">
        <f t="shared" si="23"/>
        <v/>
      </c>
      <c r="AX323" t="str">
        <f t="shared" si="23"/>
        <v/>
      </c>
      <c r="AY323" t="str">
        <f t="shared" si="23"/>
        <v/>
      </c>
      <c r="AZ323" t="str">
        <f t="shared" si="23"/>
        <v/>
      </c>
      <c r="BA323" t="str">
        <f t="shared" si="23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3"/>
        <v/>
      </c>
    </row>
    <row r="324" spans="1:57">
      <c r="A324" s="3" t="str">
        <f t="shared" si="19"/>
        <v/>
      </c>
      <c r="B324" t="str">
        <f t="shared" ca="1" si="20"/>
        <v/>
      </c>
      <c r="C324" t="str">
        <f t="shared" ca="1" si="23"/>
        <v/>
      </c>
      <c r="D324" t="str">
        <f t="shared" ca="1" si="23"/>
        <v/>
      </c>
      <c r="E324" t="str">
        <f t="shared" ca="1" si="23"/>
        <v/>
      </c>
      <c r="F324" t="str">
        <f t="shared" ca="1" si="23"/>
        <v/>
      </c>
      <c r="G324" t="str">
        <f t="shared" ca="1" si="23"/>
        <v/>
      </c>
      <c r="H324" t="str">
        <f t="shared" ca="1" si="23"/>
        <v/>
      </c>
      <c r="I324" t="str">
        <f t="shared" ca="1" si="23"/>
        <v/>
      </c>
      <c r="J324" t="str">
        <f t="shared" ca="1" si="23"/>
        <v/>
      </c>
      <c r="K324" t="str">
        <f t="shared" ca="1" si="23"/>
        <v/>
      </c>
      <c r="L324" t="str">
        <f t="shared" ca="1" si="23"/>
        <v/>
      </c>
      <c r="M324" t="str">
        <f t="shared" ca="1" si="23"/>
        <v/>
      </c>
      <c r="N324" t="str">
        <f t="shared" ca="1" si="23"/>
        <v/>
      </c>
      <c r="O324" t="str">
        <f t="shared" ca="1" si="23"/>
        <v/>
      </c>
      <c r="P324" t="str">
        <f t="shared" ca="1" si="23"/>
        <v/>
      </c>
      <c r="Q324" t="str">
        <f t="shared" ca="1" si="23"/>
        <v/>
      </c>
      <c r="R324" t="str">
        <f t="shared" ca="1" si="23"/>
        <v/>
      </c>
      <c r="S324" t="str">
        <f t="shared" ca="1" si="23"/>
        <v/>
      </c>
      <c r="T324" t="str">
        <f t="shared" ca="1" si="23"/>
        <v/>
      </c>
      <c r="U324" t="str">
        <f t="shared" ca="1" si="23"/>
        <v/>
      </c>
      <c r="V324" t="str">
        <f t="shared" ca="1" si="23"/>
        <v/>
      </c>
      <c r="W324" t="str">
        <f t="shared" ca="1" si="23"/>
        <v/>
      </c>
      <c r="X324" t="str">
        <f t="shared" ca="1" si="23"/>
        <v/>
      </c>
      <c r="Y324" t="str">
        <f t="shared" ca="1" si="23"/>
        <v/>
      </c>
      <c r="Z324" t="str">
        <f t="shared" ca="1" si="23"/>
        <v/>
      </c>
      <c r="AA324" t="str">
        <f t="shared" ca="1" si="23"/>
        <v/>
      </c>
      <c r="AB324" t="str">
        <f t="shared" si="23"/>
        <v/>
      </c>
      <c r="AC324" t="str">
        <f t="shared" si="23"/>
        <v/>
      </c>
      <c r="AD324" t="str">
        <f t="shared" si="23"/>
        <v/>
      </c>
      <c r="AE324" t="str">
        <f t="shared" si="23"/>
        <v/>
      </c>
      <c r="AF324" t="str">
        <f t="shared" si="23"/>
        <v/>
      </c>
      <c r="AG324" t="str">
        <f t="shared" si="23"/>
        <v/>
      </c>
      <c r="AH324" t="str">
        <f t="shared" si="23"/>
        <v/>
      </c>
      <c r="AI324" t="str">
        <f t="shared" si="23"/>
        <v/>
      </c>
      <c r="AJ324" t="str">
        <f t="shared" si="23"/>
        <v/>
      </c>
      <c r="AK324" t="str">
        <f t="shared" si="23"/>
        <v/>
      </c>
      <c r="AL324" t="str">
        <f t="shared" si="23"/>
        <v/>
      </c>
      <c r="AM324" t="str">
        <f t="shared" si="23"/>
        <v/>
      </c>
      <c r="AN324" t="str">
        <f t="shared" si="23"/>
        <v/>
      </c>
      <c r="AO324" t="str">
        <f t="shared" si="23"/>
        <v/>
      </c>
      <c r="AP324" t="str">
        <f t="shared" si="23"/>
        <v/>
      </c>
      <c r="AQ324" t="str">
        <f t="shared" si="23"/>
        <v/>
      </c>
      <c r="AR324" t="str">
        <f t="shared" si="23"/>
        <v/>
      </c>
      <c r="AS324" t="str">
        <f t="shared" si="23"/>
        <v/>
      </c>
      <c r="AT324" t="str">
        <f t="shared" si="23"/>
        <v/>
      </c>
      <c r="AU324" t="str">
        <f t="shared" si="23"/>
        <v/>
      </c>
      <c r="AV324" t="str">
        <f t="shared" si="23"/>
        <v/>
      </c>
      <c r="AW324" t="str">
        <f t="shared" si="23"/>
        <v/>
      </c>
      <c r="AX324" t="str">
        <f t="shared" si="23"/>
        <v/>
      </c>
      <c r="AY324" t="str">
        <f t="shared" si="23"/>
        <v/>
      </c>
      <c r="AZ324" t="str">
        <f t="shared" si="23"/>
        <v/>
      </c>
      <c r="BA324" t="str">
        <f t="shared" si="23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3"/>
        <v/>
      </c>
    </row>
    <row r="325" spans="1:57">
      <c r="A325" s="3" t="str">
        <f t="shared" si="19"/>
        <v/>
      </c>
      <c r="B325" t="str">
        <f t="shared" ca="1" si="20"/>
        <v/>
      </c>
      <c r="C325" t="str">
        <f t="shared" ca="1" si="23"/>
        <v/>
      </c>
      <c r="D325" t="str">
        <f t="shared" ca="1" si="23"/>
        <v/>
      </c>
      <c r="E325" t="str">
        <f t="shared" ca="1" si="23"/>
        <v/>
      </c>
      <c r="F325" t="str">
        <f t="shared" ca="1" si="23"/>
        <v/>
      </c>
      <c r="G325" t="str">
        <f t="shared" ca="1" si="23"/>
        <v/>
      </c>
      <c r="H325" t="str">
        <f t="shared" ca="1" si="23"/>
        <v/>
      </c>
      <c r="I325" t="str">
        <f t="shared" ca="1" si="23"/>
        <v/>
      </c>
      <c r="J325" t="str">
        <f t="shared" ca="1" si="23"/>
        <v/>
      </c>
      <c r="K325" t="str">
        <f t="shared" ca="1" si="23"/>
        <v/>
      </c>
      <c r="L325" t="str">
        <f t="shared" ca="1" si="23"/>
        <v/>
      </c>
      <c r="M325" t="str">
        <f t="shared" ca="1" si="23"/>
        <v/>
      </c>
      <c r="N325" t="str">
        <f t="shared" ca="1" si="23"/>
        <v/>
      </c>
      <c r="O325" t="str">
        <f t="shared" ca="1" si="23"/>
        <v/>
      </c>
      <c r="P325" t="str">
        <f t="shared" ca="1" si="23"/>
        <v/>
      </c>
      <c r="Q325" t="str">
        <f t="shared" ca="1" si="23"/>
        <v/>
      </c>
      <c r="R325" t="str">
        <f t="shared" ca="1" si="23"/>
        <v/>
      </c>
      <c r="S325" t="str">
        <f t="shared" ca="1" si="23"/>
        <v/>
      </c>
      <c r="T325" t="str">
        <f t="shared" ca="1" si="23"/>
        <v/>
      </c>
      <c r="U325" t="str">
        <f t="shared" ca="1" si="23"/>
        <v/>
      </c>
      <c r="V325" t="str">
        <f t="shared" ca="1" si="23"/>
        <v/>
      </c>
      <c r="W325" t="str">
        <f t="shared" ca="1" si="23"/>
        <v/>
      </c>
      <c r="X325" t="str">
        <f t="shared" ca="1" si="23"/>
        <v/>
      </c>
      <c r="Y325" t="str">
        <f t="shared" ca="1" si="23"/>
        <v/>
      </c>
      <c r="Z325" t="str">
        <f t="shared" ca="1" si="23"/>
        <v/>
      </c>
      <c r="AA325" t="str">
        <f t="shared" ca="1" si="23"/>
        <v/>
      </c>
      <c r="AB325" t="str">
        <f t="shared" si="23"/>
        <v/>
      </c>
      <c r="AC325" t="str">
        <f t="shared" si="23"/>
        <v/>
      </c>
      <c r="AD325" t="str">
        <f t="shared" si="23"/>
        <v/>
      </c>
      <c r="AE325" t="str">
        <f t="shared" si="23"/>
        <v/>
      </c>
      <c r="AF325" t="str">
        <f t="shared" si="23"/>
        <v/>
      </c>
      <c r="AG325" t="str">
        <f t="shared" si="23"/>
        <v/>
      </c>
      <c r="AH325" t="str">
        <f t="shared" si="23"/>
        <v/>
      </c>
      <c r="AI325" t="str">
        <f t="shared" si="23"/>
        <v/>
      </c>
      <c r="AJ325" t="str">
        <f t="shared" si="23"/>
        <v/>
      </c>
      <c r="AK325" t="str">
        <f t="shared" si="23"/>
        <v/>
      </c>
      <c r="AL325" t="str">
        <f t="shared" si="23"/>
        <v/>
      </c>
      <c r="AM325" t="str">
        <f t="shared" si="23"/>
        <v/>
      </c>
      <c r="AN325" t="str">
        <f t="shared" si="23"/>
        <v/>
      </c>
      <c r="AO325" t="str">
        <f t="shared" si="23"/>
        <v/>
      </c>
      <c r="AP325" t="str">
        <f t="shared" si="23"/>
        <v/>
      </c>
      <c r="AQ325" t="str">
        <f t="shared" si="23"/>
        <v/>
      </c>
      <c r="AR325" t="str">
        <f t="shared" si="23"/>
        <v/>
      </c>
      <c r="AS325" t="str">
        <f t="shared" si="23"/>
        <v/>
      </c>
      <c r="AT325" t="str">
        <f t="shared" si="23"/>
        <v/>
      </c>
      <c r="AU325" t="str">
        <f t="shared" si="23"/>
        <v/>
      </c>
      <c r="AV325" t="str">
        <f t="shared" si="23"/>
        <v/>
      </c>
      <c r="AW325" t="str">
        <f t="shared" si="23"/>
        <v/>
      </c>
      <c r="AX325" t="str">
        <f t="shared" si="23"/>
        <v/>
      </c>
      <c r="AY325" t="str">
        <f t="shared" si="23"/>
        <v/>
      </c>
      <c r="AZ325" t="str">
        <f t="shared" si="23"/>
        <v/>
      </c>
      <c r="BA325" t="str">
        <f t="shared" si="23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3"/>
        <v/>
      </c>
    </row>
    <row r="326" spans="1:57">
      <c r="A326" s="3" t="str">
        <f t="shared" si="19"/>
        <v/>
      </c>
      <c r="B326" t="str">
        <f t="shared" ca="1" si="20"/>
        <v/>
      </c>
      <c r="C326" t="str">
        <f t="shared" ca="1" si="23"/>
        <v/>
      </c>
      <c r="D326" t="str">
        <f t="shared" ca="1" si="23"/>
        <v/>
      </c>
      <c r="E326" t="str">
        <f t="shared" ca="1" si="23"/>
        <v/>
      </c>
      <c r="F326" t="str">
        <f t="shared" ca="1" si="23"/>
        <v/>
      </c>
      <c r="G326" t="str">
        <f t="shared" ca="1" si="23"/>
        <v/>
      </c>
      <c r="H326" t="str">
        <f t="shared" ca="1" si="23"/>
        <v/>
      </c>
      <c r="I326" t="str">
        <f t="shared" ca="1" si="23"/>
        <v/>
      </c>
      <c r="J326" t="str">
        <f t="shared" ca="1" si="23"/>
        <v/>
      </c>
      <c r="K326" t="str">
        <f t="shared" ca="1" si="23"/>
        <v/>
      </c>
      <c r="L326" t="str">
        <f t="shared" ca="1" si="23"/>
        <v/>
      </c>
      <c r="M326" t="str">
        <f t="shared" ca="1" si="23"/>
        <v/>
      </c>
      <c r="N326" t="str">
        <f t="shared" ca="1" si="23"/>
        <v/>
      </c>
      <c r="O326" t="str">
        <f t="shared" ca="1" si="23"/>
        <v/>
      </c>
      <c r="P326" t="str">
        <f t="shared" ca="1" si="23"/>
        <v/>
      </c>
      <c r="Q326" t="str">
        <f t="shared" ca="1" si="23"/>
        <v/>
      </c>
      <c r="R326" t="str">
        <f t="shared" ca="1" si="23"/>
        <v/>
      </c>
      <c r="S326" t="str">
        <f t="shared" ca="1" si="23"/>
        <v/>
      </c>
      <c r="T326" t="str">
        <f t="shared" ca="1" si="23"/>
        <v/>
      </c>
      <c r="U326" t="str">
        <f t="shared" ca="1" si="23"/>
        <v/>
      </c>
      <c r="V326" t="str">
        <f t="shared" ca="1" si="23"/>
        <v/>
      </c>
      <c r="W326" t="str">
        <f t="shared" ca="1" si="23"/>
        <v/>
      </c>
      <c r="X326" t="str">
        <f t="shared" ca="1" si="23"/>
        <v/>
      </c>
      <c r="Y326" t="str">
        <f t="shared" ca="1" si="23"/>
        <v/>
      </c>
      <c r="Z326" t="str">
        <f t="shared" ca="1" si="23"/>
        <v/>
      </c>
      <c r="AA326" t="str">
        <f t="shared" ca="1" si="23"/>
        <v/>
      </c>
      <c r="AB326" t="str">
        <f t="shared" si="23"/>
        <v/>
      </c>
      <c r="AC326" t="str">
        <f t="shared" si="23"/>
        <v/>
      </c>
      <c r="AD326" t="str">
        <f t="shared" si="23"/>
        <v/>
      </c>
      <c r="AE326" t="str">
        <f t="shared" si="23"/>
        <v/>
      </c>
      <c r="AF326" t="str">
        <f t="shared" si="23"/>
        <v/>
      </c>
      <c r="AG326" t="str">
        <f t="shared" si="23"/>
        <v/>
      </c>
      <c r="AH326" t="str">
        <f t="shared" si="23"/>
        <v/>
      </c>
      <c r="AI326" t="str">
        <f t="shared" si="23"/>
        <v/>
      </c>
      <c r="AJ326" t="str">
        <f t="shared" si="23"/>
        <v/>
      </c>
      <c r="AK326" t="str">
        <f t="shared" si="23"/>
        <v/>
      </c>
      <c r="AL326" t="str">
        <f t="shared" si="23"/>
        <v/>
      </c>
      <c r="AM326" t="str">
        <f t="shared" si="23"/>
        <v/>
      </c>
      <c r="AN326" t="str">
        <f t="shared" si="23"/>
        <v/>
      </c>
      <c r="AO326" t="str">
        <f t="shared" si="23"/>
        <v/>
      </c>
      <c r="AP326" t="str">
        <f t="shared" si="23"/>
        <v/>
      </c>
      <c r="AQ326" t="str">
        <f t="shared" si="23"/>
        <v/>
      </c>
      <c r="AR326" t="str">
        <f t="shared" si="23"/>
        <v/>
      </c>
      <c r="AS326" t="str">
        <f t="shared" si="23"/>
        <v/>
      </c>
      <c r="AT326" t="str">
        <f t="shared" si="23"/>
        <v/>
      </c>
      <c r="AU326" t="str">
        <f t="shared" si="23"/>
        <v/>
      </c>
      <c r="AV326" t="str">
        <f t="shared" ref="C326:BE331" si="24">IF(AV$1="","",IF(AV156="","",IF(AV156-AV224&gt;0,1,IF(AV156-AV224=0,0.5,0))))</f>
        <v/>
      </c>
      <c r="AW326" t="str">
        <f t="shared" si="24"/>
        <v/>
      </c>
      <c r="AX326" t="str">
        <f t="shared" si="24"/>
        <v/>
      </c>
      <c r="AY326" t="str">
        <f t="shared" si="24"/>
        <v/>
      </c>
      <c r="AZ326" t="str">
        <f t="shared" si="24"/>
        <v/>
      </c>
      <c r="BA326" t="str">
        <f t="shared" si="24"/>
        <v/>
      </c>
      <c r="BB326" t="str">
        <f t="shared" si="24"/>
        <v/>
      </c>
      <c r="BC326" t="str">
        <f t="shared" si="24"/>
        <v/>
      </c>
      <c r="BD326" t="str">
        <f t="shared" si="24"/>
        <v/>
      </c>
      <c r="BE326" t="str">
        <f t="shared" si="24"/>
        <v/>
      </c>
    </row>
    <row r="327" spans="1:57">
      <c r="A327" s="3" t="str">
        <f t="shared" si="19"/>
        <v/>
      </c>
      <c r="B327" t="str">
        <f t="shared" ca="1" si="20"/>
        <v/>
      </c>
      <c r="C327" t="str">
        <f t="shared" ca="1" si="24"/>
        <v/>
      </c>
      <c r="D327" t="str">
        <f t="shared" ca="1" si="24"/>
        <v/>
      </c>
      <c r="E327" t="str">
        <f t="shared" ca="1" si="24"/>
        <v/>
      </c>
      <c r="F327" t="str">
        <f t="shared" ca="1" si="24"/>
        <v/>
      </c>
      <c r="G327" t="str">
        <f t="shared" ca="1" si="24"/>
        <v/>
      </c>
      <c r="H327" t="str">
        <f t="shared" ca="1" si="24"/>
        <v/>
      </c>
      <c r="I327" t="str">
        <f t="shared" ca="1" si="24"/>
        <v/>
      </c>
      <c r="J327" t="str">
        <f t="shared" ca="1" si="24"/>
        <v/>
      </c>
      <c r="K327" t="str">
        <f t="shared" ca="1" si="24"/>
        <v/>
      </c>
      <c r="L327" t="str">
        <f t="shared" ca="1" si="24"/>
        <v/>
      </c>
      <c r="M327" t="str">
        <f t="shared" ca="1" si="24"/>
        <v/>
      </c>
      <c r="N327" t="str">
        <f t="shared" ca="1" si="24"/>
        <v/>
      </c>
      <c r="O327" t="str">
        <f t="shared" ca="1" si="24"/>
        <v/>
      </c>
      <c r="P327" t="str">
        <f t="shared" ca="1" si="24"/>
        <v/>
      </c>
      <c r="Q327" t="str">
        <f t="shared" ca="1" si="24"/>
        <v/>
      </c>
      <c r="R327" t="str">
        <f t="shared" ca="1" si="24"/>
        <v/>
      </c>
      <c r="S327" t="str">
        <f t="shared" ca="1" si="24"/>
        <v/>
      </c>
      <c r="T327" t="str">
        <f t="shared" ca="1" si="24"/>
        <v/>
      </c>
      <c r="U327" t="str">
        <f t="shared" ca="1" si="24"/>
        <v/>
      </c>
      <c r="V327" t="str">
        <f t="shared" ca="1" si="24"/>
        <v/>
      </c>
      <c r="W327" t="str">
        <f t="shared" ca="1" si="24"/>
        <v/>
      </c>
      <c r="X327" t="str">
        <f t="shared" ca="1" si="24"/>
        <v/>
      </c>
      <c r="Y327" t="str">
        <f t="shared" ca="1" si="24"/>
        <v/>
      </c>
      <c r="Z327" t="str">
        <f t="shared" ca="1" si="24"/>
        <v/>
      </c>
      <c r="AA327" t="str">
        <f t="shared" ca="1" si="24"/>
        <v/>
      </c>
      <c r="AB327" t="str">
        <f t="shared" si="24"/>
        <v/>
      </c>
      <c r="AC327" t="str">
        <f t="shared" si="24"/>
        <v/>
      </c>
      <c r="AD327" t="str">
        <f t="shared" si="24"/>
        <v/>
      </c>
      <c r="AE327" t="str">
        <f t="shared" si="24"/>
        <v/>
      </c>
      <c r="AF327" t="str">
        <f t="shared" si="24"/>
        <v/>
      </c>
      <c r="AG327" t="str">
        <f t="shared" si="24"/>
        <v/>
      </c>
      <c r="AH327" t="str">
        <f t="shared" si="24"/>
        <v/>
      </c>
      <c r="AI327" t="str">
        <f t="shared" si="24"/>
        <v/>
      </c>
      <c r="AJ327" t="str">
        <f t="shared" si="24"/>
        <v/>
      </c>
      <c r="AK327" t="str">
        <f t="shared" si="24"/>
        <v/>
      </c>
      <c r="AL327" t="str">
        <f t="shared" si="24"/>
        <v/>
      </c>
      <c r="AM327" t="str">
        <f t="shared" si="24"/>
        <v/>
      </c>
      <c r="AN327" t="str">
        <f t="shared" si="24"/>
        <v/>
      </c>
      <c r="AO327" t="str">
        <f t="shared" si="24"/>
        <v/>
      </c>
      <c r="AP327" t="str">
        <f t="shared" si="24"/>
        <v/>
      </c>
      <c r="AQ327" t="str">
        <f t="shared" si="24"/>
        <v/>
      </c>
      <c r="AR327" t="str">
        <f t="shared" si="24"/>
        <v/>
      </c>
      <c r="AS327" t="str">
        <f t="shared" si="24"/>
        <v/>
      </c>
      <c r="AT327" t="str">
        <f t="shared" si="24"/>
        <v/>
      </c>
      <c r="AU327" t="str">
        <f t="shared" si="24"/>
        <v/>
      </c>
      <c r="AV327" t="str">
        <f t="shared" si="24"/>
        <v/>
      </c>
      <c r="AW327" t="str">
        <f t="shared" si="24"/>
        <v/>
      </c>
      <c r="AX327" t="str">
        <f t="shared" si="24"/>
        <v/>
      </c>
      <c r="AY327" t="str">
        <f t="shared" si="24"/>
        <v/>
      </c>
      <c r="AZ327" t="str">
        <f t="shared" si="24"/>
        <v/>
      </c>
      <c r="BA327" t="str">
        <f t="shared" si="24"/>
        <v/>
      </c>
      <c r="BB327" t="str">
        <f t="shared" si="24"/>
        <v/>
      </c>
      <c r="BC327" t="str">
        <f t="shared" si="24"/>
        <v/>
      </c>
      <c r="BD327" t="str">
        <f t="shared" si="24"/>
        <v/>
      </c>
      <c r="BE327" t="str">
        <f t="shared" si="24"/>
        <v/>
      </c>
    </row>
    <row r="328" spans="1:57">
      <c r="A328" s="3" t="str">
        <f t="shared" si="19"/>
        <v/>
      </c>
      <c r="B328" t="str">
        <f t="shared" ca="1" si="20"/>
        <v/>
      </c>
      <c r="C328" t="str">
        <f t="shared" ca="1" si="24"/>
        <v/>
      </c>
      <c r="D328" t="str">
        <f t="shared" ca="1" si="24"/>
        <v/>
      </c>
      <c r="E328" t="str">
        <f t="shared" ca="1" si="24"/>
        <v/>
      </c>
      <c r="F328" t="str">
        <f t="shared" ca="1" si="24"/>
        <v/>
      </c>
      <c r="G328" t="str">
        <f t="shared" ca="1" si="24"/>
        <v/>
      </c>
      <c r="H328" t="str">
        <f t="shared" ca="1" si="24"/>
        <v/>
      </c>
      <c r="I328" t="str">
        <f t="shared" ca="1" si="24"/>
        <v/>
      </c>
      <c r="J328" t="str">
        <f t="shared" ca="1" si="24"/>
        <v/>
      </c>
      <c r="K328" t="str">
        <f t="shared" ca="1" si="24"/>
        <v/>
      </c>
      <c r="L328" t="str">
        <f t="shared" ca="1" si="24"/>
        <v/>
      </c>
      <c r="M328" t="str">
        <f t="shared" ca="1" si="24"/>
        <v/>
      </c>
      <c r="N328" t="str">
        <f t="shared" ca="1" si="24"/>
        <v/>
      </c>
      <c r="O328" t="str">
        <f t="shared" ca="1" si="24"/>
        <v/>
      </c>
      <c r="P328" t="str">
        <f t="shared" ca="1" si="24"/>
        <v/>
      </c>
      <c r="Q328" t="str">
        <f t="shared" ca="1" si="24"/>
        <v/>
      </c>
      <c r="R328" t="str">
        <f t="shared" ca="1" si="24"/>
        <v/>
      </c>
      <c r="S328" t="str">
        <f t="shared" ca="1" si="24"/>
        <v/>
      </c>
      <c r="T328" t="str">
        <f t="shared" ca="1" si="24"/>
        <v/>
      </c>
      <c r="U328" t="str">
        <f t="shared" ca="1" si="24"/>
        <v/>
      </c>
      <c r="V328" t="str">
        <f t="shared" ca="1" si="24"/>
        <v/>
      </c>
      <c r="W328" t="str">
        <f t="shared" ca="1" si="24"/>
        <v/>
      </c>
      <c r="X328" t="str">
        <f t="shared" ca="1" si="24"/>
        <v/>
      </c>
      <c r="Y328" t="str">
        <f t="shared" ca="1" si="24"/>
        <v/>
      </c>
      <c r="Z328" t="str">
        <f t="shared" ca="1" si="24"/>
        <v/>
      </c>
      <c r="AA328" t="str">
        <f t="shared" ca="1" si="24"/>
        <v/>
      </c>
      <c r="AB328" t="str">
        <f t="shared" si="24"/>
        <v/>
      </c>
      <c r="AC328" t="str">
        <f t="shared" si="24"/>
        <v/>
      </c>
      <c r="AD328" t="str">
        <f t="shared" si="24"/>
        <v/>
      </c>
      <c r="AE328" t="str">
        <f t="shared" si="24"/>
        <v/>
      </c>
      <c r="AF328" t="str">
        <f t="shared" si="24"/>
        <v/>
      </c>
      <c r="AG328" t="str">
        <f t="shared" si="24"/>
        <v/>
      </c>
      <c r="AH328" t="str">
        <f t="shared" si="24"/>
        <v/>
      </c>
      <c r="AI328" t="str">
        <f t="shared" si="24"/>
        <v/>
      </c>
      <c r="AJ328" t="str">
        <f t="shared" si="24"/>
        <v/>
      </c>
      <c r="AK328" t="str">
        <f t="shared" si="24"/>
        <v/>
      </c>
      <c r="AL328" t="str">
        <f t="shared" si="24"/>
        <v/>
      </c>
      <c r="AM328" t="str">
        <f t="shared" si="24"/>
        <v/>
      </c>
      <c r="AN328" t="str">
        <f t="shared" si="24"/>
        <v/>
      </c>
      <c r="AO328" t="str">
        <f t="shared" si="24"/>
        <v/>
      </c>
      <c r="AP328" t="str">
        <f t="shared" si="24"/>
        <v/>
      </c>
      <c r="AQ328" t="str">
        <f t="shared" si="24"/>
        <v/>
      </c>
      <c r="AR328" t="str">
        <f t="shared" si="24"/>
        <v/>
      </c>
      <c r="AS328" t="str">
        <f t="shared" si="24"/>
        <v/>
      </c>
      <c r="AT328" t="str">
        <f t="shared" si="24"/>
        <v/>
      </c>
      <c r="AU328" t="str">
        <f t="shared" si="24"/>
        <v/>
      </c>
      <c r="AV328" t="str">
        <f t="shared" si="24"/>
        <v/>
      </c>
      <c r="AW328" t="str">
        <f t="shared" si="24"/>
        <v/>
      </c>
      <c r="AX328" t="str">
        <f t="shared" si="24"/>
        <v/>
      </c>
      <c r="AY328" t="str">
        <f t="shared" si="24"/>
        <v/>
      </c>
      <c r="AZ328" t="str">
        <f t="shared" si="24"/>
        <v/>
      </c>
      <c r="BA328" t="str">
        <f t="shared" si="24"/>
        <v/>
      </c>
      <c r="BB328" t="str">
        <f t="shared" si="24"/>
        <v/>
      </c>
      <c r="BC328" t="str">
        <f t="shared" si="24"/>
        <v/>
      </c>
      <c r="BD328" t="str">
        <f t="shared" si="24"/>
        <v/>
      </c>
      <c r="BE328" t="str">
        <f t="shared" si="24"/>
        <v/>
      </c>
    </row>
    <row r="329" spans="1:57">
      <c r="A329" s="3" t="str">
        <f t="shared" si="19"/>
        <v/>
      </c>
      <c r="B329" t="str">
        <f t="shared" ca="1" si="20"/>
        <v/>
      </c>
      <c r="C329" t="str">
        <f t="shared" ca="1" si="24"/>
        <v/>
      </c>
      <c r="D329" t="str">
        <f t="shared" ca="1" si="24"/>
        <v/>
      </c>
      <c r="E329" t="str">
        <f t="shared" ca="1" si="24"/>
        <v/>
      </c>
      <c r="F329" t="str">
        <f t="shared" ca="1" si="24"/>
        <v/>
      </c>
      <c r="G329" t="str">
        <f t="shared" ca="1" si="24"/>
        <v/>
      </c>
      <c r="H329" t="str">
        <f t="shared" ca="1" si="24"/>
        <v/>
      </c>
      <c r="I329" t="str">
        <f t="shared" ca="1" si="24"/>
        <v/>
      </c>
      <c r="J329" t="str">
        <f t="shared" ca="1" si="24"/>
        <v/>
      </c>
      <c r="K329" t="str">
        <f t="shared" ca="1" si="24"/>
        <v/>
      </c>
      <c r="L329" t="str">
        <f t="shared" ca="1" si="24"/>
        <v/>
      </c>
      <c r="M329" t="str">
        <f t="shared" ca="1" si="24"/>
        <v/>
      </c>
      <c r="N329" t="str">
        <f t="shared" ca="1" si="24"/>
        <v/>
      </c>
      <c r="O329" t="str">
        <f t="shared" ca="1" si="24"/>
        <v/>
      </c>
      <c r="P329" t="str">
        <f t="shared" ca="1" si="24"/>
        <v/>
      </c>
      <c r="Q329" t="str">
        <f t="shared" ca="1" si="24"/>
        <v/>
      </c>
      <c r="R329" t="str">
        <f t="shared" ca="1" si="24"/>
        <v/>
      </c>
      <c r="S329" t="str">
        <f t="shared" ca="1" si="24"/>
        <v/>
      </c>
      <c r="T329" t="str">
        <f t="shared" ca="1" si="24"/>
        <v/>
      </c>
      <c r="U329" t="str">
        <f t="shared" ca="1" si="24"/>
        <v/>
      </c>
      <c r="V329" t="str">
        <f t="shared" ca="1" si="24"/>
        <v/>
      </c>
      <c r="W329" t="str">
        <f t="shared" ca="1" si="24"/>
        <v/>
      </c>
      <c r="X329" t="str">
        <f t="shared" ca="1" si="24"/>
        <v/>
      </c>
      <c r="Y329" t="str">
        <f t="shared" ca="1" si="24"/>
        <v/>
      </c>
      <c r="Z329" t="str">
        <f t="shared" ca="1" si="24"/>
        <v/>
      </c>
      <c r="AA329" t="str">
        <f t="shared" ca="1" si="24"/>
        <v/>
      </c>
      <c r="AB329" t="str">
        <f t="shared" si="24"/>
        <v/>
      </c>
      <c r="AC329" t="str">
        <f t="shared" si="24"/>
        <v/>
      </c>
      <c r="AD329" t="str">
        <f t="shared" si="24"/>
        <v/>
      </c>
      <c r="AE329" t="str">
        <f t="shared" si="24"/>
        <v/>
      </c>
      <c r="AF329" t="str">
        <f t="shared" si="24"/>
        <v/>
      </c>
      <c r="AG329" t="str">
        <f t="shared" si="24"/>
        <v/>
      </c>
      <c r="AH329" t="str">
        <f t="shared" si="24"/>
        <v/>
      </c>
      <c r="AI329" t="str">
        <f t="shared" si="24"/>
        <v/>
      </c>
      <c r="AJ329" t="str">
        <f t="shared" si="24"/>
        <v/>
      </c>
      <c r="AK329" t="str">
        <f t="shared" si="24"/>
        <v/>
      </c>
      <c r="AL329" t="str">
        <f t="shared" si="24"/>
        <v/>
      </c>
      <c r="AM329" t="str">
        <f t="shared" si="24"/>
        <v/>
      </c>
      <c r="AN329" t="str">
        <f t="shared" si="24"/>
        <v/>
      </c>
      <c r="AO329" t="str">
        <f t="shared" si="24"/>
        <v/>
      </c>
      <c r="AP329" t="str">
        <f t="shared" si="24"/>
        <v/>
      </c>
      <c r="AQ329" t="str">
        <f t="shared" si="24"/>
        <v/>
      </c>
      <c r="AR329" t="str">
        <f t="shared" si="24"/>
        <v/>
      </c>
      <c r="AS329" t="str">
        <f t="shared" si="24"/>
        <v/>
      </c>
      <c r="AT329" t="str">
        <f t="shared" si="24"/>
        <v/>
      </c>
      <c r="AU329" t="str">
        <f t="shared" si="24"/>
        <v/>
      </c>
      <c r="AV329" t="str">
        <f t="shared" si="24"/>
        <v/>
      </c>
      <c r="AW329" t="str">
        <f t="shared" si="24"/>
        <v/>
      </c>
      <c r="AX329" t="str">
        <f t="shared" si="24"/>
        <v/>
      </c>
      <c r="AY329" t="str">
        <f t="shared" si="24"/>
        <v/>
      </c>
      <c r="AZ329" t="str">
        <f t="shared" si="24"/>
        <v/>
      </c>
      <c r="BA329" t="str">
        <f t="shared" si="24"/>
        <v/>
      </c>
      <c r="BB329" t="str">
        <f t="shared" si="24"/>
        <v/>
      </c>
      <c r="BC329" t="str">
        <f t="shared" si="24"/>
        <v/>
      </c>
      <c r="BD329" t="str">
        <f t="shared" si="24"/>
        <v/>
      </c>
      <c r="BE329" t="str">
        <f t="shared" si="24"/>
        <v/>
      </c>
    </row>
    <row r="330" spans="1:57">
      <c r="A330" s="3" t="str">
        <f t="shared" si="19"/>
        <v/>
      </c>
      <c r="B330" t="str">
        <f t="shared" ca="1" si="20"/>
        <v/>
      </c>
      <c r="C330" t="str">
        <f t="shared" ca="1" si="24"/>
        <v/>
      </c>
      <c r="D330" t="str">
        <f t="shared" ca="1" si="24"/>
        <v/>
      </c>
      <c r="E330" t="str">
        <f t="shared" ca="1" si="24"/>
        <v/>
      </c>
      <c r="F330" t="str">
        <f t="shared" ca="1" si="24"/>
        <v/>
      </c>
      <c r="G330" t="str">
        <f t="shared" ca="1" si="24"/>
        <v/>
      </c>
      <c r="H330" t="str">
        <f t="shared" ca="1" si="24"/>
        <v/>
      </c>
      <c r="I330" t="str">
        <f t="shared" ca="1" si="24"/>
        <v/>
      </c>
      <c r="J330" t="str">
        <f t="shared" ca="1" si="24"/>
        <v/>
      </c>
      <c r="K330" t="str">
        <f t="shared" ca="1" si="24"/>
        <v/>
      </c>
      <c r="L330" t="str">
        <f t="shared" ca="1" si="24"/>
        <v/>
      </c>
      <c r="M330" t="str">
        <f t="shared" ca="1" si="24"/>
        <v/>
      </c>
      <c r="N330" t="str">
        <f t="shared" ca="1" si="24"/>
        <v/>
      </c>
      <c r="O330" t="str">
        <f t="shared" ca="1" si="24"/>
        <v/>
      </c>
      <c r="P330" t="str">
        <f t="shared" ca="1" si="24"/>
        <v/>
      </c>
      <c r="Q330" t="str">
        <f t="shared" ca="1" si="24"/>
        <v/>
      </c>
      <c r="R330" t="str">
        <f t="shared" ca="1" si="24"/>
        <v/>
      </c>
      <c r="S330" t="str">
        <f t="shared" ca="1" si="24"/>
        <v/>
      </c>
      <c r="T330" t="str">
        <f t="shared" ca="1" si="24"/>
        <v/>
      </c>
      <c r="U330" t="str">
        <f t="shared" ca="1" si="24"/>
        <v/>
      </c>
      <c r="V330" t="str">
        <f t="shared" ca="1" si="24"/>
        <v/>
      </c>
      <c r="W330" t="str">
        <f t="shared" ca="1" si="24"/>
        <v/>
      </c>
      <c r="X330" t="str">
        <f t="shared" ca="1" si="24"/>
        <v/>
      </c>
      <c r="Y330" t="str">
        <f t="shared" ca="1" si="24"/>
        <v/>
      </c>
      <c r="Z330" t="str">
        <f t="shared" ca="1" si="24"/>
        <v/>
      </c>
      <c r="AA330" t="str">
        <f t="shared" ca="1" si="24"/>
        <v/>
      </c>
      <c r="AB330" t="str">
        <f t="shared" si="24"/>
        <v/>
      </c>
      <c r="AC330" t="str">
        <f t="shared" si="24"/>
        <v/>
      </c>
      <c r="AD330" t="str">
        <f t="shared" si="24"/>
        <v/>
      </c>
      <c r="AE330" t="str">
        <f t="shared" si="24"/>
        <v/>
      </c>
      <c r="AF330" t="str">
        <f t="shared" si="24"/>
        <v/>
      </c>
      <c r="AG330" t="str">
        <f t="shared" si="24"/>
        <v/>
      </c>
      <c r="AH330" t="str">
        <f t="shared" si="24"/>
        <v/>
      </c>
      <c r="AI330" t="str">
        <f t="shared" si="24"/>
        <v/>
      </c>
      <c r="AJ330" t="str">
        <f t="shared" si="24"/>
        <v/>
      </c>
      <c r="AK330" t="str">
        <f t="shared" si="24"/>
        <v/>
      </c>
      <c r="AL330" t="str">
        <f t="shared" si="24"/>
        <v/>
      </c>
      <c r="AM330" t="str">
        <f t="shared" si="24"/>
        <v/>
      </c>
      <c r="AN330" t="str">
        <f t="shared" si="24"/>
        <v/>
      </c>
      <c r="AO330" t="str">
        <f t="shared" si="24"/>
        <v/>
      </c>
      <c r="AP330" t="str">
        <f t="shared" si="24"/>
        <v/>
      </c>
      <c r="AQ330" t="str">
        <f t="shared" si="24"/>
        <v/>
      </c>
      <c r="AR330" t="str">
        <f t="shared" si="24"/>
        <v/>
      </c>
      <c r="AS330" t="str">
        <f t="shared" si="24"/>
        <v/>
      </c>
      <c r="AT330" t="str">
        <f t="shared" si="24"/>
        <v/>
      </c>
      <c r="AU330" t="str">
        <f t="shared" si="24"/>
        <v/>
      </c>
      <c r="AV330" t="str">
        <f t="shared" si="24"/>
        <v/>
      </c>
      <c r="AW330" t="str">
        <f t="shared" si="24"/>
        <v/>
      </c>
      <c r="AX330" t="str">
        <f t="shared" si="24"/>
        <v/>
      </c>
      <c r="AY330" t="str">
        <f t="shared" si="24"/>
        <v/>
      </c>
      <c r="AZ330" t="str">
        <f t="shared" si="24"/>
        <v/>
      </c>
      <c r="BA330" t="str">
        <f t="shared" si="24"/>
        <v/>
      </c>
      <c r="BB330" t="str">
        <f t="shared" si="24"/>
        <v/>
      </c>
      <c r="BC330" t="str">
        <f t="shared" si="24"/>
        <v/>
      </c>
      <c r="BD330" t="str">
        <f t="shared" si="24"/>
        <v/>
      </c>
      <c r="BE330" t="str">
        <f t="shared" si="24"/>
        <v/>
      </c>
    </row>
    <row r="331" spans="1:57">
      <c r="A331" s="3" t="str">
        <f t="shared" si="19"/>
        <v/>
      </c>
      <c r="B331" t="str">
        <f t="shared" ca="1" si="20"/>
        <v/>
      </c>
      <c r="C331" t="str">
        <f t="shared" ca="1" si="24"/>
        <v/>
      </c>
      <c r="D331" t="str">
        <f t="shared" ca="1" si="24"/>
        <v/>
      </c>
      <c r="E331" t="str">
        <f t="shared" ca="1" si="24"/>
        <v/>
      </c>
      <c r="F331" t="str">
        <f t="shared" ca="1" si="24"/>
        <v/>
      </c>
      <c r="G331" t="str">
        <f t="shared" ca="1" si="24"/>
        <v/>
      </c>
      <c r="H331" t="str">
        <f t="shared" ca="1" si="24"/>
        <v/>
      </c>
      <c r="I331" t="str">
        <f t="shared" ca="1" si="24"/>
        <v/>
      </c>
      <c r="J331" t="str">
        <f t="shared" ca="1" si="24"/>
        <v/>
      </c>
      <c r="K331" t="str">
        <f t="shared" ca="1" si="24"/>
        <v/>
      </c>
      <c r="L331" t="str">
        <f t="shared" ca="1" si="24"/>
        <v/>
      </c>
      <c r="M331" t="str">
        <f t="shared" ca="1" si="24"/>
        <v/>
      </c>
      <c r="N331" t="str">
        <f t="shared" ca="1" si="24"/>
        <v/>
      </c>
      <c r="O331" t="str">
        <f t="shared" ca="1" si="24"/>
        <v/>
      </c>
      <c r="P331" t="str">
        <f t="shared" ca="1" si="24"/>
        <v/>
      </c>
      <c r="Q331" t="str">
        <f t="shared" ca="1" si="24"/>
        <v/>
      </c>
      <c r="R331" t="str">
        <f t="shared" ca="1" si="24"/>
        <v/>
      </c>
      <c r="S331" t="str">
        <f t="shared" ca="1" si="24"/>
        <v/>
      </c>
      <c r="T331" t="str">
        <f t="shared" ca="1" si="24"/>
        <v/>
      </c>
      <c r="U331" t="str">
        <f t="shared" ca="1" si="24"/>
        <v/>
      </c>
      <c r="V331" t="str">
        <f t="shared" ca="1" si="24"/>
        <v/>
      </c>
      <c r="W331" t="str">
        <f t="shared" ca="1" si="24"/>
        <v/>
      </c>
      <c r="X331" t="str">
        <f t="shared" ca="1" si="24"/>
        <v/>
      </c>
      <c r="Y331" t="str">
        <f t="shared" ca="1" si="24"/>
        <v/>
      </c>
      <c r="Z331" t="str">
        <f t="shared" ca="1" si="24"/>
        <v/>
      </c>
      <c r="AA331" t="str">
        <f t="shared" ca="1" si="24"/>
        <v/>
      </c>
      <c r="AB331" t="str">
        <f t="shared" ref="C331:BE336" si="25">IF(AB$1="","",IF(AB161="","",IF(AB161-AB229&gt;0,1,IF(AB161-AB229=0,0.5,0))))</f>
        <v/>
      </c>
      <c r="AC331" t="str">
        <f t="shared" si="25"/>
        <v/>
      </c>
      <c r="AD331" t="str">
        <f t="shared" si="25"/>
        <v/>
      </c>
      <c r="AE331" t="str">
        <f t="shared" si="25"/>
        <v/>
      </c>
      <c r="AF331" t="str">
        <f t="shared" si="25"/>
        <v/>
      </c>
      <c r="AG331" t="str">
        <f t="shared" si="25"/>
        <v/>
      </c>
      <c r="AH331" t="str">
        <f t="shared" si="25"/>
        <v/>
      </c>
      <c r="AI331" t="str">
        <f t="shared" si="25"/>
        <v/>
      </c>
      <c r="AJ331" t="str">
        <f t="shared" si="25"/>
        <v/>
      </c>
      <c r="AK331" t="str">
        <f t="shared" si="25"/>
        <v/>
      </c>
      <c r="AL331" t="str">
        <f t="shared" si="25"/>
        <v/>
      </c>
      <c r="AM331" t="str">
        <f t="shared" si="25"/>
        <v/>
      </c>
      <c r="AN331" t="str">
        <f t="shared" si="25"/>
        <v/>
      </c>
      <c r="AO331" t="str">
        <f t="shared" si="25"/>
        <v/>
      </c>
      <c r="AP331" t="str">
        <f t="shared" si="25"/>
        <v/>
      </c>
      <c r="AQ331" t="str">
        <f t="shared" si="25"/>
        <v/>
      </c>
      <c r="AR331" t="str">
        <f t="shared" si="25"/>
        <v/>
      </c>
      <c r="AS331" t="str">
        <f t="shared" si="25"/>
        <v/>
      </c>
      <c r="AT331" t="str">
        <f t="shared" si="25"/>
        <v/>
      </c>
      <c r="AU331" t="str">
        <f t="shared" si="25"/>
        <v/>
      </c>
      <c r="AV331" t="str">
        <f t="shared" si="25"/>
        <v/>
      </c>
      <c r="AW331" t="str">
        <f t="shared" si="25"/>
        <v/>
      </c>
      <c r="AX331" t="str">
        <f t="shared" si="25"/>
        <v/>
      </c>
      <c r="AY331" t="str">
        <f t="shared" si="25"/>
        <v/>
      </c>
      <c r="AZ331" t="str">
        <f t="shared" si="25"/>
        <v/>
      </c>
      <c r="BA331" t="str">
        <f t="shared" si="25"/>
        <v/>
      </c>
      <c r="BB331" t="str">
        <f t="shared" si="25"/>
        <v/>
      </c>
      <c r="BC331" t="str">
        <f t="shared" si="25"/>
        <v/>
      </c>
      <c r="BD331" t="str">
        <f t="shared" si="25"/>
        <v/>
      </c>
      <c r="BE331" t="str">
        <f t="shared" si="25"/>
        <v/>
      </c>
    </row>
    <row r="332" spans="1:57">
      <c r="A332" s="3" t="str">
        <f t="shared" si="19"/>
        <v/>
      </c>
      <c r="B332" t="str">
        <f t="shared" ca="1" si="20"/>
        <v/>
      </c>
      <c r="C332" t="str">
        <f t="shared" ca="1" si="25"/>
        <v/>
      </c>
      <c r="D332" t="str">
        <f t="shared" ca="1" si="25"/>
        <v/>
      </c>
      <c r="E332" t="str">
        <f t="shared" ca="1" si="25"/>
        <v/>
      </c>
      <c r="F332" t="str">
        <f t="shared" ca="1" si="25"/>
        <v/>
      </c>
      <c r="G332" t="str">
        <f t="shared" ca="1" si="25"/>
        <v/>
      </c>
      <c r="H332" t="str">
        <f t="shared" ca="1" si="25"/>
        <v/>
      </c>
      <c r="I332" t="str">
        <f t="shared" ca="1" si="25"/>
        <v/>
      </c>
      <c r="J332" t="str">
        <f t="shared" ca="1" si="25"/>
        <v/>
      </c>
      <c r="K332" t="str">
        <f t="shared" ca="1" si="25"/>
        <v/>
      </c>
      <c r="L332" t="str">
        <f t="shared" ca="1" si="25"/>
        <v/>
      </c>
      <c r="M332" t="str">
        <f t="shared" ca="1" si="25"/>
        <v/>
      </c>
      <c r="N332" t="str">
        <f t="shared" ca="1" si="25"/>
        <v/>
      </c>
      <c r="O332" t="str">
        <f t="shared" ca="1" si="25"/>
        <v/>
      </c>
      <c r="P332" t="str">
        <f t="shared" ca="1" si="25"/>
        <v/>
      </c>
      <c r="Q332" t="str">
        <f t="shared" ca="1" si="25"/>
        <v/>
      </c>
      <c r="R332" t="str">
        <f t="shared" ca="1" si="25"/>
        <v/>
      </c>
      <c r="S332" t="str">
        <f t="shared" ca="1" si="25"/>
        <v/>
      </c>
      <c r="T332" t="str">
        <f t="shared" ca="1" si="25"/>
        <v/>
      </c>
      <c r="U332" t="str">
        <f t="shared" ca="1" si="25"/>
        <v/>
      </c>
      <c r="V332" t="str">
        <f t="shared" ca="1" si="25"/>
        <v/>
      </c>
      <c r="W332" t="str">
        <f t="shared" ca="1" si="25"/>
        <v/>
      </c>
      <c r="X332" t="str">
        <f t="shared" ca="1" si="25"/>
        <v/>
      </c>
      <c r="Y332" t="str">
        <f t="shared" ca="1" si="25"/>
        <v/>
      </c>
      <c r="Z332" t="str">
        <f t="shared" ca="1" si="25"/>
        <v/>
      </c>
      <c r="AA332" t="str">
        <f t="shared" ca="1" si="25"/>
        <v/>
      </c>
      <c r="AB332" t="str">
        <f t="shared" si="25"/>
        <v/>
      </c>
      <c r="AC332" t="str">
        <f t="shared" si="25"/>
        <v/>
      </c>
      <c r="AD332" t="str">
        <f t="shared" si="25"/>
        <v/>
      </c>
      <c r="AE332" t="str">
        <f t="shared" si="25"/>
        <v/>
      </c>
      <c r="AF332" t="str">
        <f t="shared" si="25"/>
        <v/>
      </c>
      <c r="AG332" t="str">
        <f t="shared" si="25"/>
        <v/>
      </c>
      <c r="AH332" t="str">
        <f t="shared" si="25"/>
        <v/>
      </c>
      <c r="AI332" t="str">
        <f t="shared" si="25"/>
        <v/>
      </c>
      <c r="AJ332" t="str">
        <f t="shared" si="25"/>
        <v/>
      </c>
      <c r="AK332" t="str">
        <f t="shared" si="25"/>
        <v/>
      </c>
      <c r="AL332" t="str">
        <f t="shared" si="25"/>
        <v/>
      </c>
      <c r="AM332" t="str">
        <f t="shared" si="25"/>
        <v/>
      </c>
      <c r="AN332" t="str">
        <f t="shared" si="25"/>
        <v/>
      </c>
      <c r="AO332" t="str">
        <f t="shared" si="25"/>
        <v/>
      </c>
      <c r="AP332" t="str">
        <f t="shared" si="25"/>
        <v/>
      </c>
      <c r="AQ332" t="str">
        <f t="shared" si="25"/>
        <v/>
      </c>
      <c r="AR332" t="str">
        <f t="shared" si="25"/>
        <v/>
      </c>
      <c r="AS332" t="str">
        <f t="shared" si="25"/>
        <v/>
      </c>
      <c r="AT332" t="str">
        <f t="shared" si="25"/>
        <v/>
      </c>
      <c r="AU332" t="str">
        <f t="shared" si="25"/>
        <v/>
      </c>
      <c r="AV332" t="str">
        <f t="shared" si="25"/>
        <v/>
      </c>
      <c r="AW332" t="str">
        <f t="shared" si="25"/>
        <v/>
      </c>
      <c r="AX332" t="str">
        <f t="shared" si="25"/>
        <v/>
      </c>
      <c r="AY332" t="str">
        <f t="shared" si="25"/>
        <v/>
      </c>
      <c r="AZ332" t="str">
        <f t="shared" si="25"/>
        <v/>
      </c>
      <c r="BA332" t="str">
        <f t="shared" si="25"/>
        <v/>
      </c>
      <c r="BB332" t="str">
        <f t="shared" si="25"/>
        <v/>
      </c>
      <c r="BC332" t="str">
        <f t="shared" si="25"/>
        <v/>
      </c>
      <c r="BD332" t="str">
        <f t="shared" si="25"/>
        <v/>
      </c>
      <c r="BE332" t="str">
        <f t="shared" si="25"/>
        <v/>
      </c>
    </row>
    <row r="333" spans="1:57">
      <c r="A333" s="3" t="str">
        <f t="shared" si="19"/>
        <v/>
      </c>
      <c r="B333" t="str">
        <f t="shared" ca="1" si="20"/>
        <v/>
      </c>
      <c r="C333" t="str">
        <f t="shared" ca="1" si="25"/>
        <v/>
      </c>
      <c r="D333" t="str">
        <f t="shared" ca="1" si="25"/>
        <v/>
      </c>
      <c r="E333" t="str">
        <f t="shared" ca="1" si="25"/>
        <v/>
      </c>
      <c r="F333" t="str">
        <f t="shared" ca="1" si="25"/>
        <v/>
      </c>
      <c r="G333" t="str">
        <f t="shared" ca="1" si="25"/>
        <v/>
      </c>
      <c r="H333" t="str">
        <f t="shared" ca="1" si="25"/>
        <v/>
      </c>
      <c r="I333" t="str">
        <f t="shared" ca="1" si="25"/>
        <v/>
      </c>
      <c r="J333" t="str">
        <f t="shared" ca="1" si="25"/>
        <v/>
      </c>
      <c r="K333" t="str">
        <f t="shared" ca="1" si="25"/>
        <v/>
      </c>
      <c r="L333" t="str">
        <f t="shared" ca="1" si="25"/>
        <v/>
      </c>
      <c r="M333" t="str">
        <f t="shared" ca="1" si="25"/>
        <v/>
      </c>
      <c r="N333" t="str">
        <f t="shared" ca="1" si="25"/>
        <v/>
      </c>
      <c r="O333" t="str">
        <f t="shared" ca="1" si="25"/>
        <v/>
      </c>
      <c r="P333" t="str">
        <f t="shared" ca="1" si="25"/>
        <v/>
      </c>
      <c r="Q333" t="str">
        <f t="shared" ca="1" si="25"/>
        <v/>
      </c>
      <c r="R333" t="str">
        <f t="shared" ca="1" si="25"/>
        <v/>
      </c>
      <c r="S333" t="str">
        <f t="shared" ca="1" si="25"/>
        <v/>
      </c>
      <c r="T333" t="str">
        <f t="shared" ca="1" si="25"/>
        <v/>
      </c>
      <c r="U333" t="str">
        <f t="shared" ca="1" si="25"/>
        <v/>
      </c>
      <c r="V333" t="str">
        <f t="shared" ca="1" si="25"/>
        <v/>
      </c>
      <c r="W333" t="str">
        <f t="shared" ca="1" si="25"/>
        <v/>
      </c>
      <c r="X333" t="str">
        <f t="shared" ca="1" si="25"/>
        <v/>
      </c>
      <c r="Y333" t="str">
        <f t="shared" ca="1" si="25"/>
        <v/>
      </c>
      <c r="Z333" t="str">
        <f t="shared" ca="1" si="25"/>
        <v/>
      </c>
      <c r="AA333" t="str">
        <f t="shared" ca="1" si="25"/>
        <v/>
      </c>
      <c r="AB333" t="str">
        <f t="shared" si="25"/>
        <v/>
      </c>
      <c r="AC333" t="str">
        <f t="shared" si="25"/>
        <v/>
      </c>
      <c r="AD333" t="str">
        <f t="shared" si="25"/>
        <v/>
      </c>
      <c r="AE333" t="str">
        <f t="shared" si="25"/>
        <v/>
      </c>
      <c r="AF333" t="str">
        <f t="shared" si="25"/>
        <v/>
      </c>
      <c r="AG333" t="str">
        <f t="shared" si="25"/>
        <v/>
      </c>
      <c r="AH333" t="str">
        <f t="shared" si="25"/>
        <v/>
      </c>
      <c r="AI333" t="str">
        <f t="shared" si="25"/>
        <v/>
      </c>
      <c r="AJ333" t="str">
        <f t="shared" si="25"/>
        <v/>
      </c>
      <c r="AK333" t="str">
        <f t="shared" si="25"/>
        <v/>
      </c>
      <c r="AL333" t="str">
        <f t="shared" si="25"/>
        <v/>
      </c>
      <c r="AM333" t="str">
        <f t="shared" si="25"/>
        <v/>
      </c>
      <c r="AN333" t="str">
        <f t="shared" si="25"/>
        <v/>
      </c>
      <c r="AO333" t="str">
        <f t="shared" si="25"/>
        <v/>
      </c>
      <c r="AP333" t="str">
        <f t="shared" si="25"/>
        <v/>
      </c>
      <c r="AQ333" t="str">
        <f t="shared" si="25"/>
        <v/>
      </c>
      <c r="AR333" t="str">
        <f t="shared" si="25"/>
        <v/>
      </c>
      <c r="AS333" t="str">
        <f t="shared" si="25"/>
        <v/>
      </c>
      <c r="AT333" t="str">
        <f t="shared" si="25"/>
        <v/>
      </c>
      <c r="AU333" t="str">
        <f t="shared" si="25"/>
        <v/>
      </c>
      <c r="AV333" t="str">
        <f t="shared" si="25"/>
        <v/>
      </c>
      <c r="AW333" t="str">
        <f t="shared" si="25"/>
        <v/>
      </c>
      <c r="AX333" t="str">
        <f t="shared" si="25"/>
        <v/>
      </c>
      <c r="AY333" t="str">
        <f t="shared" si="25"/>
        <v/>
      </c>
      <c r="AZ333" t="str">
        <f t="shared" si="25"/>
        <v/>
      </c>
      <c r="BA333" t="str">
        <f t="shared" si="25"/>
        <v/>
      </c>
      <c r="BB333" t="str">
        <f t="shared" si="25"/>
        <v/>
      </c>
      <c r="BC333" t="str">
        <f t="shared" si="25"/>
        <v/>
      </c>
      <c r="BD333" t="str">
        <f t="shared" si="25"/>
        <v/>
      </c>
      <c r="BE333" t="str">
        <f t="shared" si="25"/>
        <v/>
      </c>
    </row>
    <row r="334" spans="1:57">
      <c r="A334" s="3" t="str">
        <f t="shared" si="19"/>
        <v/>
      </c>
      <c r="B334" t="str">
        <f t="shared" ca="1" si="20"/>
        <v/>
      </c>
      <c r="C334" t="str">
        <f t="shared" ca="1" si="25"/>
        <v/>
      </c>
      <c r="D334" t="str">
        <f t="shared" ca="1" si="25"/>
        <v/>
      </c>
      <c r="E334" t="str">
        <f t="shared" ca="1" si="25"/>
        <v/>
      </c>
      <c r="F334" t="str">
        <f t="shared" ca="1" si="25"/>
        <v/>
      </c>
      <c r="G334" t="str">
        <f t="shared" ca="1" si="25"/>
        <v/>
      </c>
      <c r="H334" t="str">
        <f t="shared" ca="1" si="25"/>
        <v/>
      </c>
      <c r="I334" t="str">
        <f t="shared" ca="1" si="25"/>
        <v/>
      </c>
      <c r="J334" t="str">
        <f t="shared" ca="1" si="25"/>
        <v/>
      </c>
      <c r="K334" t="str">
        <f t="shared" ca="1" si="25"/>
        <v/>
      </c>
      <c r="L334" t="str">
        <f t="shared" ca="1" si="25"/>
        <v/>
      </c>
      <c r="M334" t="str">
        <f t="shared" ca="1" si="25"/>
        <v/>
      </c>
      <c r="N334" t="str">
        <f t="shared" ca="1" si="25"/>
        <v/>
      </c>
      <c r="O334" t="str">
        <f t="shared" ca="1" si="25"/>
        <v/>
      </c>
      <c r="P334" t="str">
        <f t="shared" ca="1" si="25"/>
        <v/>
      </c>
      <c r="Q334" t="str">
        <f t="shared" ca="1" si="25"/>
        <v/>
      </c>
      <c r="R334" t="str">
        <f t="shared" ca="1" si="25"/>
        <v/>
      </c>
      <c r="S334" t="str">
        <f t="shared" ca="1" si="25"/>
        <v/>
      </c>
      <c r="T334" t="str">
        <f t="shared" ca="1" si="25"/>
        <v/>
      </c>
      <c r="U334" t="str">
        <f t="shared" ca="1" si="25"/>
        <v/>
      </c>
      <c r="V334" t="str">
        <f t="shared" ca="1" si="25"/>
        <v/>
      </c>
      <c r="W334" t="str">
        <f t="shared" ca="1" si="25"/>
        <v/>
      </c>
      <c r="X334" t="str">
        <f t="shared" ca="1" si="25"/>
        <v/>
      </c>
      <c r="Y334" t="str">
        <f t="shared" ca="1" si="25"/>
        <v/>
      </c>
      <c r="Z334" t="str">
        <f t="shared" ca="1" si="25"/>
        <v/>
      </c>
      <c r="AA334" t="str">
        <f t="shared" ca="1" si="25"/>
        <v/>
      </c>
      <c r="AB334" t="str">
        <f t="shared" si="25"/>
        <v/>
      </c>
      <c r="AC334" t="str">
        <f t="shared" si="25"/>
        <v/>
      </c>
      <c r="AD334" t="str">
        <f t="shared" si="25"/>
        <v/>
      </c>
      <c r="AE334" t="str">
        <f t="shared" si="25"/>
        <v/>
      </c>
      <c r="AF334" t="str">
        <f t="shared" si="25"/>
        <v/>
      </c>
      <c r="AG334" t="str">
        <f t="shared" si="25"/>
        <v/>
      </c>
      <c r="AH334" t="str">
        <f t="shared" si="25"/>
        <v/>
      </c>
      <c r="AI334" t="str">
        <f t="shared" si="25"/>
        <v/>
      </c>
      <c r="AJ334" t="str">
        <f t="shared" si="25"/>
        <v/>
      </c>
      <c r="AK334" t="str">
        <f t="shared" si="25"/>
        <v/>
      </c>
      <c r="AL334" t="str">
        <f t="shared" si="25"/>
        <v/>
      </c>
      <c r="AM334" t="str">
        <f t="shared" si="25"/>
        <v/>
      </c>
      <c r="AN334" t="str">
        <f t="shared" si="25"/>
        <v/>
      </c>
      <c r="AO334" t="str">
        <f t="shared" si="25"/>
        <v/>
      </c>
      <c r="AP334" t="str">
        <f t="shared" si="25"/>
        <v/>
      </c>
      <c r="AQ334" t="str">
        <f t="shared" si="25"/>
        <v/>
      </c>
      <c r="AR334" t="str">
        <f t="shared" si="25"/>
        <v/>
      </c>
      <c r="AS334" t="str">
        <f t="shared" si="25"/>
        <v/>
      </c>
      <c r="AT334" t="str">
        <f t="shared" si="25"/>
        <v/>
      </c>
      <c r="AU334" t="str">
        <f t="shared" si="25"/>
        <v/>
      </c>
      <c r="AV334" t="str">
        <f t="shared" si="25"/>
        <v/>
      </c>
      <c r="AW334" t="str">
        <f t="shared" si="25"/>
        <v/>
      </c>
      <c r="AX334" t="str">
        <f t="shared" si="25"/>
        <v/>
      </c>
      <c r="AY334" t="str">
        <f t="shared" si="25"/>
        <v/>
      </c>
      <c r="AZ334" t="str">
        <f t="shared" si="25"/>
        <v/>
      </c>
      <c r="BA334" t="str">
        <f t="shared" si="25"/>
        <v/>
      </c>
      <c r="BB334" t="str">
        <f t="shared" si="25"/>
        <v/>
      </c>
      <c r="BC334" t="str">
        <f t="shared" si="25"/>
        <v/>
      </c>
      <c r="BD334" t="str">
        <f t="shared" si="25"/>
        <v/>
      </c>
      <c r="BE334" t="str">
        <f t="shared" si="25"/>
        <v/>
      </c>
    </row>
    <row r="335" spans="1:57">
      <c r="A335" s="3" t="str">
        <f t="shared" si="19"/>
        <v/>
      </c>
      <c r="B335" t="str">
        <f t="shared" ca="1" si="20"/>
        <v/>
      </c>
      <c r="C335" t="str">
        <f t="shared" ca="1" si="25"/>
        <v/>
      </c>
      <c r="D335" t="str">
        <f t="shared" ca="1" si="25"/>
        <v/>
      </c>
      <c r="E335" t="str">
        <f t="shared" ca="1" si="25"/>
        <v/>
      </c>
      <c r="F335" t="str">
        <f t="shared" ca="1" si="25"/>
        <v/>
      </c>
      <c r="G335" t="str">
        <f t="shared" ca="1" si="25"/>
        <v/>
      </c>
      <c r="H335" t="str">
        <f t="shared" ca="1" si="25"/>
        <v/>
      </c>
      <c r="I335" t="str">
        <f t="shared" ca="1" si="25"/>
        <v/>
      </c>
      <c r="J335" t="str">
        <f t="shared" ca="1" si="25"/>
        <v/>
      </c>
      <c r="K335" t="str">
        <f t="shared" ca="1" si="25"/>
        <v/>
      </c>
      <c r="L335" t="str">
        <f t="shared" ca="1" si="25"/>
        <v/>
      </c>
      <c r="M335" t="str">
        <f t="shared" ca="1" si="25"/>
        <v/>
      </c>
      <c r="N335" t="str">
        <f t="shared" ca="1" si="25"/>
        <v/>
      </c>
      <c r="O335" t="str">
        <f t="shared" ca="1" si="25"/>
        <v/>
      </c>
      <c r="P335" t="str">
        <f t="shared" ca="1" si="25"/>
        <v/>
      </c>
      <c r="Q335" t="str">
        <f t="shared" ca="1" si="25"/>
        <v/>
      </c>
      <c r="R335" t="str">
        <f t="shared" ca="1" si="25"/>
        <v/>
      </c>
      <c r="S335" t="str">
        <f t="shared" ca="1" si="25"/>
        <v/>
      </c>
      <c r="T335" t="str">
        <f t="shared" ca="1" si="25"/>
        <v/>
      </c>
      <c r="U335" t="str">
        <f t="shared" ca="1" si="25"/>
        <v/>
      </c>
      <c r="V335" t="str">
        <f t="shared" ca="1" si="25"/>
        <v/>
      </c>
      <c r="W335" t="str">
        <f t="shared" ca="1" si="25"/>
        <v/>
      </c>
      <c r="X335" t="str">
        <f t="shared" ca="1" si="25"/>
        <v/>
      </c>
      <c r="Y335" t="str">
        <f t="shared" ca="1" si="25"/>
        <v/>
      </c>
      <c r="Z335" t="str">
        <f t="shared" ca="1" si="25"/>
        <v/>
      </c>
      <c r="AA335" t="str">
        <f t="shared" ca="1" si="25"/>
        <v/>
      </c>
      <c r="AB335" t="str">
        <f t="shared" si="25"/>
        <v/>
      </c>
      <c r="AC335" t="str">
        <f t="shared" si="25"/>
        <v/>
      </c>
      <c r="AD335" t="str">
        <f t="shared" si="25"/>
        <v/>
      </c>
      <c r="AE335" t="str">
        <f t="shared" si="25"/>
        <v/>
      </c>
      <c r="AF335" t="str">
        <f t="shared" si="25"/>
        <v/>
      </c>
      <c r="AG335" t="str">
        <f t="shared" si="25"/>
        <v/>
      </c>
      <c r="AH335" t="str">
        <f t="shared" si="25"/>
        <v/>
      </c>
      <c r="AI335" t="str">
        <f t="shared" si="25"/>
        <v/>
      </c>
      <c r="AJ335" t="str">
        <f t="shared" si="25"/>
        <v/>
      </c>
      <c r="AK335" t="str">
        <f t="shared" si="25"/>
        <v/>
      </c>
      <c r="AL335" t="str">
        <f t="shared" si="25"/>
        <v/>
      </c>
      <c r="AM335" t="str">
        <f t="shared" si="25"/>
        <v/>
      </c>
      <c r="AN335" t="str">
        <f t="shared" si="25"/>
        <v/>
      </c>
      <c r="AO335" t="str">
        <f t="shared" si="25"/>
        <v/>
      </c>
      <c r="AP335" t="str">
        <f t="shared" si="25"/>
        <v/>
      </c>
      <c r="AQ335" t="str">
        <f t="shared" si="25"/>
        <v/>
      </c>
      <c r="AR335" t="str">
        <f t="shared" si="25"/>
        <v/>
      </c>
      <c r="AS335" t="str">
        <f t="shared" si="25"/>
        <v/>
      </c>
      <c r="AT335" t="str">
        <f t="shared" si="25"/>
        <v/>
      </c>
      <c r="AU335" t="str">
        <f t="shared" si="25"/>
        <v/>
      </c>
      <c r="AV335" t="str">
        <f t="shared" si="25"/>
        <v/>
      </c>
      <c r="AW335" t="str">
        <f t="shared" si="25"/>
        <v/>
      </c>
      <c r="AX335" t="str">
        <f t="shared" si="25"/>
        <v/>
      </c>
      <c r="AY335" t="str">
        <f t="shared" si="25"/>
        <v/>
      </c>
      <c r="AZ335" t="str">
        <f t="shared" si="25"/>
        <v/>
      </c>
      <c r="BA335" t="str">
        <f t="shared" si="25"/>
        <v/>
      </c>
      <c r="BB335" t="str">
        <f t="shared" si="25"/>
        <v/>
      </c>
      <c r="BC335" t="str">
        <f t="shared" si="25"/>
        <v/>
      </c>
      <c r="BD335" t="str">
        <f t="shared" si="25"/>
        <v/>
      </c>
      <c r="BE335" t="str">
        <f t="shared" si="25"/>
        <v/>
      </c>
    </row>
    <row r="336" spans="1:57">
      <c r="A336" s="3" t="str">
        <f t="shared" si="19"/>
        <v/>
      </c>
      <c r="B336" t="str">
        <f t="shared" ca="1" si="20"/>
        <v/>
      </c>
      <c r="C336" t="str">
        <f t="shared" ca="1" si="25"/>
        <v/>
      </c>
      <c r="D336" t="str">
        <f t="shared" ca="1" si="25"/>
        <v/>
      </c>
      <c r="E336" t="str">
        <f t="shared" ca="1" si="25"/>
        <v/>
      </c>
      <c r="F336" t="str">
        <f t="shared" ca="1" si="25"/>
        <v/>
      </c>
      <c r="G336" t="str">
        <f t="shared" ca="1" si="25"/>
        <v/>
      </c>
      <c r="H336" t="str">
        <f t="shared" ref="C336:BE339" ca="1" si="26">IF(H$1="","",IF(H166="","",IF(H166-H234&gt;0,1,IF(H166-H234=0,0.5,0))))</f>
        <v/>
      </c>
      <c r="I336" t="str">
        <f t="shared" ca="1" si="26"/>
        <v/>
      </c>
      <c r="J336" t="str">
        <f t="shared" ca="1" si="26"/>
        <v/>
      </c>
      <c r="K336" t="str">
        <f t="shared" ca="1" si="26"/>
        <v/>
      </c>
      <c r="L336" t="str">
        <f t="shared" ca="1" si="26"/>
        <v/>
      </c>
      <c r="M336" t="str">
        <f t="shared" ca="1" si="26"/>
        <v/>
      </c>
      <c r="N336" t="str">
        <f t="shared" ca="1" si="26"/>
        <v/>
      </c>
      <c r="O336" t="str">
        <f t="shared" ca="1" si="26"/>
        <v/>
      </c>
      <c r="P336" t="str">
        <f t="shared" ca="1" si="26"/>
        <v/>
      </c>
      <c r="Q336" t="str">
        <f t="shared" ca="1" si="26"/>
        <v/>
      </c>
      <c r="R336" t="str">
        <f t="shared" ca="1" si="26"/>
        <v/>
      </c>
      <c r="S336" t="str">
        <f t="shared" ca="1" si="26"/>
        <v/>
      </c>
      <c r="T336" t="str">
        <f t="shared" ca="1" si="26"/>
        <v/>
      </c>
      <c r="U336" t="str">
        <f t="shared" ca="1" si="26"/>
        <v/>
      </c>
      <c r="V336" t="str">
        <f t="shared" ca="1" si="26"/>
        <v/>
      </c>
      <c r="W336" t="str">
        <f t="shared" ca="1" si="26"/>
        <v/>
      </c>
      <c r="X336" t="str">
        <f t="shared" ca="1" si="26"/>
        <v/>
      </c>
      <c r="Y336" t="str">
        <f t="shared" ca="1" si="26"/>
        <v/>
      </c>
      <c r="Z336" t="str">
        <f t="shared" ca="1" si="26"/>
        <v/>
      </c>
      <c r="AA336" t="str">
        <f t="shared" ca="1" si="26"/>
        <v/>
      </c>
      <c r="AB336" t="str">
        <f t="shared" si="26"/>
        <v/>
      </c>
      <c r="AC336" t="str">
        <f t="shared" si="26"/>
        <v/>
      </c>
      <c r="AD336" t="str">
        <f t="shared" si="26"/>
        <v/>
      </c>
      <c r="AE336" t="str">
        <f t="shared" si="26"/>
        <v/>
      </c>
      <c r="AF336" t="str">
        <f t="shared" si="26"/>
        <v/>
      </c>
      <c r="AG336" t="str">
        <f t="shared" si="26"/>
        <v/>
      </c>
      <c r="AH336" t="str">
        <f t="shared" si="26"/>
        <v/>
      </c>
      <c r="AI336" t="str">
        <f t="shared" si="26"/>
        <v/>
      </c>
      <c r="AJ336" t="str">
        <f t="shared" si="26"/>
        <v/>
      </c>
      <c r="AK336" t="str">
        <f t="shared" si="26"/>
        <v/>
      </c>
      <c r="AL336" t="str">
        <f t="shared" si="26"/>
        <v/>
      </c>
      <c r="AM336" t="str">
        <f t="shared" si="26"/>
        <v/>
      </c>
      <c r="AN336" t="str">
        <f t="shared" si="26"/>
        <v/>
      </c>
      <c r="AO336" t="str">
        <f t="shared" si="26"/>
        <v/>
      </c>
      <c r="AP336" t="str">
        <f t="shared" si="26"/>
        <v/>
      </c>
      <c r="AQ336" t="str">
        <f t="shared" si="26"/>
        <v/>
      </c>
      <c r="AR336" t="str">
        <f t="shared" si="26"/>
        <v/>
      </c>
      <c r="AS336" t="str">
        <f t="shared" si="26"/>
        <v/>
      </c>
      <c r="AT336" t="str">
        <f t="shared" si="26"/>
        <v/>
      </c>
      <c r="AU336" t="str">
        <f t="shared" si="26"/>
        <v/>
      </c>
      <c r="AV336" t="str">
        <f t="shared" si="26"/>
        <v/>
      </c>
      <c r="AW336" t="str">
        <f t="shared" si="26"/>
        <v/>
      </c>
      <c r="AX336" t="str">
        <f t="shared" si="26"/>
        <v/>
      </c>
      <c r="AY336" t="str">
        <f t="shared" si="26"/>
        <v/>
      </c>
      <c r="AZ336" t="str">
        <f t="shared" si="26"/>
        <v/>
      </c>
      <c r="BA336" t="str">
        <f t="shared" si="26"/>
        <v/>
      </c>
      <c r="BB336" t="str">
        <f t="shared" si="26"/>
        <v/>
      </c>
      <c r="BC336" t="str">
        <f t="shared" si="26"/>
        <v/>
      </c>
      <c r="BD336" t="str">
        <f t="shared" si="26"/>
        <v/>
      </c>
      <c r="BE336" t="str">
        <f t="shared" si="26"/>
        <v/>
      </c>
    </row>
    <row r="337" spans="1:57">
      <c r="A337" s="3" t="str">
        <f t="shared" si="19"/>
        <v/>
      </c>
      <c r="B337" t="str">
        <f t="shared" ca="1" si="20"/>
        <v/>
      </c>
      <c r="C337" t="str">
        <f t="shared" ca="1" si="26"/>
        <v/>
      </c>
      <c r="D337" t="str">
        <f t="shared" ca="1" si="26"/>
        <v/>
      </c>
      <c r="E337" t="str">
        <f t="shared" ca="1" si="26"/>
        <v/>
      </c>
      <c r="F337" t="str">
        <f t="shared" ca="1" si="26"/>
        <v/>
      </c>
      <c r="G337" t="str">
        <f t="shared" ca="1" si="26"/>
        <v/>
      </c>
      <c r="H337" t="str">
        <f t="shared" ca="1" si="26"/>
        <v/>
      </c>
      <c r="I337" t="str">
        <f t="shared" ca="1" si="26"/>
        <v/>
      </c>
      <c r="J337" t="str">
        <f t="shared" ca="1" si="26"/>
        <v/>
      </c>
      <c r="K337" t="str">
        <f t="shared" ca="1" si="26"/>
        <v/>
      </c>
      <c r="L337" t="str">
        <f t="shared" ca="1" si="26"/>
        <v/>
      </c>
      <c r="M337" t="str">
        <f t="shared" ca="1" si="26"/>
        <v/>
      </c>
      <c r="N337" t="str">
        <f t="shared" ca="1" si="26"/>
        <v/>
      </c>
      <c r="O337" t="str">
        <f t="shared" ca="1" si="26"/>
        <v/>
      </c>
      <c r="P337" t="str">
        <f t="shared" ca="1" si="26"/>
        <v/>
      </c>
      <c r="Q337" t="str">
        <f t="shared" ca="1" si="26"/>
        <v/>
      </c>
      <c r="R337" t="str">
        <f t="shared" ca="1" si="26"/>
        <v/>
      </c>
      <c r="S337" t="str">
        <f t="shared" ca="1" si="26"/>
        <v/>
      </c>
      <c r="T337" t="str">
        <f t="shared" ca="1" si="26"/>
        <v/>
      </c>
      <c r="U337" t="str">
        <f t="shared" ca="1" si="26"/>
        <v/>
      </c>
      <c r="V337" t="str">
        <f t="shared" ca="1" si="26"/>
        <v/>
      </c>
      <c r="W337" t="str">
        <f t="shared" ca="1" si="26"/>
        <v/>
      </c>
      <c r="X337" t="str">
        <f t="shared" ca="1" si="26"/>
        <v/>
      </c>
      <c r="Y337" t="str">
        <f t="shared" ca="1" si="26"/>
        <v/>
      </c>
      <c r="Z337" t="str">
        <f t="shared" ca="1" si="26"/>
        <v/>
      </c>
      <c r="AA337" t="str">
        <f t="shared" ca="1" si="26"/>
        <v/>
      </c>
      <c r="AB337" t="str">
        <f t="shared" si="26"/>
        <v/>
      </c>
      <c r="AC337" t="str">
        <f t="shared" si="26"/>
        <v/>
      </c>
      <c r="AD337" t="str">
        <f t="shared" si="26"/>
        <v/>
      </c>
      <c r="AE337" t="str">
        <f t="shared" si="26"/>
        <v/>
      </c>
      <c r="AF337" t="str">
        <f t="shared" si="26"/>
        <v/>
      </c>
      <c r="AG337" t="str">
        <f t="shared" si="26"/>
        <v/>
      </c>
      <c r="AH337" t="str">
        <f t="shared" si="26"/>
        <v/>
      </c>
      <c r="AI337" t="str">
        <f t="shared" si="26"/>
        <v/>
      </c>
      <c r="AJ337" t="str">
        <f t="shared" si="26"/>
        <v/>
      </c>
      <c r="AK337" t="str">
        <f t="shared" si="26"/>
        <v/>
      </c>
      <c r="AL337" t="str">
        <f t="shared" si="26"/>
        <v/>
      </c>
      <c r="AM337" t="str">
        <f t="shared" si="26"/>
        <v/>
      </c>
      <c r="AN337" t="str">
        <f t="shared" si="26"/>
        <v/>
      </c>
      <c r="AO337" t="str">
        <f t="shared" si="26"/>
        <v/>
      </c>
      <c r="AP337" t="str">
        <f t="shared" si="26"/>
        <v/>
      </c>
      <c r="AQ337" t="str">
        <f t="shared" si="26"/>
        <v/>
      </c>
      <c r="AR337" t="str">
        <f t="shared" si="26"/>
        <v/>
      </c>
      <c r="AS337" t="str">
        <f t="shared" si="26"/>
        <v/>
      </c>
      <c r="AT337" t="str">
        <f t="shared" si="26"/>
        <v/>
      </c>
      <c r="AU337" t="str">
        <f t="shared" si="26"/>
        <v/>
      </c>
      <c r="AV337" t="str">
        <f t="shared" si="26"/>
        <v/>
      </c>
      <c r="AW337" t="str">
        <f t="shared" si="26"/>
        <v/>
      </c>
      <c r="AX337" t="str">
        <f t="shared" si="26"/>
        <v/>
      </c>
      <c r="AY337" t="str">
        <f t="shared" si="26"/>
        <v/>
      </c>
      <c r="AZ337" t="str">
        <f t="shared" si="26"/>
        <v/>
      </c>
      <c r="BA337" t="str">
        <f t="shared" si="26"/>
        <v/>
      </c>
      <c r="BB337" t="str">
        <f t="shared" si="26"/>
        <v/>
      </c>
      <c r="BC337" t="str">
        <f t="shared" si="26"/>
        <v/>
      </c>
      <c r="BD337" t="str">
        <f t="shared" si="26"/>
        <v/>
      </c>
      <c r="BE337" t="str">
        <f t="shared" si="26"/>
        <v/>
      </c>
    </row>
    <row r="338" spans="1:57">
      <c r="A338" s="3" t="str">
        <f t="shared" si="19"/>
        <v/>
      </c>
      <c r="B338" t="str">
        <f t="shared" ca="1" si="20"/>
        <v/>
      </c>
      <c r="C338" t="str">
        <f t="shared" ca="1" si="26"/>
        <v/>
      </c>
      <c r="D338" t="str">
        <f t="shared" ca="1" si="26"/>
        <v/>
      </c>
      <c r="E338" t="str">
        <f t="shared" ca="1" si="26"/>
        <v/>
      </c>
      <c r="F338" t="str">
        <f t="shared" ca="1" si="26"/>
        <v/>
      </c>
      <c r="G338" t="str">
        <f t="shared" ca="1" si="26"/>
        <v/>
      </c>
      <c r="H338" t="str">
        <f t="shared" ca="1" si="26"/>
        <v/>
      </c>
      <c r="I338" t="str">
        <f t="shared" ca="1" si="26"/>
        <v/>
      </c>
      <c r="J338" t="str">
        <f t="shared" ca="1" si="26"/>
        <v/>
      </c>
      <c r="K338" t="str">
        <f t="shared" ca="1" si="26"/>
        <v/>
      </c>
      <c r="L338" t="str">
        <f t="shared" ca="1" si="26"/>
        <v/>
      </c>
      <c r="M338" t="str">
        <f t="shared" ca="1" si="26"/>
        <v/>
      </c>
      <c r="N338" t="str">
        <f t="shared" ca="1" si="26"/>
        <v/>
      </c>
      <c r="O338" t="str">
        <f t="shared" ca="1" si="26"/>
        <v/>
      </c>
      <c r="P338" t="str">
        <f t="shared" ca="1" si="26"/>
        <v/>
      </c>
      <c r="Q338" t="str">
        <f t="shared" ca="1" si="26"/>
        <v/>
      </c>
      <c r="R338" t="str">
        <f t="shared" ca="1" si="26"/>
        <v/>
      </c>
      <c r="S338" t="str">
        <f t="shared" ca="1" si="26"/>
        <v/>
      </c>
      <c r="T338" t="str">
        <f t="shared" ca="1" si="26"/>
        <v/>
      </c>
      <c r="U338" t="str">
        <f t="shared" ca="1" si="26"/>
        <v/>
      </c>
      <c r="V338" t="str">
        <f t="shared" ca="1" si="26"/>
        <v/>
      </c>
      <c r="W338" t="str">
        <f t="shared" ca="1" si="26"/>
        <v/>
      </c>
      <c r="X338" t="str">
        <f t="shared" ca="1" si="26"/>
        <v/>
      </c>
      <c r="Y338" t="str">
        <f t="shared" ca="1" si="26"/>
        <v/>
      </c>
      <c r="Z338" t="str">
        <f t="shared" ca="1" si="26"/>
        <v/>
      </c>
      <c r="AA338" t="str">
        <f t="shared" ca="1" si="26"/>
        <v/>
      </c>
      <c r="AB338" t="str">
        <f t="shared" si="26"/>
        <v/>
      </c>
      <c r="AC338" t="str">
        <f t="shared" si="26"/>
        <v/>
      </c>
      <c r="AD338" t="str">
        <f t="shared" si="26"/>
        <v/>
      </c>
      <c r="AE338" t="str">
        <f t="shared" si="26"/>
        <v/>
      </c>
      <c r="AF338" t="str">
        <f t="shared" si="26"/>
        <v/>
      </c>
      <c r="AG338" t="str">
        <f t="shared" si="26"/>
        <v/>
      </c>
      <c r="AH338" t="str">
        <f t="shared" si="26"/>
        <v/>
      </c>
      <c r="AI338" t="str">
        <f t="shared" si="26"/>
        <v/>
      </c>
      <c r="AJ338" t="str">
        <f t="shared" si="26"/>
        <v/>
      </c>
      <c r="AK338" t="str">
        <f t="shared" si="26"/>
        <v/>
      </c>
      <c r="AL338" t="str">
        <f t="shared" si="26"/>
        <v/>
      </c>
      <c r="AM338" t="str">
        <f t="shared" si="26"/>
        <v/>
      </c>
      <c r="AN338" t="str">
        <f t="shared" si="26"/>
        <v/>
      </c>
      <c r="AO338" t="str">
        <f t="shared" si="26"/>
        <v/>
      </c>
      <c r="AP338" t="str">
        <f t="shared" si="26"/>
        <v/>
      </c>
      <c r="AQ338" t="str">
        <f t="shared" si="26"/>
        <v/>
      </c>
      <c r="AR338" t="str">
        <f t="shared" si="26"/>
        <v/>
      </c>
      <c r="AS338" t="str">
        <f t="shared" si="26"/>
        <v/>
      </c>
      <c r="AT338" t="str">
        <f t="shared" si="26"/>
        <v/>
      </c>
      <c r="AU338" t="str">
        <f t="shared" si="26"/>
        <v/>
      </c>
      <c r="AV338" t="str">
        <f t="shared" si="26"/>
        <v/>
      </c>
      <c r="AW338" t="str">
        <f t="shared" si="26"/>
        <v/>
      </c>
      <c r="AX338" t="str">
        <f t="shared" si="26"/>
        <v/>
      </c>
      <c r="AY338" t="str">
        <f t="shared" si="26"/>
        <v/>
      </c>
      <c r="AZ338" t="str">
        <f t="shared" si="26"/>
        <v/>
      </c>
      <c r="BA338" t="str">
        <f t="shared" si="26"/>
        <v/>
      </c>
      <c r="BB338" t="str">
        <f t="shared" si="26"/>
        <v/>
      </c>
      <c r="BC338" t="str">
        <f t="shared" si="26"/>
        <v/>
      </c>
      <c r="BD338" t="str">
        <f t="shared" si="26"/>
        <v/>
      </c>
      <c r="BE338" t="str">
        <f t="shared" si="26"/>
        <v/>
      </c>
    </row>
    <row r="339" spans="1:57">
      <c r="A339" s="3" t="str">
        <f t="shared" si="19"/>
        <v/>
      </c>
      <c r="B339" t="str">
        <f t="shared" ca="1" si="20"/>
        <v/>
      </c>
      <c r="C339" t="str">
        <f t="shared" ca="1" si="26"/>
        <v/>
      </c>
      <c r="D339" t="str">
        <f t="shared" ca="1" si="26"/>
        <v/>
      </c>
      <c r="E339" t="str">
        <f t="shared" ca="1" si="26"/>
        <v/>
      </c>
      <c r="F339" t="str">
        <f t="shared" ca="1" si="26"/>
        <v/>
      </c>
      <c r="G339" t="str">
        <f t="shared" ca="1" si="26"/>
        <v/>
      </c>
      <c r="H339" t="str">
        <f t="shared" ca="1" si="26"/>
        <v/>
      </c>
      <c r="I339" t="str">
        <f t="shared" ca="1" si="26"/>
        <v/>
      </c>
      <c r="J339" t="str">
        <f t="shared" ca="1" si="26"/>
        <v/>
      </c>
      <c r="K339" t="str">
        <f t="shared" ca="1" si="26"/>
        <v/>
      </c>
      <c r="L339" t="str">
        <f t="shared" ca="1" si="26"/>
        <v/>
      </c>
      <c r="M339" t="str">
        <f t="shared" ca="1" si="26"/>
        <v/>
      </c>
      <c r="N339" t="str">
        <f t="shared" ca="1" si="26"/>
        <v/>
      </c>
      <c r="O339" t="str">
        <f t="shared" ca="1" si="26"/>
        <v/>
      </c>
      <c r="P339" t="str">
        <f t="shared" ca="1" si="26"/>
        <v/>
      </c>
      <c r="Q339" t="str">
        <f t="shared" ca="1" si="26"/>
        <v/>
      </c>
      <c r="R339" t="str">
        <f t="shared" ca="1" si="26"/>
        <v/>
      </c>
      <c r="S339" t="str">
        <f t="shared" ca="1" si="26"/>
        <v/>
      </c>
      <c r="T339" t="str">
        <f t="shared" ca="1" si="26"/>
        <v/>
      </c>
      <c r="U339" t="str">
        <f t="shared" ca="1" si="26"/>
        <v/>
      </c>
      <c r="V339" t="str">
        <f t="shared" ca="1" si="26"/>
        <v/>
      </c>
      <c r="W339" t="str">
        <f t="shared" ca="1" si="26"/>
        <v/>
      </c>
      <c r="X339" t="str">
        <f t="shared" ca="1" si="26"/>
        <v/>
      </c>
      <c r="Y339" t="str">
        <f t="shared" ca="1" si="26"/>
        <v/>
      </c>
      <c r="Z339" t="str">
        <f t="shared" ca="1" si="26"/>
        <v/>
      </c>
      <c r="AA339" t="str">
        <f t="shared" ca="1" si="26"/>
        <v/>
      </c>
      <c r="AB339" t="str">
        <f t="shared" si="26"/>
        <v/>
      </c>
      <c r="AC339" t="str">
        <f t="shared" si="26"/>
        <v/>
      </c>
      <c r="AD339" t="str">
        <f t="shared" si="26"/>
        <v/>
      </c>
      <c r="AE339" t="str">
        <f t="shared" si="26"/>
        <v/>
      </c>
      <c r="AF339" t="str">
        <f t="shared" si="26"/>
        <v/>
      </c>
      <c r="AG339" t="str">
        <f t="shared" si="26"/>
        <v/>
      </c>
      <c r="AH339" t="str">
        <f t="shared" si="26"/>
        <v/>
      </c>
      <c r="AI339" t="str">
        <f t="shared" si="26"/>
        <v/>
      </c>
      <c r="AJ339" t="str">
        <f t="shared" si="26"/>
        <v/>
      </c>
      <c r="AK339" t="str">
        <f t="shared" si="26"/>
        <v/>
      </c>
      <c r="AL339" t="str">
        <f t="shared" si="26"/>
        <v/>
      </c>
      <c r="AM339" t="str">
        <f t="shared" si="26"/>
        <v/>
      </c>
      <c r="AN339" t="str">
        <f t="shared" si="26"/>
        <v/>
      </c>
      <c r="AO339" t="str">
        <f t="shared" si="26"/>
        <v/>
      </c>
      <c r="AP339" t="str">
        <f t="shared" si="26"/>
        <v/>
      </c>
      <c r="AQ339" t="str">
        <f t="shared" si="26"/>
        <v/>
      </c>
      <c r="AR339" t="str">
        <f t="shared" si="26"/>
        <v/>
      </c>
      <c r="AS339" t="str">
        <f t="shared" si="26"/>
        <v/>
      </c>
      <c r="AT339" t="str">
        <f t="shared" si="26"/>
        <v/>
      </c>
      <c r="AU339" t="str">
        <f t="shared" si="26"/>
        <v/>
      </c>
      <c r="AV339" t="str">
        <f t="shared" si="26"/>
        <v/>
      </c>
      <c r="AW339" t="str">
        <f t="shared" si="26"/>
        <v/>
      </c>
      <c r="AX339" t="str">
        <f t="shared" si="26"/>
        <v/>
      </c>
      <c r="AY339" t="str">
        <f t="shared" si="26"/>
        <v/>
      </c>
      <c r="AZ339" t="str">
        <f t="shared" si="26"/>
        <v/>
      </c>
      <c r="BA339" t="str">
        <f t="shared" si="26"/>
        <v/>
      </c>
      <c r="BB339" t="str">
        <f t="shared" si="26"/>
        <v/>
      </c>
      <c r="BC339" t="str">
        <f t="shared" si="26"/>
        <v/>
      </c>
      <c r="BD339" t="str">
        <f t="shared" si="26"/>
        <v/>
      </c>
      <c r="BE339" t="str">
        <f t="shared" si="26"/>
        <v/>
      </c>
    </row>
    <row r="341" spans="1:57">
      <c r="A341" s="28" t="s">
        <v>205</v>
      </c>
    </row>
    <row r="342" spans="1:57">
      <c r="A342" s="3" t="str">
        <f>A2</f>
        <v>Α.Ε.Κ.ΛΑΡΝΑΚΑΣ</v>
      </c>
      <c r="B342" s="124" t="str">
        <f ca="1">IF(B$1="","",IFERROR(SUM($B308:B308)/B274,""))</f>
        <v/>
      </c>
      <c r="C342" s="124" t="str">
        <f ca="1">IF(C$1="","",IFERROR(SUM($B308:C308)/C274,""))</f>
        <v/>
      </c>
      <c r="D342" s="124">
        <f ca="1">IF(D$1="","",IFERROR(SUM($B308:D308)/D274,""))</f>
        <v>0.5</v>
      </c>
      <c r="E342" s="124">
        <f ca="1">IF(E$1="","",IFERROR(SUM($B308:E308)/E274,""))</f>
        <v>0.5</v>
      </c>
      <c r="F342" s="124">
        <f ca="1">IF(F$1="","",IFERROR(SUM($B308:F308)/F274,""))</f>
        <v>0.75</v>
      </c>
      <c r="G342" s="124">
        <f ca="1">IF(G$1="","",IFERROR(SUM($B308:G308)/G274,""))</f>
        <v>0.75</v>
      </c>
      <c r="H342" s="124">
        <f ca="1">IF(H$1="","",IFERROR(SUM($B308:H308)/H274,""))</f>
        <v>0.5</v>
      </c>
      <c r="I342" s="124">
        <f ca="1">IF(I$1="","",IFERROR(SUM($B308:I308)/I274,""))</f>
        <v>0.5</v>
      </c>
      <c r="J342" s="124">
        <f ca="1">IF(J$1="","",IFERROR(SUM($B308:J308)/J274,""))</f>
        <v>0.625</v>
      </c>
      <c r="K342" s="124">
        <f ca="1">IF(K$1="","",IFERROR(SUM($B308:K308)/K274,""))</f>
        <v>0.625</v>
      </c>
      <c r="L342" s="124">
        <f ca="1">IF(L$1="","",IFERROR(SUM($B308:L308)/L274,""))</f>
        <v>0.7</v>
      </c>
      <c r="M342" s="124">
        <f ca="1">IF(M$1="","",IFERROR(SUM($B308:M308)/M274,""))</f>
        <v>0.7</v>
      </c>
      <c r="N342" s="124">
        <f ca="1">IF(N$1="","",IFERROR(SUM($B308:N308)/N274,""))</f>
        <v>0.75</v>
      </c>
      <c r="O342" s="124">
        <f ca="1">IF(O$1="","",IFERROR(SUM($B308:O308)/O274,""))</f>
        <v>0.7857142857142857</v>
      </c>
      <c r="P342" s="124">
        <f ca="1">IF(P$1="","",IFERROR(SUM($B308:P308)/P274,""))</f>
        <v>0.8125</v>
      </c>
      <c r="Q342" s="124">
        <f ca="1">IF(Q$1="","",IFERROR(SUM($B308:Q308)/Q274,""))</f>
        <v>0.8125</v>
      </c>
      <c r="R342" s="124">
        <f ca="1">IF(R$1="","",IFERROR(SUM($B308:R308)/R274,""))</f>
        <v>0.83333333333333337</v>
      </c>
      <c r="S342" s="124">
        <f ca="1">IF(S$1="","",IFERROR(SUM($B308:S308)/S274,""))</f>
        <v>0.83333333333333337</v>
      </c>
      <c r="T342" s="124">
        <f ca="1">IF(T$1="","",IFERROR(SUM($B308:T308)/T274,""))</f>
        <v>0.75</v>
      </c>
      <c r="U342" s="124">
        <f ca="1">IF(U$1="","",IFERROR(SUM($B308:U308)/U274,""))</f>
        <v>0.75</v>
      </c>
      <c r="V342" s="124">
        <f ca="1">IF(V$1="","",IFERROR(SUM($B308:V308)/V274,""))</f>
        <v>0.77272727272727271</v>
      </c>
      <c r="W342" s="124">
        <f ca="1">IF(W$1="","",IFERROR(SUM($B308:W308)/W274,""))</f>
        <v>0.77272727272727271</v>
      </c>
      <c r="X342" s="124">
        <f ca="1">IF(X$1="","",IFERROR(SUM($B308:X308)/X274,""))</f>
        <v>0.79166666666666663</v>
      </c>
      <c r="Y342" s="124">
        <f ca="1">IF(Y$1="","",IFERROR(SUM($B308:Y308)/Y274,""))</f>
        <v>0.79166666666666663</v>
      </c>
      <c r="Z342" s="124">
        <f ca="1">IF(Z$1="","",IFERROR(SUM($B308:Z308)/Z274,""))</f>
        <v>0.79166666666666663</v>
      </c>
      <c r="AA342" s="124">
        <f ca="1">IF(AA$1="","",IFERROR(SUM($B308:AA308)/AA274,""))</f>
        <v>0.79166666666666663</v>
      </c>
      <c r="AB342" s="124" t="str">
        <f>IF(AB$1="","",IFERROR(SUM($B308:AB308)/AB274,""))</f>
        <v/>
      </c>
      <c r="AC342" s="124" t="str">
        <f>IF(AC$1="","",IFERROR(SUM($B308:AC308)/AC274,""))</f>
        <v/>
      </c>
      <c r="AD342" s="124" t="str">
        <f>IF(AD$1="","",IFERROR(SUM($B308:AD308)/AD274,""))</f>
        <v/>
      </c>
      <c r="AE342" s="124" t="str">
        <f>IF(AE$1="","",IFERROR(SUM($B308:AE308)/AE274,""))</f>
        <v/>
      </c>
      <c r="AF342" s="124" t="str">
        <f>IF(AF$1="","",IFERROR(SUM($B308:AF308)/AF274,""))</f>
        <v/>
      </c>
      <c r="AG342" s="124" t="str">
        <f>IF(AG$1="","",IFERROR(SUM($B308:AG308)/AG274,""))</f>
        <v/>
      </c>
      <c r="AH342" s="124" t="str">
        <f>IF(AH$1="","",IFERROR(SUM($B308:AH308)/AH274,""))</f>
        <v/>
      </c>
      <c r="AI342" s="124" t="str">
        <f>IF(AI$1="","",IFERROR(SUM($B308:AI308)/AI274,""))</f>
        <v/>
      </c>
      <c r="AJ342" s="124" t="str">
        <f>IF(AJ$1="","",IFERROR(SUM($B308:AJ308)/AJ274,""))</f>
        <v/>
      </c>
      <c r="AK342" s="124" t="str">
        <f>IF(AK$1="","",IFERROR(SUM($B308:AK308)/AK274,""))</f>
        <v/>
      </c>
      <c r="AL342" s="124" t="str">
        <f>IF(AL$1="","",IFERROR(SUM($B308:AL308)/AL274,""))</f>
        <v/>
      </c>
      <c r="AM342" s="124" t="str">
        <f>IF(AM$1="","",IFERROR(SUM($B308:AM308)/AM274,""))</f>
        <v/>
      </c>
      <c r="AN342" s="124" t="str">
        <f>IF(AN$1="","",IFERROR(SUM($B308:AN308)/AN274,""))</f>
        <v/>
      </c>
      <c r="AO342" s="124" t="str">
        <f>IF(AO$1="","",IFERROR(SUM($B308:AO308)/AO274,""))</f>
        <v/>
      </c>
      <c r="AP342" s="124" t="str">
        <f>IF(AP$1="","",IFERROR(SUM($B308:AP308)/AP274,""))</f>
        <v/>
      </c>
      <c r="AQ342" s="124" t="str">
        <f>IF(AQ$1="","",IFERROR(SUM($B308:AQ308)/AQ274,""))</f>
        <v/>
      </c>
      <c r="AR342" s="124" t="str">
        <f>IF(AR$1="","",IFERROR(SUM($B308:AR308)/AR274,""))</f>
        <v/>
      </c>
      <c r="AS342" s="124" t="str">
        <f>IF(AS$1="","",IFERROR(SUM($B308:AS308)/AS274,""))</f>
        <v/>
      </c>
      <c r="AT342" s="124" t="str">
        <f>IF(AT$1="","",IFERROR(SUM($B308:AT308)/AT274,""))</f>
        <v/>
      </c>
      <c r="AU342" s="124" t="str">
        <f>IF(AU$1="","",IFERROR(SUM($B308:AU308)/AU274,""))</f>
        <v/>
      </c>
      <c r="AV342" s="124" t="str">
        <f>IF(AV$1="","",IFERROR(SUM($B308:AV308)/AV274,""))</f>
        <v/>
      </c>
      <c r="AW342" s="124" t="str">
        <f>IF(AW$1="","",IFERROR(SUM($B308:AW308)/AW274,""))</f>
        <v/>
      </c>
      <c r="AX342" s="124" t="str">
        <f>IF(AX$1="","",IFERROR(SUM($B308:AX308)/AX274,""))</f>
        <v/>
      </c>
      <c r="AY342" s="124" t="str">
        <f>IF(AY$1="","",IFERROR(SUM($B308:AY308)/AY274,""))</f>
        <v/>
      </c>
      <c r="AZ342" s="124" t="str">
        <f>IF(AZ$1="","",IFERROR(SUM($B308:AZ308)/AZ274,""))</f>
        <v/>
      </c>
      <c r="BA342" s="124" t="str">
        <f>IF(BA$1="","",IFERROR(SUM($B308:BA308)/BA274,""))</f>
        <v/>
      </c>
      <c r="BB342" s="124" t="str">
        <f>IF(BB$1="","",IFERROR(SUM($B308:BB308)/BB274,""))</f>
        <v/>
      </c>
      <c r="BC342" s="124" t="str">
        <f>IF(BC$1="","",IFERROR(SUM($B308:BC308)/BC274,""))</f>
        <v/>
      </c>
      <c r="BD342" s="124" t="str">
        <f>IF(BD$1="","",IFERROR(SUM($B308:BD308)/BD274,""))</f>
        <v/>
      </c>
      <c r="BE342" s="124" t="str">
        <f>IF(BE$1="","",IFERROR(SUM($B308:BE308)/BE274,""))</f>
        <v/>
      </c>
    </row>
    <row r="343" spans="1:57">
      <c r="A343" s="3" t="str">
        <f t="shared" ref="A343:A373" si="27">A3</f>
        <v>ΑΓ. ΝΑΠΑ</v>
      </c>
      <c r="B343" s="124">
        <f ca="1">IF(B$1="","",IFERROR(SUM($B309:B309)/B275,""))</f>
        <v>0</v>
      </c>
      <c r="C343" s="124">
        <f ca="1">IF(C$1="","",IFERROR(SUM($B309:C309)/C275,""))</f>
        <v>0</v>
      </c>
      <c r="D343" s="124">
        <f ca="1">IF(D$1="","",IFERROR(SUM($B309:D309)/D275,""))</f>
        <v>0</v>
      </c>
      <c r="E343" s="124">
        <f ca="1">IF(E$1="","",IFERROR(SUM($B309:E309)/E275,""))</f>
        <v>0</v>
      </c>
      <c r="F343" s="124">
        <f ca="1">IF(F$1="","",IFERROR(SUM($B309:F309)/F275,""))</f>
        <v>0</v>
      </c>
      <c r="G343" s="124">
        <f ca="1">IF(G$1="","",IFERROR(SUM($B309:G309)/G275,""))</f>
        <v>0</v>
      </c>
      <c r="H343" s="124">
        <f ca="1">IF(H$1="","",IFERROR(SUM($B309:H309)/H275,""))</f>
        <v>0.125</v>
      </c>
      <c r="I343" s="124">
        <f ca="1">IF(I$1="","",IFERROR(SUM($B309:I309)/I275,""))</f>
        <v>0.1</v>
      </c>
      <c r="J343" s="124">
        <f ca="1">IF(J$1="","",IFERROR(SUM($B309:J309)/J275,""))</f>
        <v>0.1</v>
      </c>
      <c r="K343" s="124">
        <f ca="1">IF(K$1="","",IFERROR(SUM($B309:K309)/K275,""))</f>
        <v>0.16666666666666666</v>
      </c>
      <c r="L343" s="124">
        <f ca="1">IF(L$1="","",IFERROR(SUM($B309:L309)/L275,""))</f>
        <v>0.16666666666666666</v>
      </c>
      <c r="M343" s="124">
        <f ca="1">IF(M$1="","",IFERROR(SUM($B309:M309)/M275,""))</f>
        <v>0.14285714285714285</v>
      </c>
      <c r="N343" s="124">
        <f ca="1">IF(N$1="","",IFERROR(SUM($B309:N309)/N275,""))</f>
        <v>0.14285714285714285</v>
      </c>
      <c r="O343" s="124">
        <f ca="1">IF(O$1="","",IFERROR(SUM($B309:O309)/O275,""))</f>
        <v>0.14285714285714285</v>
      </c>
      <c r="P343" s="124">
        <f ca="1">IF(P$1="","",IFERROR(SUM($B309:P309)/P275,""))</f>
        <v>0.125</v>
      </c>
      <c r="Q343" s="124">
        <f ca="1">IF(Q$1="","",IFERROR(SUM($B309:Q309)/Q275,""))</f>
        <v>0.125</v>
      </c>
      <c r="R343" s="124">
        <f ca="1">IF(R$1="","",IFERROR(SUM($B309:R309)/R275,""))</f>
        <v>0.1111111111111111</v>
      </c>
      <c r="S343" s="124">
        <f ca="1">IF(S$1="","",IFERROR(SUM($B309:S309)/S275,""))</f>
        <v>0.1111111111111111</v>
      </c>
      <c r="T343" s="124">
        <f ca="1">IF(T$1="","",IFERROR(SUM($B309:T309)/T275,""))</f>
        <v>0.1</v>
      </c>
      <c r="U343" s="124">
        <f ca="1">IF(U$1="","",IFERROR(SUM($B309:U309)/U275,""))</f>
        <v>0.1</v>
      </c>
      <c r="V343" s="124">
        <f ca="1">IF(V$1="","",IFERROR(SUM($B309:V309)/V275,""))</f>
        <v>0.1</v>
      </c>
      <c r="W343" s="124">
        <f ca="1">IF(W$1="","",IFERROR(SUM($B309:W309)/W275,""))</f>
        <v>9.0909090909090912E-2</v>
      </c>
      <c r="X343" s="124">
        <f ca="1">IF(X$1="","",IFERROR(SUM($B309:X309)/X275,""))</f>
        <v>9.0909090909090912E-2</v>
      </c>
      <c r="Y343" s="124">
        <f ca="1">IF(Y$1="","",IFERROR(SUM($B309:Y309)/Y275,""))</f>
        <v>8.3333333333333329E-2</v>
      </c>
      <c r="Z343" s="124">
        <f ca="1">IF(Z$1="","",IFERROR(SUM($B309:Z309)/Z275,""))</f>
        <v>8.3333333333333329E-2</v>
      </c>
      <c r="AA343" s="124">
        <f ca="1">IF(AA$1="","",IFERROR(SUM($B309:AA309)/AA275,""))</f>
        <v>8.3333333333333329E-2</v>
      </c>
      <c r="AB343" s="124" t="str">
        <f>IF(AB$1="","",IFERROR(SUM($B309:AB309)/AB275,""))</f>
        <v/>
      </c>
      <c r="AC343" s="124" t="str">
        <f>IF(AC$1="","",IFERROR(SUM($B309:AC309)/AC275,""))</f>
        <v/>
      </c>
      <c r="AD343" s="124" t="str">
        <f>IF(AD$1="","",IFERROR(SUM($B309:AD309)/AD275,""))</f>
        <v/>
      </c>
      <c r="AE343" s="124" t="str">
        <f>IF(AE$1="","",IFERROR(SUM($B309:AE309)/AE275,""))</f>
        <v/>
      </c>
      <c r="AF343" s="124" t="str">
        <f>IF(AF$1="","",IFERROR(SUM($B309:AF309)/AF275,""))</f>
        <v/>
      </c>
      <c r="AG343" s="124" t="str">
        <f>IF(AG$1="","",IFERROR(SUM($B309:AG309)/AG275,""))</f>
        <v/>
      </c>
      <c r="AH343" s="124" t="str">
        <f>IF(AH$1="","",IFERROR(SUM($B309:AH309)/AH275,""))</f>
        <v/>
      </c>
      <c r="AI343" s="124" t="str">
        <f>IF(AI$1="","",IFERROR(SUM($B309:AI309)/AI275,""))</f>
        <v/>
      </c>
      <c r="AJ343" s="124" t="str">
        <f>IF(AJ$1="","",IFERROR(SUM($B309:AJ309)/AJ275,""))</f>
        <v/>
      </c>
      <c r="AK343" s="124" t="str">
        <f>IF(AK$1="","",IFERROR(SUM($B309:AK309)/AK275,""))</f>
        <v/>
      </c>
      <c r="AL343" s="124" t="str">
        <f>IF(AL$1="","",IFERROR(SUM($B309:AL309)/AL275,""))</f>
        <v/>
      </c>
      <c r="AM343" s="124" t="str">
        <f>IF(AM$1="","",IFERROR(SUM($B309:AM309)/AM275,""))</f>
        <v/>
      </c>
      <c r="AN343" s="124" t="str">
        <f>IF(AN$1="","",IFERROR(SUM($B309:AN309)/AN275,""))</f>
        <v/>
      </c>
      <c r="AO343" s="124" t="str">
        <f>IF(AO$1="","",IFERROR(SUM($B309:AO309)/AO275,""))</f>
        <v/>
      </c>
      <c r="AP343" s="124" t="str">
        <f>IF(AP$1="","",IFERROR(SUM($B309:AP309)/AP275,""))</f>
        <v/>
      </c>
      <c r="AQ343" s="124" t="str">
        <f>IF(AQ$1="","",IFERROR(SUM($B309:AQ309)/AQ275,""))</f>
        <v/>
      </c>
      <c r="AR343" s="124" t="str">
        <f>IF(AR$1="","",IFERROR(SUM($B309:AR309)/AR275,""))</f>
        <v/>
      </c>
      <c r="AS343" s="124" t="str">
        <f>IF(AS$1="","",IFERROR(SUM($B309:AS309)/AS275,""))</f>
        <v/>
      </c>
      <c r="AT343" s="124" t="str">
        <f>IF(AT$1="","",IFERROR(SUM($B309:AT309)/AT275,""))</f>
        <v/>
      </c>
      <c r="AU343" s="124" t="str">
        <f>IF(AU$1="","",IFERROR(SUM($B309:AU309)/AU275,""))</f>
        <v/>
      </c>
      <c r="AV343" s="124" t="str">
        <f>IF(AV$1="","",IFERROR(SUM($B309:AV309)/AV275,""))</f>
        <v/>
      </c>
      <c r="AW343" s="124" t="str">
        <f>IF(AW$1="","",IFERROR(SUM($B309:AW309)/AW275,""))</f>
        <v/>
      </c>
      <c r="AX343" s="124" t="str">
        <f>IF(AX$1="","",IFERROR(SUM($B309:AX309)/AX275,""))</f>
        <v/>
      </c>
      <c r="AY343" s="124" t="str">
        <f>IF(AY$1="","",IFERROR(SUM($B309:AY309)/AY275,""))</f>
        <v/>
      </c>
      <c r="AZ343" s="124" t="str">
        <f>IF(AZ$1="","",IFERROR(SUM($B309:AZ309)/AZ275,""))</f>
        <v/>
      </c>
      <c r="BA343" s="124" t="str">
        <f>IF(BA$1="","",IFERROR(SUM($B309:BA309)/BA275,""))</f>
        <v/>
      </c>
      <c r="BB343" s="124" t="str">
        <f>IF(BB$1="","",IFERROR(SUM($B309:BB309)/BB275,""))</f>
        <v/>
      </c>
      <c r="BC343" s="124" t="str">
        <f>IF(BC$1="","",IFERROR(SUM($B309:BC309)/BC275,""))</f>
        <v/>
      </c>
      <c r="BD343" s="124" t="str">
        <f>IF(BD$1="","",IFERROR(SUM($B309:BD309)/BD275,""))</f>
        <v/>
      </c>
      <c r="BE343" s="124" t="str">
        <f>IF(BE$1="","",IFERROR(SUM($B309:BE309)/BE275,""))</f>
        <v/>
      </c>
    </row>
    <row r="344" spans="1:57">
      <c r="A344" s="3" t="str">
        <f t="shared" si="27"/>
        <v>ΑΕΛ ΛΕΜΕΣΟΥ</v>
      </c>
      <c r="B344" s="124" t="str">
        <f ca="1">IF(B$1="","",IFERROR(SUM($B310:B310)/B276,""))</f>
        <v/>
      </c>
      <c r="C344" s="124">
        <f ca="1">IF(C$1="","",IFERROR(SUM($B310:C310)/C276,""))</f>
        <v>1</v>
      </c>
      <c r="D344" s="124">
        <f ca="1">IF(D$1="","",IFERROR(SUM($B310:D310)/D276,""))</f>
        <v>1</v>
      </c>
      <c r="E344" s="124">
        <f ca="1">IF(E$1="","",IFERROR(SUM($B310:E310)/E276,""))</f>
        <v>1</v>
      </c>
      <c r="F344" s="124">
        <f ca="1">IF(F$1="","",IFERROR(SUM($B310:F310)/F276,""))</f>
        <v>1</v>
      </c>
      <c r="G344" s="124">
        <f ca="1">IF(G$1="","",IFERROR(SUM($B310:G310)/G276,""))</f>
        <v>0.66666666666666663</v>
      </c>
      <c r="H344" s="124">
        <f ca="1">IF(H$1="","",IFERROR(SUM($B310:H310)/H276,""))</f>
        <v>0.66666666666666663</v>
      </c>
      <c r="I344" s="124">
        <f ca="1">IF(I$1="","",IFERROR(SUM($B310:I310)/I276,""))</f>
        <v>0.5</v>
      </c>
      <c r="J344" s="124">
        <f ca="1">IF(J$1="","",IFERROR(SUM($B310:J310)/J276,""))</f>
        <v>0.5</v>
      </c>
      <c r="K344" s="124">
        <f ca="1">IF(K$1="","",IFERROR(SUM($B310:K310)/K276,""))</f>
        <v>0.5</v>
      </c>
      <c r="L344" s="124">
        <f ca="1">IF(L$1="","",IFERROR(SUM($B310:L310)/L276,""))</f>
        <v>0.4</v>
      </c>
      <c r="M344" s="124">
        <f ca="1">IF(M$1="","",IFERROR(SUM($B310:M310)/M276,""))</f>
        <v>0.4</v>
      </c>
      <c r="N344" s="124">
        <f ca="1">IF(N$1="","",IFERROR(SUM($B310:N310)/N276,""))</f>
        <v>0.5</v>
      </c>
      <c r="O344" s="124">
        <f ca="1">IF(O$1="","",IFERROR(SUM($B310:O310)/O276,""))</f>
        <v>0.42857142857142855</v>
      </c>
      <c r="P344" s="124">
        <f ca="1">IF(P$1="","",IFERROR(SUM($B310:P310)/P276,""))</f>
        <v>0.42857142857142855</v>
      </c>
      <c r="Q344" s="124">
        <f ca="1">IF(Q$1="","",IFERROR(SUM($B310:Q310)/Q276,""))</f>
        <v>0.375</v>
      </c>
      <c r="R344" s="124">
        <f ca="1">IF(R$1="","",IFERROR(SUM($B310:R310)/R276,""))</f>
        <v>0.375</v>
      </c>
      <c r="S344" s="124">
        <f ca="1">IF(S$1="","",IFERROR(SUM($B310:S310)/S276,""))</f>
        <v>0.3888888888888889</v>
      </c>
      <c r="T344" s="124">
        <f ca="1">IF(T$1="","",IFERROR(SUM($B310:T310)/T276,""))</f>
        <v>0.3888888888888889</v>
      </c>
      <c r="U344" s="124">
        <f ca="1">IF(U$1="","",IFERROR(SUM($B310:U310)/U276,""))</f>
        <v>0.35</v>
      </c>
      <c r="V344" s="124">
        <f ca="1">IF(V$1="","",IFERROR(SUM($B310:V310)/V276,""))</f>
        <v>0.35</v>
      </c>
      <c r="W344" s="124">
        <f ca="1">IF(W$1="","",IFERROR(SUM($B310:W310)/W276,""))</f>
        <v>0.31818181818181818</v>
      </c>
      <c r="X344" s="124">
        <f ca="1">IF(X$1="","",IFERROR(SUM($B310:X310)/X276,""))</f>
        <v>0.375</v>
      </c>
      <c r="Y344" s="124">
        <f ca="1">IF(Y$1="","",IFERROR(SUM($B310:Y310)/Y276,""))</f>
        <v>0.375</v>
      </c>
      <c r="Z344" s="124">
        <f ca="1">IF(Z$1="","",IFERROR(SUM($B310:Z310)/Z276,""))</f>
        <v>0.375</v>
      </c>
      <c r="AA344" s="124">
        <f ca="1">IF(AA$1="","",IFERROR(SUM($B310:AA310)/AA276,""))</f>
        <v>0.375</v>
      </c>
      <c r="AB344" s="124" t="str">
        <f>IF(AB$1="","",IFERROR(SUM($B310:AB310)/AB276,""))</f>
        <v/>
      </c>
      <c r="AC344" s="124" t="str">
        <f>IF(AC$1="","",IFERROR(SUM($B310:AC310)/AC276,""))</f>
        <v/>
      </c>
      <c r="AD344" s="124" t="str">
        <f>IF(AD$1="","",IFERROR(SUM($B310:AD310)/AD276,""))</f>
        <v/>
      </c>
      <c r="AE344" s="124" t="str">
        <f>IF(AE$1="","",IFERROR(SUM($B310:AE310)/AE276,""))</f>
        <v/>
      </c>
      <c r="AF344" s="124" t="str">
        <f>IF(AF$1="","",IFERROR(SUM($B310:AF310)/AF276,""))</f>
        <v/>
      </c>
      <c r="AG344" s="124" t="str">
        <f>IF(AG$1="","",IFERROR(SUM($B310:AG310)/AG276,""))</f>
        <v/>
      </c>
      <c r="AH344" s="124" t="str">
        <f>IF(AH$1="","",IFERROR(SUM($B310:AH310)/AH276,""))</f>
        <v/>
      </c>
      <c r="AI344" s="124" t="str">
        <f>IF(AI$1="","",IFERROR(SUM($B310:AI310)/AI276,""))</f>
        <v/>
      </c>
      <c r="AJ344" s="124" t="str">
        <f>IF(AJ$1="","",IFERROR(SUM($B310:AJ310)/AJ276,""))</f>
        <v/>
      </c>
      <c r="AK344" s="124" t="str">
        <f>IF(AK$1="","",IFERROR(SUM($B310:AK310)/AK276,""))</f>
        <v/>
      </c>
      <c r="AL344" s="124" t="str">
        <f>IF(AL$1="","",IFERROR(SUM($B310:AL310)/AL276,""))</f>
        <v/>
      </c>
      <c r="AM344" s="124" t="str">
        <f>IF(AM$1="","",IFERROR(SUM($B310:AM310)/AM276,""))</f>
        <v/>
      </c>
      <c r="AN344" s="124" t="str">
        <f>IF(AN$1="","",IFERROR(SUM($B310:AN310)/AN276,""))</f>
        <v/>
      </c>
      <c r="AO344" s="124" t="str">
        <f>IF(AO$1="","",IFERROR(SUM($B310:AO310)/AO276,""))</f>
        <v/>
      </c>
      <c r="AP344" s="124" t="str">
        <f>IF(AP$1="","",IFERROR(SUM($B310:AP310)/AP276,""))</f>
        <v/>
      </c>
      <c r="AQ344" s="124" t="str">
        <f>IF(AQ$1="","",IFERROR(SUM($B310:AQ310)/AQ276,""))</f>
        <v/>
      </c>
      <c r="AR344" s="124" t="str">
        <f>IF(AR$1="","",IFERROR(SUM($B310:AR310)/AR276,""))</f>
        <v/>
      </c>
      <c r="AS344" s="124" t="str">
        <f>IF(AS$1="","",IFERROR(SUM($B310:AS310)/AS276,""))</f>
        <v/>
      </c>
      <c r="AT344" s="124" t="str">
        <f>IF(AT$1="","",IFERROR(SUM($B310:AT310)/AT276,""))</f>
        <v/>
      </c>
      <c r="AU344" s="124" t="str">
        <f>IF(AU$1="","",IFERROR(SUM($B310:AU310)/AU276,""))</f>
        <v/>
      </c>
      <c r="AV344" s="124" t="str">
        <f>IF(AV$1="","",IFERROR(SUM($B310:AV310)/AV276,""))</f>
        <v/>
      </c>
      <c r="AW344" s="124" t="str">
        <f>IF(AW$1="","",IFERROR(SUM($B310:AW310)/AW276,""))</f>
        <v/>
      </c>
      <c r="AX344" s="124" t="str">
        <f>IF(AX$1="","",IFERROR(SUM($B310:AX310)/AX276,""))</f>
        <v/>
      </c>
      <c r="AY344" s="124" t="str">
        <f>IF(AY$1="","",IFERROR(SUM($B310:AY310)/AY276,""))</f>
        <v/>
      </c>
      <c r="AZ344" s="124" t="str">
        <f>IF(AZ$1="","",IFERROR(SUM($B310:AZ310)/AZ276,""))</f>
        <v/>
      </c>
      <c r="BA344" s="124" t="str">
        <f>IF(BA$1="","",IFERROR(SUM($B310:BA310)/BA276,""))</f>
        <v/>
      </c>
      <c r="BB344" s="124" t="str">
        <f>IF(BB$1="","",IFERROR(SUM($B310:BB310)/BB276,""))</f>
        <v/>
      </c>
      <c r="BC344" s="124" t="str">
        <f>IF(BC$1="","",IFERROR(SUM($B310:BC310)/BC276,""))</f>
        <v/>
      </c>
      <c r="BD344" s="124" t="str">
        <f>IF(BD$1="","",IFERROR(SUM($B310:BD310)/BD276,""))</f>
        <v/>
      </c>
      <c r="BE344" s="124" t="str">
        <f>IF(BE$1="","",IFERROR(SUM($B310:BE310)/BE276,""))</f>
        <v/>
      </c>
    </row>
    <row r="345" spans="1:57">
      <c r="A345" s="3" t="str">
        <f t="shared" si="27"/>
        <v>ΑΝΟΡΘΩΣΗ ΑΜΜΟΧΩΣΤΟΥ</v>
      </c>
      <c r="B345" s="124">
        <f ca="1">IF(B$1="","",IFERROR(SUM($B311:B311)/B277,""))</f>
        <v>1</v>
      </c>
      <c r="C345" s="124">
        <f ca="1">IF(C$1="","",IFERROR(SUM($B311:C311)/C277,""))</f>
        <v>1</v>
      </c>
      <c r="D345" s="124">
        <f ca="1">IF(D$1="","",IFERROR(SUM($B311:D311)/D277,""))</f>
        <v>1</v>
      </c>
      <c r="E345" s="124">
        <f ca="1">IF(E$1="","",IFERROR(SUM($B311:E311)/E277,""))</f>
        <v>1</v>
      </c>
      <c r="F345" s="124">
        <f ca="1">IF(F$1="","",IFERROR(SUM($B311:F311)/F277,""))</f>
        <v>1</v>
      </c>
      <c r="G345" s="124">
        <f ca="1">IF(G$1="","",IFERROR(SUM($B311:G311)/G277,""))</f>
        <v>0.875</v>
      </c>
      <c r="H345" s="124">
        <f ca="1">IF(H$1="","",IFERROR(SUM($B311:H311)/H277,""))</f>
        <v>0.875</v>
      </c>
      <c r="I345" s="124">
        <f ca="1">IF(I$1="","",IFERROR(SUM($B311:I311)/I277,""))</f>
        <v>0.9</v>
      </c>
      <c r="J345" s="124">
        <f ca="1">IF(J$1="","",IFERROR(SUM($B311:J311)/J277,""))</f>
        <v>0.9</v>
      </c>
      <c r="K345" s="124">
        <f ca="1">IF(K$1="","",IFERROR(SUM($B311:K311)/K277,""))</f>
        <v>0.83333333333333337</v>
      </c>
      <c r="L345" s="124">
        <f ca="1">IF(L$1="","",IFERROR(SUM($B311:L311)/L277,""))</f>
        <v>0.83333333333333337</v>
      </c>
      <c r="M345" s="124">
        <f ca="1">IF(M$1="","",IFERROR(SUM($B311:M311)/M277,""))</f>
        <v>0.8571428571428571</v>
      </c>
      <c r="N345" s="124">
        <f ca="1">IF(N$1="","",IFERROR(SUM($B311:N311)/N277,""))</f>
        <v>0.8571428571428571</v>
      </c>
      <c r="O345" s="124">
        <f ca="1">IF(O$1="","",IFERROR(SUM($B311:O311)/O277,""))</f>
        <v>0.8571428571428571</v>
      </c>
      <c r="P345" s="124">
        <f ca="1">IF(P$1="","",IFERROR(SUM($B311:P311)/P277,""))</f>
        <v>0.875</v>
      </c>
      <c r="Q345" s="124">
        <f ca="1">IF(Q$1="","",IFERROR(SUM($B311:Q311)/Q277,""))</f>
        <v>0.875</v>
      </c>
      <c r="R345" s="124">
        <f ca="1">IF(R$1="","",IFERROR(SUM($B311:R311)/R277,""))</f>
        <v>0.83333333333333337</v>
      </c>
      <c r="S345" s="124">
        <f ca="1">IF(S$1="","",IFERROR(SUM($B311:S311)/S277,""))</f>
        <v>0.83333333333333337</v>
      </c>
      <c r="T345" s="124">
        <f ca="1">IF(T$1="","",IFERROR(SUM($B311:T311)/T277,""))</f>
        <v>0.83333333333333337</v>
      </c>
      <c r="U345" s="124">
        <f ca="1">IF(U$1="","",IFERROR(SUM($B311:U311)/U277,""))</f>
        <v>0.85</v>
      </c>
      <c r="V345" s="124">
        <f ca="1">IF(V$1="","",IFERROR(SUM($B311:V311)/V277,""))</f>
        <v>0.85</v>
      </c>
      <c r="W345" s="124">
        <f ca="1">IF(W$1="","",IFERROR(SUM($B311:W311)/W277,""))</f>
        <v>0.86363636363636365</v>
      </c>
      <c r="X345" s="124">
        <f ca="1">IF(X$1="","",IFERROR(SUM($B311:X311)/X277,""))</f>
        <v>0.86363636363636365</v>
      </c>
      <c r="Y345" s="124">
        <f ca="1">IF(Y$1="","",IFERROR(SUM($B311:Y311)/Y277,""))</f>
        <v>0.79166666666666663</v>
      </c>
      <c r="Z345" s="124">
        <f ca="1">IF(Z$1="","",IFERROR(SUM($B311:Z311)/Z277,""))</f>
        <v>0.79166666666666663</v>
      </c>
      <c r="AA345" s="124">
        <f ca="1">IF(AA$1="","",IFERROR(SUM($B311:AA311)/AA277,""))</f>
        <v>0.79166666666666663</v>
      </c>
      <c r="AB345" s="124" t="str">
        <f>IF(AB$1="","",IFERROR(SUM($B311:AB311)/AB277,""))</f>
        <v/>
      </c>
      <c r="AC345" s="124" t="str">
        <f>IF(AC$1="","",IFERROR(SUM($B311:AC311)/AC277,""))</f>
        <v/>
      </c>
      <c r="AD345" s="124" t="str">
        <f>IF(AD$1="","",IFERROR(SUM($B311:AD311)/AD277,""))</f>
        <v/>
      </c>
      <c r="AE345" s="124" t="str">
        <f>IF(AE$1="","",IFERROR(SUM($B311:AE311)/AE277,""))</f>
        <v/>
      </c>
      <c r="AF345" s="124" t="str">
        <f>IF(AF$1="","",IFERROR(SUM($B311:AF311)/AF277,""))</f>
        <v/>
      </c>
      <c r="AG345" s="124" t="str">
        <f>IF(AG$1="","",IFERROR(SUM($B311:AG311)/AG277,""))</f>
        <v/>
      </c>
      <c r="AH345" s="124" t="str">
        <f>IF(AH$1="","",IFERROR(SUM($B311:AH311)/AH277,""))</f>
        <v/>
      </c>
      <c r="AI345" s="124" t="str">
        <f>IF(AI$1="","",IFERROR(SUM($B311:AI311)/AI277,""))</f>
        <v/>
      </c>
      <c r="AJ345" s="124" t="str">
        <f>IF(AJ$1="","",IFERROR(SUM($B311:AJ311)/AJ277,""))</f>
        <v/>
      </c>
      <c r="AK345" s="124" t="str">
        <f>IF(AK$1="","",IFERROR(SUM($B311:AK311)/AK277,""))</f>
        <v/>
      </c>
      <c r="AL345" s="124" t="str">
        <f>IF(AL$1="","",IFERROR(SUM($B311:AL311)/AL277,""))</f>
        <v/>
      </c>
      <c r="AM345" s="124" t="str">
        <f>IF(AM$1="","",IFERROR(SUM($B311:AM311)/AM277,""))</f>
        <v/>
      </c>
      <c r="AN345" s="124" t="str">
        <f>IF(AN$1="","",IFERROR(SUM($B311:AN311)/AN277,""))</f>
        <v/>
      </c>
      <c r="AO345" s="124" t="str">
        <f>IF(AO$1="","",IFERROR(SUM($B311:AO311)/AO277,""))</f>
        <v/>
      </c>
      <c r="AP345" s="124" t="str">
        <f>IF(AP$1="","",IFERROR(SUM($B311:AP311)/AP277,""))</f>
        <v/>
      </c>
      <c r="AQ345" s="124" t="str">
        <f>IF(AQ$1="","",IFERROR(SUM($B311:AQ311)/AQ277,""))</f>
        <v/>
      </c>
      <c r="AR345" s="124" t="str">
        <f>IF(AR$1="","",IFERROR(SUM($B311:AR311)/AR277,""))</f>
        <v/>
      </c>
      <c r="AS345" s="124" t="str">
        <f>IF(AS$1="","",IFERROR(SUM($B311:AS311)/AS277,""))</f>
        <v/>
      </c>
      <c r="AT345" s="124" t="str">
        <f>IF(AT$1="","",IFERROR(SUM($B311:AT311)/AT277,""))</f>
        <v/>
      </c>
      <c r="AU345" s="124" t="str">
        <f>IF(AU$1="","",IFERROR(SUM($B311:AU311)/AU277,""))</f>
        <v/>
      </c>
      <c r="AV345" s="124" t="str">
        <f>IF(AV$1="","",IFERROR(SUM($B311:AV311)/AV277,""))</f>
        <v/>
      </c>
      <c r="AW345" s="124" t="str">
        <f>IF(AW$1="","",IFERROR(SUM($B311:AW311)/AW277,""))</f>
        <v/>
      </c>
      <c r="AX345" s="124" t="str">
        <f>IF(AX$1="","",IFERROR(SUM($B311:AX311)/AX277,""))</f>
        <v/>
      </c>
      <c r="AY345" s="124" t="str">
        <f>IF(AY$1="","",IFERROR(SUM($B311:AY311)/AY277,""))</f>
        <v/>
      </c>
      <c r="AZ345" s="124" t="str">
        <f>IF(AZ$1="","",IFERROR(SUM($B311:AZ311)/AZ277,""))</f>
        <v/>
      </c>
      <c r="BA345" s="124" t="str">
        <f>IF(BA$1="","",IFERROR(SUM($B311:BA311)/BA277,""))</f>
        <v/>
      </c>
      <c r="BB345" s="124" t="str">
        <f>IF(BB$1="","",IFERROR(SUM($B311:BB311)/BB277,""))</f>
        <v/>
      </c>
      <c r="BC345" s="124" t="str">
        <f>IF(BC$1="","",IFERROR(SUM($B311:BC311)/BC277,""))</f>
        <v/>
      </c>
      <c r="BD345" s="124" t="str">
        <f>IF(BD$1="","",IFERROR(SUM($B311:BD311)/BD277,""))</f>
        <v/>
      </c>
      <c r="BE345" s="124" t="str">
        <f>IF(BE$1="","",IFERROR(SUM($B311:BE311)/BE277,""))</f>
        <v/>
      </c>
    </row>
    <row r="346" spans="1:57">
      <c r="A346" s="3" t="str">
        <f t="shared" si="27"/>
        <v>ΑΠΟΕΛ ΛΕΥΚΩΣΙΑΣ</v>
      </c>
      <c r="B346" s="124" t="str">
        <f ca="1">IF(B$1="","",IFERROR(SUM($B312:B312)/B278,""))</f>
        <v/>
      </c>
      <c r="C346" s="124">
        <f ca="1">IF(C$1="","",IFERROR(SUM($B312:C312)/C278,""))</f>
        <v>1</v>
      </c>
      <c r="D346" s="124">
        <f ca="1">IF(D$1="","",IFERROR(SUM($B312:D312)/D278,""))</f>
        <v>1</v>
      </c>
      <c r="E346" s="124">
        <f ca="1">IF(E$1="","",IFERROR(SUM($B312:E312)/E278,""))</f>
        <v>1</v>
      </c>
      <c r="F346" s="124">
        <f ca="1">IF(F$1="","",IFERROR(SUM($B312:F312)/F278,""))</f>
        <v>1</v>
      </c>
      <c r="G346" s="124">
        <f ca="1">IF(G$1="","",IFERROR(SUM($B312:G312)/G278,""))</f>
        <v>1</v>
      </c>
      <c r="H346" s="124">
        <f ca="1">IF(H$1="","",IFERROR(SUM($B312:H312)/H278,""))</f>
        <v>1</v>
      </c>
      <c r="I346" s="124">
        <f ca="1">IF(I$1="","",IFERROR(SUM($B312:I312)/I278,""))</f>
        <v>1</v>
      </c>
      <c r="J346" s="124">
        <f ca="1">IF(J$1="","",IFERROR(SUM($B312:J312)/J278,""))</f>
        <v>1</v>
      </c>
      <c r="K346" s="124">
        <f ca="1">IF(K$1="","",IFERROR(SUM($B312:K312)/K278,""))</f>
        <v>1</v>
      </c>
      <c r="L346" s="124">
        <f ca="1">IF(L$1="","",IFERROR(SUM($B312:L312)/L278,""))</f>
        <v>0.8</v>
      </c>
      <c r="M346" s="124">
        <f ca="1">IF(M$1="","",IFERROR(SUM($B312:M312)/M278,""))</f>
        <v>0.8</v>
      </c>
      <c r="N346" s="124">
        <f ca="1">IF(N$1="","",IFERROR(SUM($B312:N312)/N278,""))</f>
        <v>0.66666666666666663</v>
      </c>
      <c r="O346" s="124">
        <f ca="1">IF(O$1="","",IFERROR(SUM($B312:O312)/O278,""))</f>
        <v>0.7142857142857143</v>
      </c>
      <c r="P346" s="124">
        <f ca="1">IF(P$1="","",IFERROR(SUM($B312:P312)/P278,""))</f>
        <v>0.7142857142857143</v>
      </c>
      <c r="Q346" s="124">
        <f ca="1">IF(Q$1="","",IFERROR(SUM($B312:Q312)/Q278,""))</f>
        <v>0.625</v>
      </c>
      <c r="R346" s="124">
        <f ca="1">IF(R$1="","",IFERROR(SUM($B312:R312)/R278,""))</f>
        <v>0.55555555555555558</v>
      </c>
      <c r="S346" s="124">
        <f ca="1">IF(S$1="","",IFERROR(SUM($B312:S312)/S278,""))</f>
        <v>0.55555555555555558</v>
      </c>
      <c r="T346" s="124">
        <f ca="1">IF(T$1="","",IFERROR(SUM($B312:T312)/T278,""))</f>
        <v>0.6</v>
      </c>
      <c r="U346" s="124">
        <f ca="1">IF(U$1="","",IFERROR(SUM($B312:U312)/U278,""))</f>
        <v>0.6</v>
      </c>
      <c r="V346" s="124">
        <f ca="1">IF(V$1="","",IFERROR(SUM($B312:V312)/V278,""))</f>
        <v>0.63636363636363635</v>
      </c>
      <c r="W346" s="124">
        <f ca="1">IF(W$1="","",IFERROR(SUM($B312:W312)/W278,""))</f>
        <v>0.63636363636363635</v>
      </c>
      <c r="X346" s="124">
        <f ca="1">IF(X$1="","",IFERROR(SUM($B312:X312)/X278,""))</f>
        <v>0.66666666666666663</v>
      </c>
      <c r="Y346" s="124">
        <f ca="1">IF(Y$1="","",IFERROR(SUM($B312:Y312)/Y278,""))</f>
        <v>0.66666666666666663</v>
      </c>
      <c r="Z346" s="124">
        <f ca="1">IF(Z$1="","",IFERROR(SUM($B312:Z312)/Z278,""))</f>
        <v>0.66666666666666663</v>
      </c>
      <c r="AA346" s="124">
        <f ca="1">IF(AA$1="","",IFERROR(SUM($B312:AA312)/AA278,""))</f>
        <v>0.66666666666666663</v>
      </c>
      <c r="AB346" s="124" t="str">
        <f>IF(AB$1="","",IFERROR(SUM($B312:AB312)/AB278,""))</f>
        <v/>
      </c>
      <c r="AC346" s="124" t="str">
        <f>IF(AC$1="","",IFERROR(SUM($B312:AC312)/AC278,""))</f>
        <v/>
      </c>
      <c r="AD346" s="124" t="str">
        <f>IF(AD$1="","",IFERROR(SUM($B312:AD312)/AD278,""))</f>
        <v/>
      </c>
      <c r="AE346" s="124" t="str">
        <f>IF(AE$1="","",IFERROR(SUM($B312:AE312)/AE278,""))</f>
        <v/>
      </c>
      <c r="AF346" s="124" t="str">
        <f>IF(AF$1="","",IFERROR(SUM($B312:AF312)/AF278,""))</f>
        <v/>
      </c>
      <c r="AG346" s="124" t="str">
        <f>IF(AG$1="","",IFERROR(SUM($B312:AG312)/AG278,""))</f>
        <v/>
      </c>
      <c r="AH346" s="124" t="str">
        <f>IF(AH$1="","",IFERROR(SUM($B312:AH312)/AH278,""))</f>
        <v/>
      </c>
      <c r="AI346" s="124" t="str">
        <f>IF(AI$1="","",IFERROR(SUM($B312:AI312)/AI278,""))</f>
        <v/>
      </c>
      <c r="AJ346" s="124" t="str">
        <f>IF(AJ$1="","",IFERROR(SUM($B312:AJ312)/AJ278,""))</f>
        <v/>
      </c>
      <c r="AK346" s="124" t="str">
        <f>IF(AK$1="","",IFERROR(SUM($B312:AK312)/AK278,""))</f>
        <v/>
      </c>
      <c r="AL346" s="124" t="str">
        <f>IF(AL$1="","",IFERROR(SUM($B312:AL312)/AL278,""))</f>
        <v/>
      </c>
      <c r="AM346" s="124" t="str">
        <f>IF(AM$1="","",IFERROR(SUM($B312:AM312)/AM278,""))</f>
        <v/>
      </c>
      <c r="AN346" s="124" t="str">
        <f>IF(AN$1="","",IFERROR(SUM($B312:AN312)/AN278,""))</f>
        <v/>
      </c>
      <c r="AO346" s="124" t="str">
        <f>IF(AO$1="","",IFERROR(SUM($B312:AO312)/AO278,""))</f>
        <v/>
      </c>
      <c r="AP346" s="124" t="str">
        <f>IF(AP$1="","",IFERROR(SUM($B312:AP312)/AP278,""))</f>
        <v/>
      </c>
      <c r="AQ346" s="124" t="str">
        <f>IF(AQ$1="","",IFERROR(SUM($B312:AQ312)/AQ278,""))</f>
        <v/>
      </c>
      <c r="AR346" s="124" t="str">
        <f>IF(AR$1="","",IFERROR(SUM($B312:AR312)/AR278,""))</f>
        <v/>
      </c>
      <c r="AS346" s="124" t="str">
        <f>IF(AS$1="","",IFERROR(SUM($B312:AS312)/AS278,""))</f>
        <v/>
      </c>
      <c r="AT346" s="124" t="str">
        <f>IF(AT$1="","",IFERROR(SUM($B312:AT312)/AT278,""))</f>
        <v/>
      </c>
      <c r="AU346" s="124" t="str">
        <f>IF(AU$1="","",IFERROR(SUM($B312:AU312)/AU278,""))</f>
        <v/>
      </c>
      <c r="AV346" s="124" t="str">
        <f>IF(AV$1="","",IFERROR(SUM($B312:AV312)/AV278,""))</f>
        <v/>
      </c>
      <c r="AW346" s="124" t="str">
        <f>IF(AW$1="","",IFERROR(SUM($B312:AW312)/AW278,""))</f>
        <v/>
      </c>
      <c r="AX346" s="124" t="str">
        <f>IF(AX$1="","",IFERROR(SUM($B312:AX312)/AX278,""))</f>
        <v/>
      </c>
      <c r="AY346" s="124" t="str">
        <f>IF(AY$1="","",IFERROR(SUM($B312:AY312)/AY278,""))</f>
        <v/>
      </c>
      <c r="AZ346" s="124" t="str">
        <f>IF(AZ$1="","",IFERROR(SUM($B312:AZ312)/AZ278,""))</f>
        <v/>
      </c>
      <c r="BA346" s="124" t="str">
        <f>IF(BA$1="","",IFERROR(SUM($B312:BA312)/BA278,""))</f>
        <v/>
      </c>
      <c r="BB346" s="124" t="str">
        <f>IF(BB$1="","",IFERROR(SUM($B312:BB312)/BB278,""))</f>
        <v/>
      </c>
      <c r="BC346" s="124" t="str">
        <f>IF(BC$1="","",IFERROR(SUM($B312:BC312)/BC278,""))</f>
        <v/>
      </c>
      <c r="BD346" s="124" t="str">
        <f>IF(BD$1="","",IFERROR(SUM($B312:BD312)/BD278,""))</f>
        <v/>
      </c>
      <c r="BE346" s="124" t="str">
        <f>IF(BE$1="","",IFERROR(SUM($B312:BE312)/BE278,""))</f>
        <v/>
      </c>
    </row>
    <row r="347" spans="1:57">
      <c r="A347" s="3" t="str">
        <f t="shared" si="27"/>
        <v>ΑΠΟΛΛΩΝΑΣ ΛΕΜΕΣΟΥ</v>
      </c>
      <c r="B347" s="124">
        <f ca="1">IF(B$1="","",IFERROR(SUM($B313:B313)/B279,""))</f>
        <v>1</v>
      </c>
      <c r="C347" s="124">
        <f ca="1">IF(C$1="","",IFERROR(SUM($B313:C313)/C279,""))</f>
        <v>1</v>
      </c>
      <c r="D347" s="124">
        <f ca="1">IF(D$1="","",IFERROR(SUM($B313:D313)/D279,""))</f>
        <v>1</v>
      </c>
      <c r="E347" s="124">
        <f ca="1">IF(E$1="","",IFERROR(SUM($B313:E313)/E279,""))</f>
        <v>1</v>
      </c>
      <c r="F347" s="124">
        <f ca="1">IF(F$1="","",IFERROR(SUM($B313:F313)/F279,""))</f>
        <v>1</v>
      </c>
      <c r="G347" s="124">
        <f ca="1">IF(G$1="","",IFERROR(SUM($B313:G313)/G279,""))</f>
        <v>1</v>
      </c>
      <c r="H347" s="124">
        <f ca="1">IF(H$1="","",IFERROR(SUM($B313:H313)/H279,""))</f>
        <v>0.875</v>
      </c>
      <c r="I347" s="124">
        <f ca="1">IF(I$1="","",IFERROR(SUM($B313:I313)/I279,""))</f>
        <v>0.875</v>
      </c>
      <c r="J347" s="124">
        <f ca="1">IF(J$1="","",IFERROR(SUM($B313:J313)/J279,""))</f>
        <v>0.9</v>
      </c>
      <c r="K347" s="124">
        <f ca="1">IF(K$1="","",IFERROR(SUM($B313:K313)/K279,""))</f>
        <v>0.83333333333333337</v>
      </c>
      <c r="L347" s="124">
        <f ca="1">IF(L$1="","",IFERROR(SUM($B313:L313)/L279,""))</f>
        <v>0.83333333333333337</v>
      </c>
      <c r="M347" s="124">
        <f ca="1">IF(M$1="","",IFERROR(SUM($B313:M313)/M279,""))</f>
        <v>0.7857142857142857</v>
      </c>
      <c r="N347" s="124">
        <f ca="1">IF(N$1="","",IFERROR(SUM($B313:N313)/N279,""))</f>
        <v>0.7857142857142857</v>
      </c>
      <c r="O347" s="124">
        <f ca="1">IF(O$1="","",IFERROR(SUM($B313:O313)/O279,""))</f>
        <v>0.7857142857142857</v>
      </c>
      <c r="P347" s="124">
        <f ca="1">IF(P$1="","",IFERROR(SUM($B313:P313)/P279,""))</f>
        <v>0.8125</v>
      </c>
      <c r="Q347" s="124">
        <f ca="1">IF(Q$1="","",IFERROR(SUM($B313:Q313)/Q279,""))</f>
        <v>0.8125</v>
      </c>
      <c r="R347" s="124">
        <f ca="1">IF(R$1="","",IFERROR(SUM($B313:R313)/R279,""))</f>
        <v>0.83333333333333337</v>
      </c>
      <c r="S347" s="124">
        <f ca="1">IF(S$1="","",IFERROR(SUM($B313:S313)/S279,""))</f>
        <v>0.83333333333333337</v>
      </c>
      <c r="T347" s="124">
        <f ca="1">IF(T$1="","",IFERROR(SUM($B313:T313)/T279,""))</f>
        <v>0.8</v>
      </c>
      <c r="U347" s="124">
        <f ca="1">IF(U$1="","",IFERROR(SUM($B313:U313)/U279,""))</f>
        <v>0.8</v>
      </c>
      <c r="V347" s="124">
        <f ca="1">IF(V$1="","",IFERROR(SUM($B313:V313)/V279,""))</f>
        <v>0.81818181818181823</v>
      </c>
      <c r="W347" s="124">
        <f ca="1">IF(W$1="","",IFERROR(SUM($B313:W313)/W279,""))</f>
        <v>0.81818181818181823</v>
      </c>
      <c r="X347" s="124">
        <f ca="1">IF(X$1="","",IFERROR(SUM($B313:X313)/X279,""))</f>
        <v>0.81818181818181823</v>
      </c>
      <c r="Y347" s="124">
        <f ca="1">IF(Y$1="","",IFERROR(SUM($B313:Y313)/Y279,""))</f>
        <v>0.83333333333333337</v>
      </c>
      <c r="Z347" s="124">
        <f ca="1">IF(Z$1="","",IFERROR(SUM($B313:Z313)/Z279,""))</f>
        <v>0.83333333333333337</v>
      </c>
      <c r="AA347" s="124">
        <f ca="1">IF(AA$1="","",IFERROR(SUM($B313:AA313)/AA279,""))</f>
        <v>0.83333333333333337</v>
      </c>
      <c r="AB347" s="124" t="str">
        <f>IF(AB$1="","",IFERROR(SUM($B313:AB313)/AB279,""))</f>
        <v/>
      </c>
      <c r="AC347" s="124" t="str">
        <f>IF(AC$1="","",IFERROR(SUM($B313:AC313)/AC279,""))</f>
        <v/>
      </c>
      <c r="AD347" s="124" t="str">
        <f>IF(AD$1="","",IFERROR(SUM($B313:AD313)/AD279,""))</f>
        <v/>
      </c>
      <c r="AE347" s="124" t="str">
        <f>IF(AE$1="","",IFERROR(SUM($B313:AE313)/AE279,""))</f>
        <v/>
      </c>
      <c r="AF347" s="124" t="str">
        <f>IF(AF$1="","",IFERROR(SUM($B313:AF313)/AF279,""))</f>
        <v/>
      </c>
      <c r="AG347" s="124" t="str">
        <f>IF(AG$1="","",IFERROR(SUM($B313:AG313)/AG279,""))</f>
        <v/>
      </c>
      <c r="AH347" s="124" t="str">
        <f>IF(AH$1="","",IFERROR(SUM($B313:AH313)/AH279,""))</f>
        <v/>
      </c>
      <c r="AI347" s="124" t="str">
        <f>IF(AI$1="","",IFERROR(SUM($B313:AI313)/AI279,""))</f>
        <v/>
      </c>
      <c r="AJ347" s="124" t="str">
        <f>IF(AJ$1="","",IFERROR(SUM($B313:AJ313)/AJ279,""))</f>
        <v/>
      </c>
      <c r="AK347" s="124" t="str">
        <f>IF(AK$1="","",IFERROR(SUM($B313:AK313)/AK279,""))</f>
        <v/>
      </c>
      <c r="AL347" s="124" t="str">
        <f>IF(AL$1="","",IFERROR(SUM($B313:AL313)/AL279,""))</f>
        <v/>
      </c>
      <c r="AM347" s="124" t="str">
        <f>IF(AM$1="","",IFERROR(SUM($B313:AM313)/AM279,""))</f>
        <v/>
      </c>
      <c r="AN347" s="124" t="str">
        <f>IF(AN$1="","",IFERROR(SUM($B313:AN313)/AN279,""))</f>
        <v/>
      </c>
      <c r="AO347" s="124" t="str">
        <f>IF(AO$1="","",IFERROR(SUM($B313:AO313)/AO279,""))</f>
        <v/>
      </c>
      <c r="AP347" s="124" t="str">
        <f>IF(AP$1="","",IFERROR(SUM($B313:AP313)/AP279,""))</f>
        <v/>
      </c>
      <c r="AQ347" s="124" t="str">
        <f>IF(AQ$1="","",IFERROR(SUM($B313:AQ313)/AQ279,""))</f>
        <v/>
      </c>
      <c r="AR347" s="124" t="str">
        <f>IF(AR$1="","",IFERROR(SUM($B313:AR313)/AR279,""))</f>
        <v/>
      </c>
      <c r="AS347" s="124" t="str">
        <f>IF(AS$1="","",IFERROR(SUM($B313:AS313)/AS279,""))</f>
        <v/>
      </c>
      <c r="AT347" s="124" t="str">
        <f>IF(AT$1="","",IFERROR(SUM($B313:AT313)/AT279,""))</f>
        <v/>
      </c>
      <c r="AU347" s="124" t="str">
        <f>IF(AU$1="","",IFERROR(SUM($B313:AU313)/AU279,""))</f>
        <v/>
      </c>
      <c r="AV347" s="124" t="str">
        <f>IF(AV$1="","",IFERROR(SUM($B313:AV313)/AV279,""))</f>
        <v/>
      </c>
      <c r="AW347" s="124" t="str">
        <f>IF(AW$1="","",IFERROR(SUM($B313:AW313)/AW279,""))</f>
        <v/>
      </c>
      <c r="AX347" s="124" t="str">
        <f>IF(AX$1="","",IFERROR(SUM($B313:AX313)/AX279,""))</f>
        <v/>
      </c>
      <c r="AY347" s="124" t="str">
        <f>IF(AY$1="","",IFERROR(SUM($B313:AY313)/AY279,""))</f>
        <v/>
      </c>
      <c r="AZ347" s="124" t="str">
        <f>IF(AZ$1="","",IFERROR(SUM($B313:AZ313)/AZ279,""))</f>
        <v/>
      </c>
      <c r="BA347" s="124" t="str">
        <f>IF(BA$1="","",IFERROR(SUM($B313:BA313)/BA279,""))</f>
        <v/>
      </c>
      <c r="BB347" s="124" t="str">
        <f>IF(BB$1="","",IFERROR(SUM($B313:BB313)/BB279,""))</f>
        <v/>
      </c>
      <c r="BC347" s="124" t="str">
        <f>IF(BC$1="","",IFERROR(SUM($B313:BC313)/BC279,""))</f>
        <v/>
      </c>
      <c r="BD347" s="124" t="str">
        <f>IF(BD$1="","",IFERROR(SUM($B313:BD313)/BD279,""))</f>
        <v/>
      </c>
      <c r="BE347" s="124" t="str">
        <f>IF(BE$1="","",IFERROR(SUM($B313:BE313)/BE279,""))</f>
        <v/>
      </c>
    </row>
    <row r="348" spans="1:57">
      <c r="A348" s="3" t="str">
        <f t="shared" si="27"/>
        <v>ΑΡΗΣ ΛΕΜΕΣΟΥ</v>
      </c>
      <c r="B348" s="124" t="str">
        <f ca="1">IF(B$1="","",IFERROR(SUM($B314:B314)/B280,""))</f>
        <v/>
      </c>
      <c r="C348" s="124">
        <f ca="1">IF(C$1="","",IFERROR(SUM($B314:C314)/C280,""))</f>
        <v>0.5</v>
      </c>
      <c r="D348" s="124">
        <f ca="1">IF(D$1="","",IFERROR(SUM($B314:D314)/D280,""))</f>
        <v>0.5</v>
      </c>
      <c r="E348" s="124">
        <f ca="1">IF(E$1="","",IFERROR(SUM($B314:E314)/E280,""))</f>
        <v>0.25</v>
      </c>
      <c r="F348" s="124">
        <f ca="1">IF(F$1="","",IFERROR(SUM($B314:F314)/F280,""))</f>
        <v>0.25</v>
      </c>
      <c r="G348" s="124">
        <f ca="1">IF(G$1="","",IFERROR(SUM($B314:G314)/G280,""))</f>
        <v>0.25</v>
      </c>
      <c r="H348" s="124">
        <f ca="1">IF(H$1="","",IFERROR(SUM($B314:H314)/H280,""))</f>
        <v>0.5</v>
      </c>
      <c r="I348" s="124">
        <f ca="1">IF(I$1="","",IFERROR(SUM($B314:I314)/I280,""))</f>
        <v>0.5</v>
      </c>
      <c r="J348" s="124">
        <f ca="1">IF(J$1="","",IFERROR(SUM($B314:J314)/J280,""))</f>
        <v>0.625</v>
      </c>
      <c r="K348" s="124">
        <f ca="1">IF(K$1="","",IFERROR(SUM($B314:K314)/K280,""))</f>
        <v>0.625</v>
      </c>
      <c r="L348" s="124">
        <f ca="1">IF(L$1="","",IFERROR(SUM($B314:L314)/L280,""))</f>
        <v>0.5</v>
      </c>
      <c r="M348" s="124">
        <f ca="1">IF(M$1="","",IFERROR(SUM($B314:M314)/M280,""))</f>
        <v>0.5</v>
      </c>
      <c r="N348" s="124">
        <f ca="1">IF(N$1="","",IFERROR(SUM($B314:N314)/N280,""))</f>
        <v>0.58333333333333337</v>
      </c>
      <c r="O348" s="124">
        <f ca="1">IF(O$1="","",IFERROR(SUM($B314:O314)/O280,""))</f>
        <v>0.5714285714285714</v>
      </c>
      <c r="P348" s="124">
        <f ca="1">IF(P$1="","",IFERROR(SUM($B314:P314)/P280,""))</f>
        <v>0.5714285714285714</v>
      </c>
      <c r="Q348" s="124">
        <f ca="1">IF(Q$1="","",IFERROR(SUM($B314:Q314)/Q280,""))</f>
        <v>0.625</v>
      </c>
      <c r="R348" s="124">
        <f ca="1">IF(R$1="","",IFERROR(SUM($B314:R314)/R280,""))</f>
        <v>0.625</v>
      </c>
      <c r="S348" s="124">
        <f ca="1">IF(S$1="","",IFERROR(SUM($B314:S314)/S280,""))</f>
        <v>0.55555555555555558</v>
      </c>
      <c r="T348" s="124">
        <f ca="1">IF(T$1="","",IFERROR(SUM($B314:T314)/T280,""))</f>
        <v>0.55000000000000004</v>
      </c>
      <c r="U348" s="124">
        <f ca="1">IF(U$1="","",IFERROR(SUM($B314:U314)/U280,""))</f>
        <v>0.55000000000000004</v>
      </c>
      <c r="V348" s="124">
        <f ca="1">IF(V$1="","",IFERROR(SUM($B314:V314)/V280,""))</f>
        <v>0.5</v>
      </c>
      <c r="W348" s="124">
        <f ca="1">IF(W$1="","",IFERROR(SUM($B314:W314)/W280,""))</f>
        <v>0.5</v>
      </c>
      <c r="X348" s="124">
        <f ca="1">IF(X$1="","",IFERROR(SUM($B314:X314)/X280,""))</f>
        <v>0.54166666666666663</v>
      </c>
      <c r="Y348" s="124">
        <f ca="1">IF(Y$1="","",IFERROR(SUM($B314:Y314)/Y280,""))</f>
        <v>0.54166666666666663</v>
      </c>
      <c r="Z348" s="124">
        <f ca="1">IF(Z$1="","",IFERROR(SUM($B314:Z314)/Z280,""))</f>
        <v>0.54166666666666663</v>
      </c>
      <c r="AA348" s="124">
        <f ca="1">IF(AA$1="","",IFERROR(SUM($B314:AA314)/AA280,""))</f>
        <v>0.54166666666666663</v>
      </c>
      <c r="AB348" s="124" t="str">
        <f>IF(AB$1="","",IFERROR(SUM($B314:AB314)/AB280,""))</f>
        <v/>
      </c>
      <c r="AC348" s="124" t="str">
        <f>IF(AC$1="","",IFERROR(SUM($B314:AC314)/AC280,""))</f>
        <v/>
      </c>
      <c r="AD348" s="124" t="str">
        <f>IF(AD$1="","",IFERROR(SUM($B314:AD314)/AD280,""))</f>
        <v/>
      </c>
      <c r="AE348" s="124" t="str">
        <f>IF(AE$1="","",IFERROR(SUM($B314:AE314)/AE280,""))</f>
        <v/>
      </c>
      <c r="AF348" s="124" t="str">
        <f>IF(AF$1="","",IFERROR(SUM($B314:AF314)/AF280,""))</f>
        <v/>
      </c>
      <c r="AG348" s="124" t="str">
        <f>IF(AG$1="","",IFERROR(SUM($B314:AG314)/AG280,""))</f>
        <v/>
      </c>
      <c r="AH348" s="124" t="str">
        <f>IF(AH$1="","",IFERROR(SUM($B314:AH314)/AH280,""))</f>
        <v/>
      </c>
      <c r="AI348" s="124" t="str">
        <f>IF(AI$1="","",IFERROR(SUM($B314:AI314)/AI280,""))</f>
        <v/>
      </c>
      <c r="AJ348" s="124" t="str">
        <f>IF(AJ$1="","",IFERROR(SUM($B314:AJ314)/AJ280,""))</f>
        <v/>
      </c>
      <c r="AK348" s="124" t="str">
        <f>IF(AK$1="","",IFERROR(SUM($B314:AK314)/AK280,""))</f>
        <v/>
      </c>
      <c r="AL348" s="124" t="str">
        <f>IF(AL$1="","",IFERROR(SUM($B314:AL314)/AL280,""))</f>
        <v/>
      </c>
      <c r="AM348" s="124" t="str">
        <f>IF(AM$1="","",IFERROR(SUM($B314:AM314)/AM280,""))</f>
        <v/>
      </c>
      <c r="AN348" s="124" t="str">
        <f>IF(AN$1="","",IFERROR(SUM($B314:AN314)/AN280,""))</f>
        <v/>
      </c>
      <c r="AO348" s="124" t="str">
        <f>IF(AO$1="","",IFERROR(SUM($B314:AO314)/AO280,""))</f>
        <v/>
      </c>
      <c r="AP348" s="124" t="str">
        <f>IF(AP$1="","",IFERROR(SUM($B314:AP314)/AP280,""))</f>
        <v/>
      </c>
      <c r="AQ348" s="124" t="str">
        <f>IF(AQ$1="","",IFERROR(SUM($B314:AQ314)/AQ280,""))</f>
        <v/>
      </c>
      <c r="AR348" s="124" t="str">
        <f>IF(AR$1="","",IFERROR(SUM($B314:AR314)/AR280,""))</f>
        <v/>
      </c>
      <c r="AS348" s="124" t="str">
        <f>IF(AS$1="","",IFERROR(SUM($B314:AS314)/AS280,""))</f>
        <v/>
      </c>
      <c r="AT348" s="124" t="str">
        <f>IF(AT$1="","",IFERROR(SUM($B314:AT314)/AT280,""))</f>
        <v/>
      </c>
      <c r="AU348" s="124" t="str">
        <f>IF(AU$1="","",IFERROR(SUM($B314:AU314)/AU280,""))</f>
        <v/>
      </c>
      <c r="AV348" s="124" t="str">
        <f>IF(AV$1="","",IFERROR(SUM($B314:AV314)/AV280,""))</f>
        <v/>
      </c>
      <c r="AW348" s="124" t="str">
        <f>IF(AW$1="","",IFERROR(SUM($B314:AW314)/AW280,""))</f>
        <v/>
      </c>
      <c r="AX348" s="124" t="str">
        <f>IF(AX$1="","",IFERROR(SUM($B314:AX314)/AX280,""))</f>
        <v/>
      </c>
      <c r="AY348" s="124" t="str">
        <f>IF(AY$1="","",IFERROR(SUM($B314:AY314)/AY280,""))</f>
        <v/>
      </c>
      <c r="AZ348" s="124" t="str">
        <f>IF(AZ$1="","",IFERROR(SUM($B314:AZ314)/AZ280,""))</f>
        <v/>
      </c>
      <c r="BA348" s="124" t="str">
        <f>IF(BA$1="","",IFERROR(SUM($B314:BA314)/BA280,""))</f>
        <v/>
      </c>
      <c r="BB348" s="124" t="str">
        <f>IF(BB$1="","",IFERROR(SUM($B314:BB314)/BB280,""))</f>
        <v/>
      </c>
      <c r="BC348" s="124" t="str">
        <f>IF(BC$1="","",IFERROR(SUM($B314:BC314)/BC280,""))</f>
        <v/>
      </c>
      <c r="BD348" s="124" t="str">
        <f>IF(BD$1="","",IFERROR(SUM($B314:BD314)/BD280,""))</f>
        <v/>
      </c>
      <c r="BE348" s="124" t="str">
        <f>IF(BE$1="","",IFERROR(SUM($B314:BE314)/BE280,""))</f>
        <v/>
      </c>
    </row>
    <row r="349" spans="1:57">
      <c r="A349" s="3" t="str">
        <f t="shared" si="27"/>
        <v>ΔΟΞΑ ΚΑΤΩΚΟΠΙΑΣ</v>
      </c>
      <c r="B349" s="124" t="str">
        <f ca="1">IF(B$1="","",IFERROR(SUM($B315:B315)/B281,""))</f>
        <v/>
      </c>
      <c r="C349" s="124">
        <f ca="1">IF(C$1="","",IFERROR(SUM($B315:C315)/C281,""))</f>
        <v>0</v>
      </c>
      <c r="D349" s="124">
        <f ca="1">IF(D$1="","",IFERROR(SUM($B315:D315)/D281,""))</f>
        <v>0</v>
      </c>
      <c r="E349" s="124">
        <f ca="1">IF(E$1="","",IFERROR(SUM($B315:E315)/E281,""))</f>
        <v>0</v>
      </c>
      <c r="F349" s="124">
        <f ca="1">IF(F$1="","",IFERROR(SUM($B315:F315)/F281,""))</f>
        <v>0</v>
      </c>
      <c r="G349" s="124">
        <f ca="1">IF(G$1="","",IFERROR(SUM($B315:G315)/G281,""))</f>
        <v>0.33333333333333331</v>
      </c>
      <c r="H349" s="124">
        <f ca="1">IF(H$1="","",IFERROR(SUM($B315:H315)/H281,""))</f>
        <v>0.33333333333333331</v>
      </c>
      <c r="I349" s="124">
        <f ca="1">IF(I$1="","",IFERROR(SUM($B315:I315)/I281,""))</f>
        <v>0.5</v>
      </c>
      <c r="J349" s="124">
        <f ca="1">IF(J$1="","",IFERROR(SUM($B315:J315)/J281,""))</f>
        <v>0.5</v>
      </c>
      <c r="K349" s="124">
        <f ca="1">IF(K$1="","",IFERROR(SUM($B315:K315)/K281,""))</f>
        <v>0.6</v>
      </c>
      <c r="L349" s="124">
        <f ca="1">IF(L$1="","",IFERROR(SUM($B315:L315)/L281,""))</f>
        <v>0.6</v>
      </c>
      <c r="M349" s="124">
        <f ca="1">IF(M$1="","",IFERROR(SUM($B315:M315)/M281,""))</f>
        <v>0.5</v>
      </c>
      <c r="N349" s="124">
        <f ca="1">IF(N$1="","",IFERROR(SUM($B315:N315)/N281,""))</f>
        <v>0.5</v>
      </c>
      <c r="O349" s="124">
        <f ca="1">IF(O$1="","",IFERROR(SUM($B315:O315)/O281,""))</f>
        <v>0.5</v>
      </c>
      <c r="P349" s="124">
        <f ca="1">IF(P$1="","",IFERROR(SUM($B315:P315)/P281,""))</f>
        <v>0.5</v>
      </c>
      <c r="Q349" s="124">
        <f ca="1">IF(Q$1="","",IFERROR(SUM($B315:Q315)/Q281,""))</f>
        <v>0.4375</v>
      </c>
      <c r="R349" s="124">
        <f ca="1">IF(R$1="","",IFERROR(SUM($B315:R315)/R281,""))</f>
        <v>0.4375</v>
      </c>
      <c r="S349" s="124">
        <f ca="1">IF(S$1="","",IFERROR(SUM($B315:S315)/S281,""))</f>
        <v>0.44444444444444442</v>
      </c>
      <c r="T349" s="124">
        <f ca="1">IF(T$1="","",IFERROR(SUM($B315:T315)/T281,""))</f>
        <v>0.44444444444444442</v>
      </c>
      <c r="U349" s="124">
        <f ca="1">IF(U$1="","",IFERROR(SUM($B315:U315)/U281,""))</f>
        <v>0.5</v>
      </c>
      <c r="V349" s="124">
        <f ca="1">IF(V$1="","",IFERROR(SUM($B315:V315)/V281,""))</f>
        <v>0.5</v>
      </c>
      <c r="W349" s="124">
        <f ca="1">IF(W$1="","",IFERROR(SUM($B315:W315)/W281,""))</f>
        <v>0.45454545454545453</v>
      </c>
      <c r="X349" s="124">
        <f ca="1">IF(X$1="","",IFERROR(SUM($B315:X315)/X281,""))</f>
        <v>0.45454545454545453</v>
      </c>
      <c r="Y349" s="124">
        <f ca="1">IF(Y$1="","",IFERROR(SUM($B315:Y315)/Y281,""))</f>
        <v>0.5</v>
      </c>
      <c r="Z349" s="124">
        <f ca="1">IF(Z$1="","",IFERROR(SUM($B315:Z315)/Z281,""))</f>
        <v>0.5</v>
      </c>
      <c r="AA349" s="124">
        <f ca="1">IF(AA$1="","",IFERROR(SUM($B315:AA315)/AA281,""))</f>
        <v>0.5</v>
      </c>
      <c r="AB349" s="124" t="str">
        <f>IF(AB$1="","",IFERROR(SUM($B315:AB315)/AB281,""))</f>
        <v/>
      </c>
      <c r="AC349" s="124" t="str">
        <f>IF(AC$1="","",IFERROR(SUM($B315:AC315)/AC281,""))</f>
        <v/>
      </c>
      <c r="AD349" s="124" t="str">
        <f>IF(AD$1="","",IFERROR(SUM($B315:AD315)/AD281,""))</f>
        <v/>
      </c>
      <c r="AE349" s="124" t="str">
        <f>IF(AE$1="","",IFERROR(SUM($B315:AE315)/AE281,""))</f>
        <v/>
      </c>
      <c r="AF349" s="124" t="str">
        <f>IF(AF$1="","",IFERROR(SUM($B315:AF315)/AF281,""))</f>
        <v/>
      </c>
      <c r="AG349" s="124" t="str">
        <f>IF(AG$1="","",IFERROR(SUM($B315:AG315)/AG281,""))</f>
        <v/>
      </c>
      <c r="AH349" s="124" t="str">
        <f>IF(AH$1="","",IFERROR(SUM($B315:AH315)/AH281,""))</f>
        <v/>
      </c>
      <c r="AI349" s="124" t="str">
        <f>IF(AI$1="","",IFERROR(SUM($B315:AI315)/AI281,""))</f>
        <v/>
      </c>
      <c r="AJ349" s="124" t="str">
        <f>IF(AJ$1="","",IFERROR(SUM($B315:AJ315)/AJ281,""))</f>
        <v/>
      </c>
      <c r="AK349" s="124" t="str">
        <f>IF(AK$1="","",IFERROR(SUM($B315:AK315)/AK281,""))</f>
        <v/>
      </c>
      <c r="AL349" s="124" t="str">
        <f>IF(AL$1="","",IFERROR(SUM($B315:AL315)/AL281,""))</f>
        <v/>
      </c>
      <c r="AM349" s="124" t="str">
        <f>IF(AM$1="","",IFERROR(SUM($B315:AM315)/AM281,""))</f>
        <v/>
      </c>
      <c r="AN349" s="124" t="str">
        <f>IF(AN$1="","",IFERROR(SUM($B315:AN315)/AN281,""))</f>
        <v/>
      </c>
      <c r="AO349" s="124" t="str">
        <f>IF(AO$1="","",IFERROR(SUM($B315:AO315)/AO281,""))</f>
        <v/>
      </c>
      <c r="AP349" s="124" t="str">
        <f>IF(AP$1="","",IFERROR(SUM($B315:AP315)/AP281,""))</f>
        <v/>
      </c>
      <c r="AQ349" s="124" t="str">
        <f>IF(AQ$1="","",IFERROR(SUM($B315:AQ315)/AQ281,""))</f>
        <v/>
      </c>
      <c r="AR349" s="124" t="str">
        <f>IF(AR$1="","",IFERROR(SUM($B315:AR315)/AR281,""))</f>
        <v/>
      </c>
      <c r="AS349" s="124" t="str">
        <f>IF(AS$1="","",IFERROR(SUM($B315:AS315)/AS281,""))</f>
        <v/>
      </c>
      <c r="AT349" s="124" t="str">
        <f>IF(AT$1="","",IFERROR(SUM($B315:AT315)/AT281,""))</f>
        <v/>
      </c>
      <c r="AU349" s="124" t="str">
        <f>IF(AU$1="","",IFERROR(SUM($B315:AU315)/AU281,""))</f>
        <v/>
      </c>
      <c r="AV349" s="124" t="str">
        <f>IF(AV$1="","",IFERROR(SUM($B315:AV315)/AV281,""))</f>
        <v/>
      </c>
      <c r="AW349" s="124" t="str">
        <f>IF(AW$1="","",IFERROR(SUM($B315:AW315)/AW281,""))</f>
        <v/>
      </c>
      <c r="AX349" s="124" t="str">
        <f>IF(AX$1="","",IFERROR(SUM($B315:AX315)/AX281,""))</f>
        <v/>
      </c>
      <c r="AY349" s="124" t="str">
        <f>IF(AY$1="","",IFERROR(SUM($B315:AY315)/AY281,""))</f>
        <v/>
      </c>
      <c r="AZ349" s="124" t="str">
        <f>IF(AZ$1="","",IFERROR(SUM($B315:AZ315)/AZ281,""))</f>
        <v/>
      </c>
      <c r="BA349" s="124" t="str">
        <f>IF(BA$1="","",IFERROR(SUM($B315:BA315)/BA281,""))</f>
        <v/>
      </c>
      <c r="BB349" s="124" t="str">
        <f>IF(BB$1="","",IFERROR(SUM($B315:BB315)/BB281,""))</f>
        <v/>
      </c>
      <c r="BC349" s="124" t="str">
        <f>IF(BC$1="","",IFERROR(SUM($B315:BC315)/BC281,""))</f>
        <v/>
      </c>
      <c r="BD349" s="124" t="str">
        <f>IF(BD$1="","",IFERROR(SUM($B315:BD315)/BD281,""))</f>
        <v/>
      </c>
      <c r="BE349" s="124" t="str">
        <f>IF(BE$1="","",IFERROR(SUM($B315:BE315)/BE281,""))</f>
        <v/>
      </c>
    </row>
    <row r="350" spans="1:57">
      <c r="A350" s="3" t="str">
        <f t="shared" si="27"/>
        <v>ΕΘΝΙΚΟΣ ΑΧΝΑΣ</v>
      </c>
      <c r="B350" s="124">
        <f ca="1">IF(B$1="","",IFERROR(SUM($B316:B316)/B282,""))</f>
        <v>0.5</v>
      </c>
      <c r="C350" s="124">
        <f ca="1">IF(C$1="","",IFERROR(SUM($B316:C316)/C282,""))</f>
        <v>0.75</v>
      </c>
      <c r="D350" s="124">
        <f ca="1">IF(D$1="","",IFERROR(SUM($B316:D316)/D282,""))</f>
        <v>0.75</v>
      </c>
      <c r="E350" s="124">
        <f ca="1">IF(E$1="","",IFERROR(SUM($B316:E316)/E282,""))</f>
        <v>0.83333333333333337</v>
      </c>
      <c r="F350" s="124">
        <f ca="1">IF(F$1="","",IFERROR(SUM($B316:F316)/F282,""))</f>
        <v>0.83333333333333337</v>
      </c>
      <c r="G350" s="124">
        <f ca="1">IF(G$1="","",IFERROR(SUM($B316:G316)/G282,""))</f>
        <v>0.75</v>
      </c>
      <c r="H350" s="124">
        <f ca="1">IF(H$1="","",IFERROR(SUM($B316:H316)/H282,""))</f>
        <v>0.75</v>
      </c>
      <c r="I350" s="124">
        <f ca="1">IF(I$1="","",IFERROR(SUM($B316:I316)/I282,""))</f>
        <v>0.6</v>
      </c>
      <c r="J350" s="124">
        <f ca="1">IF(J$1="","",IFERROR(SUM($B316:J316)/J282,""))</f>
        <v>0.6</v>
      </c>
      <c r="K350" s="124">
        <f ca="1">IF(K$1="","",IFERROR(SUM($B316:K316)/K282,""))</f>
        <v>0.5</v>
      </c>
      <c r="L350" s="124">
        <f ca="1">IF(L$1="","",IFERROR(SUM($B316:L316)/L282,""))</f>
        <v>0.5</v>
      </c>
      <c r="M350" s="124">
        <f ca="1">IF(M$1="","",IFERROR(SUM($B316:M316)/M282,""))</f>
        <v>0.5</v>
      </c>
      <c r="N350" s="124">
        <f ca="1">IF(N$1="","",IFERROR(SUM($B316:N316)/N282,""))</f>
        <v>0.5</v>
      </c>
      <c r="O350" s="124">
        <f ca="1">IF(O$1="","",IFERROR(SUM($B316:O316)/O282,""))</f>
        <v>0.5</v>
      </c>
      <c r="P350" s="124">
        <f ca="1">IF(P$1="","",IFERROR(SUM($B316:P316)/P282,""))</f>
        <v>0.5</v>
      </c>
      <c r="Q350" s="124">
        <f ca="1">IF(Q$1="","",IFERROR(SUM($B316:Q316)/Q282,""))</f>
        <v>0.5</v>
      </c>
      <c r="R350" s="124">
        <f ca="1">IF(R$1="","",IFERROR(SUM($B316:R316)/R282,""))</f>
        <v>0.5</v>
      </c>
      <c r="S350" s="124">
        <f ca="1">IF(S$1="","",IFERROR(SUM($B316:S316)/S282,""))</f>
        <v>0.55555555555555558</v>
      </c>
      <c r="T350" s="124">
        <f ca="1">IF(T$1="","",IFERROR(SUM($B316:T316)/T282,""))</f>
        <v>0.55555555555555558</v>
      </c>
      <c r="U350" s="124">
        <f ca="1">IF(U$1="","",IFERROR(SUM($B316:U316)/U282,""))</f>
        <v>0.55000000000000004</v>
      </c>
      <c r="V350" s="124">
        <f ca="1">IF(V$1="","",IFERROR(SUM($B316:V316)/V282,""))</f>
        <v>0.55000000000000004</v>
      </c>
      <c r="W350" s="124">
        <f ca="1">IF(W$1="","",IFERROR(SUM($B316:W316)/W282,""))</f>
        <v>0.5</v>
      </c>
      <c r="X350" s="124">
        <f ca="1">IF(X$1="","",IFERROR(SUM($B316:X316)/X282,""))</f>
        <v>0.5</v>
      </c>
      <c r="Y350" s="124">
        <f ca="1">IF(Y$1="","",IFERROR(SUM($B316:Y316)/Y282,""))</f>
        <v>0.5</v>
      </c>
      <c r="Z350" s="124">
        <f ca="1">IF(Z$1="","",IFERROR(SUM($B316:Z316)/Z282,""))</f>
        <v>0.5</v>
      </c>
      <c r="AA350" s="124">
        <f ca="1">IF(AA$1="","",IFERROR(SUM($B316:AA316)/AA282,""))</f>
        <v>0.5</v>
      </c>
      <c r="AB350" s="124" t="str">
        <f>IF(AB$1="","",IFERROR(SUM($B316:AB316)/AB282,""))</f>
        <v/>
      </c>
      <c r="AC350" s="124" t="str">
        <f>IF(AC$1="","",IFERROR(SUM($B316:AC316)/AC282,""))</f>
        <v/>
      </c>
      <c r="AD350" s="124" t="str">
        <f>IF(AD$1="","",IFERROR(SUM($B316:AD316)/AD282,""))</f>
        <v/>
      </c>
      <c r="AE350" s="124" t="str">
        <f>IF(AE$1="","",IFERROR(SUM($B316:AE316)/AE282,""))</f>
        <v/>
      </c>
      <c r="AF350" s="124" t="str">
        <f>IF(AF$1="","",IFERROR(SUM($B316:AF316)/AF282,""))</f>
        <v/>
      </c>
      <c r="AG350" s="124" t="str">
        <f>IF(AG$1="","",IFERROR(SUM($B316:AG316)/AG282,""))</f>
        <v/>
      </c>
      <c r="AH350" s="124" t="str">
        <f>IF(AH$1="","",IFERROR(SUM($B316:AH316)/AH282,""))</f>
        <v/>
      </c>
      <c r="AI350" s="124" t="str">
        <f>IF(AI$1="","",IFERROR(SUM($B316:AI316)/AI282,""))</f>
        <v/>
      </c>
      <c r="AJ350" s="124" t="str">
        <f>IF(AJ$1="","",IFERROR(SUM($B316:AJ316)/AJ282,""))</f>
        <v/>
      </c>
      <c r="AK350" s="124" t="str">
        <f>IF(AK$1="","",IFERROR(SUM($B316:AK316)/AK282,""))</f>
        <v/>
      </c>
      <c r="AL350" s="124" t="str">
        <f>IF(AL$1="","",IFERROR(SUM($B316:AL316)/AL282,""))</f>
        <v/>
      </c>
      <c r="AM350" s="124" t="str">
        <f>IF(AM$1="","",IFERROR(SUM($B316:AM316)/AM282,""))</f>
        <v/>
      </c>
      <c r="AN350" s="124" t="str">
        <f>IF(AN$1="","",IFERROR(SUM($B316:AN316)/AN282,""))</f>
        <v/>
      </c>
      <c r="AO350" s="124" t="str">
        <f>IF(AO$1="","",IFERROR(SUM($B316:AO316)/AO282,""))</f>
        <v/>
      </c>
      <c r="AP350" s="124" t="str">
        <f>IF(AP$1="","",IFERROR(SUM($B316:AP316)/AP282,""))</f>
        <v/>
      </c>
      <c r="AQ350" s="124" t="str">
        <f>IF(AQ$1="","",IFERROR(SUM($B316:AQ316)/AQ282,""))</f>
        <v/>
      </c>
      <c r="AR350" s="124" t="str">
        <f>IF(AR$1="","",IFERROR(SUM($B316:AR316)/AR282,""))</f>
        <v/>
      </c>
      <c r="AS350" s="124" t="str">
        <f>IF(AS$1="","",IFERROR(SUM($B316:AS316)/AS282,""))</f>
        <v/>
      </c>
      <c r="AT350" s="124" t="str">
        <f>IF(AT$1="","",IFERROR(SUM($B316:AT316)/AT282,""))</f>
        <v/>
      </c>
      <c r="AU350" s="124" t="str">
        <f>IF(AU$1="","",IFERROR(SUM($B316:AU316)/AU282,""))</f>
        <v/>
      </c>
      <c r="AV350" s="124" t="str">
        <f>IF(AV$1="","",IFERROR(SUM($B316:AV316)/AV282,""))</f>
        <v/>
      </c>
      <c r="AW350" s="124" t="str">
        <f>IF(AW$1="","",IFERROR(SUM($B316:AW316)/AW282,""))</f>
        <v/>
      </c>
      <c r="AX350" s="124" t="str">
        <f>IF(AX$1="","",IFERROR(SUM($B316:AX316)/AX282,""))</f>
        <v/>
      </c>
      <c r="AY350" s="124" t="str">
        <f>IF(AY$1="","",IFERROR(SUM($B316:AY316)/AY282,""))</f>
        <v/>
      </c>
      <c r="AZ350" s="124" t="str">
        <f>IF(AZ$1="","",IFERROR(SUM($B316:AZ316)/AZ282,""))</f>
        <v/>
      </c>
      <c r="BA350" s="124" t="str">
        <f>IF(BA$1="","",IFERROR(SUM($B316:BA316)/BA282,""))</f>
        <v/>
      </c>
      <c r="BB350" s="124" t="str">
        <f>IF(BB$1="","",IFERROR(SUM($B316:BB316)/BB282,""))</f>
        <v/>
      </c>
      <c r="BC350" s="124" t="str">
        <f>IF(BC$1="","",IFERROR(SUM($B316:BC316)/BC282,""))</f>
        <v/>
      </c>
      <c r="BD350" s="124" t="str">
        <f>IF(BD$1="","",IFERROR(SUM($B316:BD316)/BD282,""))</f>
        <v/>
      </c>
      <c r="BE350" s="124" t="str">
        <f>IF(BE$1="","",IFERROR(SUM($B316:BE316)/BE282,""))</f>
        <v/>
      </c>
    </row>
    <row r="351" spans="1:57">
      <c r="A351" s="3" t="str">
        <f t="shared" si="27"/>
        <v>ΕΝΩΣΗ ΝΕΩΝ ΠΑΡΑΛΙΜΝΙΟΥ</v>
      </c>
      <c r="B351" s="124" t="str">
        <f ca="1">IF(B$1="","",IFERROR(SUM($B317:B317)/B283,""))</f>
        <v/>
      </c>
      <c r="C351" s="124">
        <f ca="1">IF(C$1="","",IFERROR(SUM($B317:C317)/C283,""))</f>
        <v>0.5</v>
      </c>
      <c r="D351" s="124">
        <f ca="1">IF(D$1="","",IFERROR(SUM($B317:D317)/D283,""))</f>
        <v>0.5</v>
      </c>
      <c r="E351" s="124">
        <f ca="1">IF(E$1="","",IFERROR(SUM($B317:E317)/E283,""))</f>
        <v>0.75</v>
      </c>
      <c r="F351" s="124">
        <f ca="1">IF(F$1="","",IFERROR(SUM($B317:F317)/F283,""))</f>
        <v>0.75</v>
      </c>
      <c r="G351" s="124">
        <f ca="1">IF(G$1="","",IFERROR(SUM($B317:G317)/G283,""))</f>
        <v>0.5</v>
      </c>
      <c r="H351" s="124">
        <f ca="1">IF(H$1="","",IFERROR(SUM($B317:H317)/H283,""))</f>
        <v>0.5</v>
      </c>
      <c r="I351" s="124">
        <f ca="1">IF(I$1="","",IFERROR(SUM($B317:I317)/I283,""))</f>
        <v>0.5</v>
      </c>
      <c r="J351" s="124">
        <f ca="1">IF(J$1="","",IFERROR(SUM($B317:J317)/J283,""))</f>
        <v>0.5</v>
      </c>
      <c r="K351" s="124">
        <f ca="1">IF(K$1="","",IFERROR(SUM($B317:K317)/K283,""))</f>
        <v>0.5</v>
      </c>
      <c r="L351" s="124">
        <f ca="1">IF(L$1="","",IFERROR(SUM($B317:L317)/L283,""))</f>
        <v>0.6</v>
      </c>
      <c r="M351" s="124">
        <f ca="1">IF(M$1="","",IFERROR(SUM($B317:M317)/M283,""))</f>
        <v>0.6</v>
      </c>
      <c r="N351" s="124">
        <f ca="1">IF(N$1="","",IFERROR(SUM($B317:N317)/N283,""))</f>
        <v>0.5</v>
      </c>
      <c r="O351" s="124">
        <f ca="1">IF(O$1="","",IFERROR(SUM($B317:O317)/O283,""))</f>
        <v>0.5</v>
      </c>
      <c r="P351" s="124">
        <f ca="1">IF(P$1="","",IFERROR(SUM($B317:P317)/P283,""))</f>
        <v>0.5</v>
      </c>
      <c r="Q351" s="124">
        <f ca="1">IF(Q$1="","",IFERROR(SUM($B317:Q317)/Q283,""))</f>
        <v>0.4375</v>
      </c>
      <c r="R351" s="124">
        <f ca="1">IF(R$1="","",IFERROR(SUM($B317:R317)/R283,""))</f>
        <v>0.4375</v>
      </c>
      <c r="S351" s="124">
        <f ca="1">IF(S$1="","",IFERROR(SUM($B317:S317)/S283,""))</f>
        <v>0.3888888888888889</v>
      </c>
      <c r="T351" s="124">
        <f ca="1">IF(T$1="","",IFERROR(SUM($B317:T317)/T283,""))</f>
        <v>0.3888888888888889</v>
      </c>
      <c r="U351" s="124">
        <f ca="1">IF(U$1="","",IFERROR(SUM($B317:U317)/U283,""))</f>
        <v>0.4</v>
      </c>
      <c r="V351" s="124">
        <f ca="1">IF(V$1="","",IFERROR(SUM($B317:V317)/V283,""))</f>
        <v>0.36363636363636365</v>
      </c>
      <c r="W351" s="124">
        <f ca="1">IF(W$1="","",IFERROR(SUM($B317:W317)/W283,""))</f>
        <v>0.36363636363636365</v>
      </c>
      <c r="X351" s="124">
        <f ca="1">IF(X$1="","",IFERROR(SUM($B317:X317)/X283,""))</f>
        <v>0.375</v>
      </c>
      <c r="Y351" s="124">
        <f ca="1">IF(Y$1="","",IFERROR(SUM($B317:Y317)/Y283,""))</f>
        <v>0.375</v>
      </c>
      <c r="Z351" s="124">
        <f ca="1">IF(Z$1="","",IFERROR(SUM($B317:Z317)/Z283,""))</f>
        <v>0.375</v>
      </c>
      <c r="AA351" s="124">
        <f ca="1">IF(AA$1="","",IFERROR(SUM($B317:AA317)/AA283,""))</f>
        <v>0.375</v>
      </c>
      <c r="AB351" s="124" t="str">
        <f>IF(AB$1="","",IFERROR(SUM($B317:AB317)/AB283,""))</f>
        <v/>
      </c>
      <c r="AC351" s="124" t="str">
        <f>IF(AC$1="","",IFERROR(SUM($B317:AC317)/AC283,""))</f>
        <v/>
      </c>
      <c r="AD351" s="124" t="str">
        <f>IF(AD$1="","",IFERROR(SUM($B317:AD317)/AD283,""))</f>
        <v/>
      </c>
      <c r="AE351" s="124" t="str">
        <f>IF(AE$1="","",IFERROR(SUM($B317:AE317)/AE283,""))</f>
        <v/>
      </c>
      <c r="AF351" s="124" t="str">
        <f>IF(AF$1="","",IFERROR(SUM($B317:AF317)/AF283,""))</f>
        <v/>
      </c>
      <c r="AG351" s="124" t="str">
        <f>IF(AG$1="","",IFERROR(SUM($B317:AG317)/AG283,""))</f>
        <v/>
      </c>
      <c r="AH351" s="124" t="str">
        <f>IF(AH$1="","",IFERROR(SUM($B317:AH317)/AH283,""))</f>
        <v/>
      </c>
      <c r="AI351" s="124" t="str">
        <f>IF(AI$1="","",IFERROR(SUM($B317:AI317)/AI283,""))</f>
        <v/>
      </c>
      <c r="AJ351" s="124" t="str">
        <f>IF(AJ$1="","",IFERROR(SUM($B317:AJ317)/AJ283,""))</f>
        <v/>
      </c>
      <c r="AK351" s="124" t="str">
        <f>IF(AK$1="","",IFERROR(SUM($B317:AK317)/AK283,""))</f>
        <v/>
      </c>
      <c r="AL351" s="124" t="str">
        <f>IF(AL$1="","",IFERROR(SUM($B317:AL317)/AL283,""))</f>
        <v/>
      </c>
      <c r="AM351" s="124" t="str">
        <f>IF(AM$1="","",IFERROR(SUM($B317:AM317)/AM283,""))</f>
        <v/>
      </c>
      <c r="AN351" s="124" t="str">
        <f>IF(AN$1="","",IFERROR(SUM($B317:AN317)/AN283,""))</f>
        <v/>
      </c>
      <c r="AO351" s="124" t="str">
        <f>IF(AO$1="","",IFERROR(SUM($B317:AO317)/AO283,""))</f>
        <v/>
      </c>
      <c r="AP351" s="124" t="str">
        <f>IF(AP$1="","",IFERROR(SUM($B317:AP317)/AP283,""))</f>
        <v/>
      </c>
      <c r="AQ351" s="124" t="str">
        <f>IF(AQ$1="","",IFERROR(SUM($B317:AQ317)/AQ283,""))</f>
        <v/>
      </c>
      <c r="AR351" s="124" t="str">
        <f>IF(AR$1="","",IFERROR(SUM($B317:AR317)/AR283,""))</f>
        <v/>
      </c>
      <c r="AS351" s="124" t="str">
        <f>IF(AS$1="","",IFERROR(SUM($B317:AS317)/AS283,""))</f>
        <v/>
      </c>
      <c r="AT351" s="124" t="str">
        <f>IF(AT$1="","",IFERROR(SUM($B317:AT317)/AT283,""))</f>
        <v/>
      </c>
      <c r="AU351" s="124" t="str">
        <f>IF(AU$1="","",IFERROR(SUM($B317:AU317)/AU283,""))</f>
        <v/>
      </c>
      <c r="AV351" s="124" t="str">
        <f>IF(AV$1="","",IFERROR(SUM($B317:AV317)/AV283,""))</f>
        <v/>
      </c>
      <c r="AW351" s="124" t="str">
        <f>IF(AW$1="","",IFERROR(SUM($B317:AW317)/AW283,""))</f>
        <v/>
      </c>
      <c r="AX351" s="124" t="str">
        <f>IF(AX$1="","",IFERROR(SUM($B317:AX317)/AX283,""))</f>
        <v/>
      </c>
      <c r="AY351" s="124" t="str">
        <f>IF(AY$1="","",IFERROR(SUM($B317:AY317)/AY283,""))</f>
        <v/>
      </c>
      <c r="AZ351" s="124" t="str">
        <f>IF(AZ$1="","",IFERROR(SUM($B317:AZ317)/AZ283,""))</f>
        <v/>
      </c>
      <c r="BA351" s="124" t="str">
        <f>IF(BA$1="","",IFERROR(SUM($B317:BA317)/BA283,""))</f>
        <v/>
      </c>
      <c r="BB351" s="124" t="str">
        <f>IF(BB$1="","",IFERROR(SUM($B317:BB317)/BB283,""))</f>
        <v/>
      </c>
      <c r="BC351" s="124" t="str">
        <f>IF(BC$1="","",IFERROR(SUM($B317:BC317)/BC283,""))</f>
        <v/>
      </c>
      <c r="BD351" s="124" t="str">
        <f>IF(BD$1="","",IFERROR(SUM($B317:BD317)/BD283,""))</f>
        <v/>
      </c>
      <c r="BE351" s="124" t="str">
        <f>IF(BE$1="","",IFERROR(SUM($B317:BE317)/BE283,""))</f>
        <v/>
      </c>
    </row>
    <row r="352" spans="1:57">
      <c r="A352" s="3" t="str">
        <f t="shared" si="27"/>
        <v>ΕΡΜΗΣ ΑΡΑΔΙΠΠΟΥ</v>
      </c>
      <c r="B352" s="124">
        <f ca="1">IF(B$1="","",IFERROR(SUM($B318:B318)/B284,""))</f>
        <v>0</v>
      </c>
      <c r="C352" s="124">
        <f ca="1">IF(C$1="","",IFERROR(SUM($B318:C318)/C284,""))</f>
        <v>0</v>
      </c>
      <c r="D352" s="124">
        <f ca="1">IF(D$1="","",IFERROR(SUM($B318:D318)/D284,""))</f>
        <v>0.5</v>
      </c>
      <c r="E352" s="124">
        <f ca="1">IF(E$1="","",IFERROR(SUM($B318:E318)/E284,""))</f>
        <v>0.5</v>
      </c>
      <c r="F352" s="124">
        <f ca="1">IF(F$1="","",IFERROR(SUM($B318:F318)/F284,""))</f>
        <v>0.33333333333333331</v>
      </c>
      <c r="G352" s="124">
        <f ca="1">IF(G$1="","",IFERROR(SUM($B318:G318)/G284,""))</f>
        <v>0.33333333333333331</v>
      </c>
      <c r="H352" s="124">
        <f ca="1">IF(H$1="","",IFERROR(SUM($B318:H318)/H284,""))</f>
        <v>0.25</v>
      </c>
      <c r="I352" s="124">
        <f ca="1">IF(I$1="","",IFERROR(SUM($B318:I318)/I284,""))</f>
        <v>0.25</v>
      </c>
      <c r="J352" s="124">
        <f ca="1">IF(J$1="","",IFERROR(SUM($B318:J318)/J284,""))</f>
        <v>0.3</v>
      </c>
      <c r="K352" s="124">
        <f ca="1">IF(K$1="","",IFERROR(SUM($B318:K318)/K284,""))</f>
        <v>0.3</v>
      </c>
      <c r="L352" s="124">
        <f ca="1">IF(L$1="","",IFERROR(SUM($B318:L318)/L284,""))</f>
        <v>0.33333333333333331</v>
      </c>
      <c r="M352" s="124">
        <f ca="1">IF(M$1="","",IFERROR(SUM($B318:M318)/M284,""))</f>
        <v>0.42857142857142855</v>
      </c>
      <c r="N352" s="124">
        <f ca="1">IF(N$1="","",IFERROR(SUM($B318:N318)/N284,""))</f>
        <v>0.42857142857142855</v>
      </c>
      <c r="O352" s="124">
        <f ca="1">IF(O$1="","",IFERROR(SUM($B318:O318)/O284,""))</f>
        <v>0.42857142857142855</v>
      </c>
      <c r="P352" s="124">
        <f ca="1">IF(P$1="","",IFERROR(SUM($B318:P318)/P284,""))</f>
        <v>0.4375</v>
      </c>
      <c r="Q352" s="124">
        <f ca="1">IF(Q$1="","",IFERROR(SUM($B318:Q318)/Q284,""))</f>
        <v>0.4375</v>
      </c>
      <c r="R352" s="124">
        <f ca="1">IF(R$1="","",IFERROR(SUM($B318:R318)/R284,""))</f>
        <v>0.5</v>
      </c>
      <c r="S352" s="124">
        <f ca="1">IF(S$1="","",IFERROR(SUM($B318:S318)/S284,""))</f>
        <v>0.5</v>
      </c>
      <c r="T352" s="124">
        <f ca="1">IF(T$1="","",IFERROR(SUM($B318:T318)/T284,""))</f>
        <v>0.45</v>
      </c>
      <c r="U352" s="124">
        <f ca="1">IF(U$1="","",IFERROR(SUM($B318:U318)/U284,""))</f>
        <v>0.45</v>
      </c>
      <c r="V352" s="124">
        <f ca="1">IF(V$1="","",IFERROR(SUM($B318:V318)/V284,""))</f>
        <v>0.5</v>
      </c>
      <c r="W352" s="124">
        <f ca="1">IF(W$1="","",IFERROR(SUM($B318:W318)/W284,""))</f>
        <v>0.5</v>
      </c>
      <c r="X352" s="124">
        <f ca="1">IF(X$1="","",IFERROR(SUM($B318:X318)/X284,""))</f>
        <v>0.45833333333333331</v>
      </c>
      <c r="Y352" s="124">
        <f ca="1">IF(Y$1="","",IFERROR(SUM($B318:Y318)/Y284,""))</f>
        <v>0.45833333333333331</v>
      </c>
      <c r="Z352" s="124">
        <f ca="1">IF(Z$1="","",IFERROR(SUM($B318:Z318)/Z284,""))</f>
        <v>0.45833333333333331</v>
      </c>
      <c r="AA352" s="124">
        <f ca="1">IF(AA$1="","",IFERROR(SUM($B318:AA318)/AA284,""))</f>
        <v>0.45833333333333331</v>
      </c>
      <c r="AB352" s="124" t="str">
        <f>IF(AB$1="","",IFERROR(SUM($B318:AB318)/AB284,""))</f>
        <v/>
      </c>
      <c r="AC352" s="124" t="str">
        <f>IF(AC$1="","",IFERROR(SUM($B318:AC318)/AC284,""))</f>
        <v/>
      </c>
      <c r="AD352" s="124" t="str">
        <f>IF(AD$1="","",IFERROR(SUM($B318:AD318)/AD284,""))</f>
        <v/>
      </c>
      <c r="AE352" s="124" t="str">
        <f>IF(AE$1="","",IFERROR(SUM($B318:AE318)/AE284,""))</f>
        <v/>
      </c>
      <c r="AF352" s="124" t="str">
        <f>IF(AF$1="","",IFERROR(SUM($B318:AF318)/AF284,""))</f>
        <v/>
      </c>
      <c r="AG352" s="124" t="str">
        <f>IF(AG$1="","",IFERROR(SUM($B318:AG318)/AG284,""))</f>
        <v/>
      </c>
      <c r="AH352" s="124" t="str">
        <f>IF(AH$1="","",IFERROR(SUM($B318:AH318)/AH284,""))</f>
        <v/>
      </c>
      <c r="AI352" s="124" t="str">
        <f>IF(AI$1="","",IFERROR(SUM($B318:AI318)/AI284,""))</f>
        <v/>
      </c>
      <c r="AJ352" s="124" t="str">
        <f>IF(AJ$1="","",IFERROR(SUM($B318:AJ318)/AJ284,""))</f>
        <v/>
      </c>
      <c r="AK352" s="124" t="str">
        <f>IF(AK$1="","",IFERROR(SUM($B318:AK318)/AK284,""))</f>
        <v/>
      </c>
      <c r="AL352" s="124" t="str">
        <f>IF(AL$1="","",IFERROR(SUM($B318:AL318)/AL284,""))</f>
        <v/>
      </c>
      <c r="AM352" s="124" t="str">
        <f>IF(AM$1="","",IFERROR(SUM($B318:AM318)/AM284,""))</f>
        <v/>
      </c>
      <c r="AN352" s="124" t="str">
        <f>IF(AN$1="","",IFERROR(SUM($B318:AN318)/AN284,""))</f>
        <v/>
      </c>
      <c r="AO352" s="124" t="str">
        <f>IF(AO$1="","",IFERROR(SUM($B318:AO318)/AO284,""))</f>
        <v/>
      </c>
      <c r="AP352" s="124" t="str">
        <f>IF(AP$1="","",IFERROR(SUM($B318:AP318)/AP284,""))</f>
        <v/>
      </c>
      <c r="AQ352" s="124" t="str">
        <f>IF(AQ$1="","",IFERROR(SUM($B318:AQ318)/AQ284,""))</f>
        <v/>
      </c>
      <c r="AR352" s="124" t="str">
        <f>IF(AR$1="","",IFERROR(SUM($B318:AR318)/AR284,""))</f>
        <v/>
      </c>
      <c r="AS352" s="124" t="str">
        <f>IF(AS$1="","",IFERROR(SUM($B318:AS318)/AS284,""))</f>
        <v/>
      </c>
      <c r="AT352" s="124" t="str">
        <f>IF(AT$1="","",IFERROR(SUM($B318:AT318)/AT284,""))</f>
        <v/>
      </c>
      <c r="AU352" s="124" t="str">
        <f>IF(AU$1="","",IFERROR(SUM($B318:AU318)/AU284,""))</f>
        <v/>
      </c>
      <c r="AV352" s="124" t="str">
        <f>IF(AV$1="","",IFERROR(SUM($B318:AV318)/AV284,""))</f>
        <v/>
      </c>
      <c r="AW352" s="124" t="str">
        <f>IF(AW$1="","",IFERROR(SUM($B318:AW318)/AW284,""))</f>
        <v/>
      </c>
      <c r="AX352" s="124" t="str">
        <f>IF(AX$1="","",IFERROR(SUM($B318:AX318)/AX284,""))</f>
        <v/>
      </c>
      <c r="AY352" s="124" t="str">
        <f>IF(AY$1="","",IFERROR(SUM($B318:AY318)/AY284,""))</f>
        <v/>
      </c>
      <c r="AZ352" s="124" t="str">
        <f>IF(AZ$1="","",IFERROR(SUM($B318:AZ318)/AZ284,""))</f>
        <v/>
      </c>
      <c r="BA352" s="124" t="str">
        <f>IF(BA$1="","",IFERROR(SUM($B318:BA318)/BA284,""))</f>
        <v/>
      </c>
      <c r="BB352" s="124" t="str">
        <f>IF(BB$1="","",IFERROR(SUM($B318:BB318)/BB284,""))</f>
        <v/>
      </c>
      <c r="BC352" s="124" t="str">
        <f>IF(BC$1="","",IFERROR(SUM($B318:BC318)/BC284,""))</f>
        <v/>
      </c>
      <c r="BD352" s="124" t="str">
        <f>IF(BD$1="","",IFERROR(SUM($B318:BD318)/BD284,""))</f>
        <v/>
      </c>
      <c r="BE352" s="124" t="str">
        <f>IF(BE$1="","",IFERROR(SUM($B318:BE318)/BE284,""))</f>
        <v/>
      </c>
    </row>
    <row r="353" spans="1:57">
      <c r="A353" s="3" t="str">
        <f t="shared" si="27"/>
        <v>ΝΕΑ ΣΑΛΑΜΙΝΑ ΑΜΜΟΧΩΣΤΟΥ</v>
      </c>
      <c r="B353" s="124" t="str">
        <f ca="1">IF(B$1="","",IFERROR(SUM($B319:B319)/B285,""))</f>
        <v/>
      </c>
      <c r="C353" s="124">
        <f ca="1">IF(C$1="","",IFERROR(SUM($B319:C319)/C285,""))</f>
        <v>0</v>
      </c>
      <c r="D353" s="124">
        <f ca="1">IF(D$1="","",IFERROR(SUM($B319:D319)/D285,""))</f>
        <v>0</v>
      </c>
      <c r="E353" s="124">
        <f ca="1">IF(E$1="","",IFERROR(SUM($B319:E319)/E285,""))</f>
        <v>0.5</v>
      </c>
      <c r="F353" s="124">
        <f ca="1">IF(F$1="","",IFERROR(SUM($B319:F319)/F285,""))</f>
        <v>0.5</v>
      </c>
      <c r="G353" s="124">
        <f ca="1">IF(G$1="","",IFERROR(SUM($B319:G319)/G285,""))</f>
        <v>0.5</v>
      </c>
      <c r="H353" s="124">
        <f ca="1">IF(H$1="","",IFERROR(SUM($B319:H319)/H285,""))</f>
        <v>0.5</v>
      </c>
      <c r="I353" s="124">
        <f ca="1">IF(I$1="","",IFERROR(SUM($B319:I319)/I285,""))</f>
        <v>0.375</v>
      </c>
      <c r="J353" s="124">
        <f ca="1">IF(J$1="","",IFERROR(SUM($B319:J319)/J285,""))</f>
        <v>0.375</v>
      </c>
      <c r="K353" s="124">
        <f ca="1">IF(K$1="","",IFERROR(SUM($B319:K319)/K285,""))</f>
        <v>0.5</v>
      </c>
      <c r="L353" s="124">
        <f ca="1">IF(L$1="","",IFERROR(SUM($B319:L319)/L285,""))</f>
        <v>0.5</v>
      </c>
      <c r="M353" s="124">
        <f ca="1">IF(M$1="","",IFERROR(SUM($B319:M319)/M285,""))</f>
        <v>0.5</v>
      </c>
      <c r="N353" s="124">
        <f ca="1">IF(N$1="","",IFERROR(SUM($B319:N319)/N285,""))</f>
        <v>0.5</v>
      </c>
      <c r="O353" s="124">
        <f ca="1">IF(O$1="","",IFERROR(SUM($B319:O319)/O285,""))</f>
        <v>0.42857142857142855</v>
      </c>
      <c r="P353" s="124">
        <f ca="1">IF(P$1="","",IFERROR(SUM($B319:P319)/P285,""))</f>
        <v>0.42857142857142855</v>
      </c>
      <c r="Q353" s="124">
        <f ca="1">IF(Q$1="","",IFERROR(SUM($B319:Q319)/Q285,""))</f>
        <v>0.4375</v>
      </c>
      <c r="R353" s="124">
        <f ca="1">IF(R$1="","",IFERROR(SUM($B319:R319)/R285,""))</f>
        <v>0.4375</v>
      </c>
      <c r="S353" s="124">
        <f ca="1">IF(S$1="","",IFERROR(SUM($B319:S319)/S285,""))</f>
        <v>0.5</v>
      </c>
      <c r="T353" s="124">
        <f ca="1">IF(T$1="","",IFERROR(SUM($B319:T319)/T285,""))</f>
        <v>0.5</v>
      </c>
      <c r="U353" s="124">
        <f ca="1">IF(U$1="","",IFERROR(SUM($B319:U319)/U285,""))</f>
        <v>0.5</v>
      </c>
      <c r="V353" s="124">
        <f ca="1">IF(V$1="","",IFERROR(SUM($B319:V319)/V285,""))</f>
        <v>0.5</v>
      </c>
      <c r="W353" s="124">
        <f ca="1">IF(W$1="","",IFERROR(SUM($B319:W319)/W285,""))</f>
        <v>0.5</v>
      </c>
      <c r="X353" s="124">
        <f ca="1">IF(X$1="","",IFERROR(SUM($B319:X319)/X285,""))</f>
        <v>0.5</v>
      </c>
      <c r="Y353" s="124">
        <f ca="1">IF(Y$1="","",IFERROR(SUM($B319:Y319)/Y285,""))</f>
        <v>0.45833333333333331</v>
      </c>
      <c r="Z353" s="124">
        <f ca="1">IF(Z$1="","",IFERROR(SUM($B319:Z319)/Z285,""))</f>
        <v>0.45833333333333331</v>
      </c>
      <c r="AA353" s="124">
        <f ca="1">IF(AA$1="","",IFERROR(SUM($B319:AA319)/AA285,""))</f>
        <v>0.45833333333333331</v>
      </c>
      <c r="AB353" s="124" t="str">
        <f>IF(AB$1="","",IFERROR(SUM($B319:AB319)/AB285,""))</f>
        <v/>
      </c>
      <c r="AC353" s="124" t="str">
        <f>IF(AC$1="","",IFERROR(SUM($B319:AC319)/AC285,""))</f>
        <v/>
      </c>
      <c r="AD353" s="124" t="str">
        <f>IF(AD$1="","",IFERROR(SUM($B319:AD319)/AD285,""))</f>
        <v/>
      </c>
      <c r="AE353" s="124" t="str">
        <f>IF(AE$1="","",IFERROR(SUM($B319:AE319)/AE285,""))</f>
        <v/>
      </c>
      <c r="AF353" s="124" t="str">
        <f>IF(AF$1="","",IFERROR(SUM($B319:AF319)/AF285,""))</f>
        <v/>
      </c>
      <c r="AG353" s="124" t="str">
        <f>IF(AG$1="","",IFERROR(SUM($B319:AG319)/AG285,""))</f>
        <v/>
      </c>
      <c r="AH353" s="124" t="str">
        <f>IF(AH$1="","",IFERROR(SUM($B319:AH319)/AH285,""))</f>
        <v/>
      </c>
      <c r="AI353" s="124" t="str">
        <f>IF(AI$1="","",IFERROR(SUM($B319:AI319)/AI285,""))</f>
        <v/>
      </c>
      <c r="AJ353" s="124" t="str">
        <f>IF(AJ$1="","",IFERROR(SUM($B319:AJ319)/AJ285,""))</f>
        <v/>
      </c>
      <c r="AK353" s="124" t="str">
        <f>IF(AK$1="","",IFERROR(SUM($B319:AK319)/AK285,""))</f>
        <v/>
      </c>
      <c r="AL353" s="124" t="str">
        <f>IF(AL$1="","",IFERROR(SUM($B319:AL319)/AL285,""))</f>
        <v/>
      </c>
      <c r="AM353" s="124" t="str">
        <f>IF(AM$1="","",IFERROR(SUM($B319:AM319)/AM285,""))</f>
        <v/>
      </c>
      <c r="AN353" s="124" t="str">
        <f>IF(AN$1="","",IFERROR(SUM($B319:AN319)/AN285,""))</f>
        <v/>
      </c>
      <c r="AO353" s="124" t="str">
        <f>IF(AO$1="","",IFERROR(SUM($B319:AO319)/AO285,""))</f>
        <v/>
      </c>
      <c r="AP353" s="124" t="str">
        <f>IF(AP$1="","",IFERROR(SUM($B319:AP319)/AP285,""))</f>
        <v/>
      </c>
      <c r="AQ353" s="124" t="str">
        <f>IF(AQ$1="","",IFERROR(SUM($B319:AQ319)/AQ285,""))</f>
        <v/>
      </c>
      <c r="AR353" s="124" t="str">
        <f>IF(AR$1="","",IFERROR(SUM($B319:AR319)/AR285,""))</f>
        <v/>
      </c>
      <c r="AS353" s="124" t="str">
        <f>IF(AS$1="","",IFERROR(SUM($B319:AS319)/AS285,""))</f>
        <v/>
      </c>
      <c r="AT353" s="124" t="str">
        <f>IF(AT$1="","",IFERROR(SUM($B319:AT319)/AT285,""))</f>
        <v/>
      </c>
      <c r="AU353" s="124" t="str">
        <f>IF(AU$1="","",IFERROR(SUM($B319:AU319)/AU285,""))</f>
        <v/>
      </c>
      <c r="AV353" s="124" t="str">
        <f>IF(AV$1="","",IFERROR(SUM($B319:AV319)/AV285,""))</f>
        <v/>
      </c>
      <c r="AW353" s="124" t="str">
        <f>IF(AW$1="","",IFERROR(SUM($B319:AW319)/AW285,""))</f>
        <v/>
      </c>
      <c r="AX353" s="124" t="str">
        <f>IF(AX$1="","",IFERROR(SUM($B319:AX319)/AX285,""))</f>
        <v/>
      </c>
      <c r="AY353" s="124" t="str">
        <f>IF(AY$1="","",IFERROR(SUM($B319:AY319)/AY285,""))</f>
        <v/>
      </c>
      <c r="AZ353" s="124" t="str">
        <f>IF(AZ$1="","",IFERROR(SUM($B319:AZ319)/AZ285,""))</f>
        <v/>
      </c>
      <c r="BA353" s="124" t="str">
        <f>IF(BA$1="","",IFERROR(SUM($B319:BA319)/BA285,""))</f>
        <v/>
      </c>
      <c r="BB353" s="124" t="str">
        <f>IF(BB$1="","",IFERROR(SUM($B319:BB319)/BB285,""))</f>
        <v/>
      </c>
      <c r="BC353" s="124" t="str">
        <f>IF(BC$1="","",IFERROR(SUM($B319:BC319)/BC285,""))</f>
        <v/>
      </c>
      <c r="BD353" s="124" t="str">
        <f>IF(BD$1="","",IFERROR(SUM($B319:BD319)/BD285,""))</f>
        <v/>
      </c>
      <c r="BE353" s="124" t="str">
        <f>IF(BE$1="","",IFERROR(SUM($B319:BE319)/BE285,""))</f>
        <v/>
      </c>
    </row>
    <row r="354" spans="1:57">
      <c r="A354" s="3" t="str">
        <f t="shared" si="27"/>
        <v>ΟΜΟΝΟΙΑ ΛΕΥΚΩΣΙΑΣ</v>
      </c>
      <c r="B354" s="124">
        <f ca="1">IF(B$1="","",IFERROR(SUM($B320:B320)/B286,""))</f>
        <v>1</v>
      </c>
      <c r="C354" s="124">
        <f ca="1">IF(C$1="","",IFERROR(SUM($B320:C320)/C286,""))</f>
        <v>1</v>
      </c>
      <c r="D354" s="124">
        <f ca="1">IF(D$1="","",IFERROR(SUM($B320:D320)/D286,""))</f>
        <v>0.75</v>
      </c>
      <c r="E354" s="124">
        <f ca="1">IF(E$1="","",IFERROR(SUM($B320:E320)/E286,""))</f>
        <v>0.66666666666666663</v>
      </c>
      <c r="F354" s="124">
        <f ca="1">IF(F$1="","",IFERROR(SUM($B320:F320)/F286,""))</f>
        <v>0.66666666666666663</v>
      </c>
      <c r="G354" s="124">
        <f ca="1">IF(G$1="","",IFERROR(SUM($B320:G320)/G286,""))</f>
        <v>0.625</v>
      </c>
      <c r="H354" s="124">
        <f ca="1">IF(H$1="","",IFERROR(SUM($B320:H320)/H286,""))</f>
        <v>0.625</v>
      </c>
      <c r="I354" s="124">
        <f ca="1">IF(I$1="","",IFERROR(SUM($B320:I320)/I286,""))</f>
        <v>0.7</v>
      </c>
      <c r="J354" s="124">
        <f ca="1">IF(J$1="","",IFERROR(SUM($B320:J320)/J286,""))</f>
        <v>0.7</v>
      </c>
      <c r="K354" s="124">
        <f ca="1">IF(K$1="","",IFERROR(SUM($B320:K320)/K286,""))</f>
        <v>0.66666666666666663</v>
      </c>
      <c r="L354" s="124">
        <f ca="1">IF(L$1="","",IFERROR(SUM($B320:L320)/L286,""))</f>
        <v>0.66666666666666663</v>
      </c>
      <c r="M354" s="124">
        <f ca="1">IF(M$1="","",IFERROR(SUM($B320:M320)/M286,""))</f>
        <v>0.6428571428571429</v>
      </c>
      <c r="N354" s="124">
        <f ca="1">IF(N$1="","",IFERROR(SUM($B320:N320)/N286,""))</f>
        <v>0.6428571428571429</v>
      </c>
      <c r="O354" s="124">
        <f ca="1">IF(O$1="","",IFERROR(SUM($B320:O320)/O286,""))</f>
        <v>0.6428571428571429</v>
      </c>
      <c r="P354" s="124">
        <f ca="1">IF(P$1="","",IFERROR(SUM($B320:P320)/P286,""))</f>
        <v>0.6875</v>
      </c>
      <c r="Q354" s="124">
        <f ca="1">IF(Q$1="","",IFERROR(SUM($B320:Q320)/Q286,""))</f>
        <v>0.6875</v>
      </c>
      <c r="R354" s="124">
        <f ca="1">IF(R$1="","",IFERROR(SUM($B320:R320)/R286,""))</f>
        <v>0.6875</v>
      </c>
      <c r="S354" s="124">
        <f ca="1">IF(S$1="","",IFERROR(SUM($B320:S320)/S286,""))</f>
        <v>0.72222222222222221</v>
      </c>
      <c r="T354" s="124">
        <f ca="1">IF(T$1="","",IFERROR(SUM($B320:T320)/T286,""))</f>
        <v>0.72222222222222221</v>
      </c>
      <c r="U354" s="124">
        <f ca="1">IF(U$1="","",IFERROR(SUM($B320:U320)/U286,""))</f>
        <v>0.75</v>
      </c>
      <c r="V354" s="124">
        <f ca="1">IF(V$1="","",IFERROR(SUM($B320:V320)/V286,""))</f>
        <v>0.75</v>
      </c>
      <c r="W354" s="124">
        <f ca="1">IF(W$1="","",IFERROR(SUM($B320:W320)/W286,""))</f>
        <v>0.77272727272727271</v>
      </c>
      <c r="X354" s="124">
        <f ca="1">IF(X$1="","",IFERROR(SUM($B320:X320)/X286,""))</f>
        <v>0.77272727272727271</v>
      </c>
      <c r="Y354" s="124">
        <f ca="1">IF(Y$1="","",IFERROR(SUM($B320:Y320)/Y286,""))</f>
        <v>0.79166666666666663</v>
      </c>
      <c r="Z354" s="124">
        <f ca="1">IF(Z$1="","",IFERROR(SUM($B320:Z320)/Z286,""))</f>
        <v>0.79166666666666663</v>
      </c>
      <c r="AA354" s="124">
        <f ca="1">IF(AA$1="","",IFERROR(SUM($B320:AA320)/AA286,""))</f>
        <v>0.79166666666666663</v>
      </c>
      <c r="AB354" s="124" t="str">
        <f>IF(AB$1="","",IFERROR(SUM($B320:AB320)/AB286,""))</f>
        <v/>
      </c>
      <c r="AC354" s="124" t="str">
        <f>IF(AC$1="","",IFERROR(SUM($B320:AC320)/AC286,""))</f>
        <v/>
      </c>
      <c r="AD354" s="124" t="str">
        <f>IF(AD$1="","",IFERROR(SUM($B320:AD320)/AD286,""))</f>
        <v/>
      </c>
      <c r="AE354" s="124" t="str">
        <f>IF(AE$1="","",IFERROR(SUM($B320:AE320)/AE286,""))</f>
        <v/>
      </c>
      <c r="AF354" s="124" t="str">
        <f>IF(AF$1="","",IFERROR(SUM($B320:AF320)/AF286,""))</f>
        <v/>
      </c>
      <c r="AG354" s="124" t="str">
        <f>IF(AG$1="","",IFERROR(SUM($B320:AG320)/AG286,""))</f>
        <v/>
      </c>
      <c r="AH354" s="124" t="str">
        <f>IF(AH$1="","",IFERROR(SUM($B320:AH320)/AH286,""))</f>
        <v/>
      </c>
      <c r="AI354" s="124" t="str">
        <f>IF(AI$1="","",IFERROR(SUM($B320:AI320)/AI286,""))</f>
        <v/>
      </c>
      <c r="AJ354" s="124" t="str">
        <f>IF(AJ$1="","",IFERROR(SUM($B320:AJ320)/AJ286,""))</f>
        <v/>
      </c>
      <c r="AK354" s="124" t="str">
        <f>IF(AK$1="","",IFERROR(SUM($B320:AK320)/AK286,""))</f>
        <v/>
      </c>
      <c r="AL354" s="124" t="str">
        <f>IF(AL$1="","",IFERROR(SUM($B320:AL320)/AL286,""))</f>
        <v/>
      </c>
      <c r="AM354" s="124" t="str">
        <f>IF(AM$1="","",IFERROR(SUM($B320:AM320)/AM286,""))</f>
        <v/>
      </c>
      <c r="AN354" s="124" t="str">
        <f>IF(AN$1="","",IFERROR(SUM($B320:AN320)/AN286,""))</f>
        <v/>
      </c>
      <c r="AO354" s="124" t="str">
        <f>IF(AO$1="","",IFERROR(SUM($B320:AO320)/AO286,""))</f>
        <v/>
      </c>
      <c r="AP354" s="124" t="str">
        <f>IF(AP$1="","",IFERROR(SUM($B320:AP320)/AP286,""))</f>
        <v/>
      </c>
      <c r="AQ354" s="124" t="str">
        <f>IF(AQ$1="","",IFERROR(SUM($B320:AQ320)/AQ286,""))</f>
        <v/>
      </c>
      <c r="AR354" s="124" t="str">
        <f>IF(AR$1="","",IFERROR(SUM($B320:AR320)/AR286,""))</f>
        <v/>
      </c>
      <c r="AS354" s="124" t="str">
        <f>IF(AS$1="","",IFERROR(SUM($B320:AS320)/AS286,""))</f>
        <v/>
      </c>
      <c r="AT354" s="124" t="str">
        <f>IF(AT$1="","",IFERROR(SUM($B320:AT320)/AT286,""))</f>
        <v/>
      </c>
      <c r="AU354" s="124" t="str">
        <f>IF(AU$1="","",IFERROR(SUM($B320:AU320)/AU286,""))</f>
        <v/>
      </c>
      <c r="AV354" s="124" t="str">
        <f>IF(AV$1="","",IFERROR(SUM($B320:AV320)/AV286,""))</f>
        <v/>
      </c>
      <c r="AW354" s="124" t="str">
        <f>IF(AW$1="","",IFERROR(SUM($B320:AW320)/AW286,""))</f>
        <v/>
      </c>
      <c r="AX354" s="124" t="str">
        <f>IF(AX$1="","",IFERROR(SUM($B320:AX320)/AX286,""))</f>
        <v/>
      </c>
      <c r="AY354" s="124" t="str">
        <f>IF(AY$1="","",IFERROR(SUM($B320:AY320)/AY286,""))</f>
        <v/>
      </c>
      <c r="AZ354" s="124" t="str">
        <f>IF(AZ$1="","",IFERROR(SUM($B320:AZ320)/AZ286,""))</f>
        <v/>
      </c>
      <c r="BA354" s="124" t="str">
        <f>IF(BA$1="","",IFERROR(SUM($B320:BA320)/BA286,""))</f>
        <v/>
      </c>
      <c r="BB354" s="124" t="str">
        <f>IF(BB$1="","",IFERROR(SUM($B320:BB320)/BB286,""))</f>
        <v/>
      </c>
      <c r="BC354" s="124" t="str">
        <f>IF(BC$1="","",IFERROR(SUM($B320:BC320)/BC286,""))</f>
        <v/>
      </c>
      <c r="BD354" s="124" t="str">
        <f>IF(BD$1="","",IFERROR(SUM($B320:BD320)/BD286,""))</f>
        <v/>
      </c>
      <c r="BE354" s="124" t="str">
        <f>IF(BE$1="","",IFERROR(SUM($B320:BE320)/BE286,""))</f>
        <v/>
      </c>
    </row>
    <row r="355" spans="1:57">
      <c r="A355" s="3" t="str">
        <f t="shared" si="27"/>
        <v>ΠΑΦΟΣ F.C.</v>
      </c>
      <c r="B355" s="124">
        <f ca="1">IF(B$1="","",IFERROR(SUM($B321:B321)/B287,""))</f>
        <v>0</v>
      </c>
      <c r="C355" s="124">
        <f ca="1">IF(C$1="","",IFERROR(SUM($B321:C321)/C287,""))</f>
        <v>0</v>
      </c>
      <c r="D355" s="124">
        <f ca="1">IF(D$1="","",IFERROR(SUM($B321:D321)/D287,""))</f>
        <v>0.5</v>
      </c>
      <c r="E355" s="124">
        <f ca="1">IF(E$1="","",IFERROR(SUM($B321:E321)/E287,""))</f>
        <v>0.5</v>
      </c>
      <c r="F355" s="124">
        <f ca="1">IF(F$1="","",IFERROR(SUM($B321:F321)/F287,""))</f>
        <v>0.5</v>
      </c>
      <c r="G355" s="124">
        <f ca="1">IF(G$1="","",IFERROR(SUM($B321:G321)/G287,""))</f>
        <v>0.5</v>
      </c>
      <c r="H355" s="124">
        <f ca="1">IF(H$1="","",IFERROR(SUM($B321:H321)/H287,""))</f>
        <v>0.625</v>
      </c>
      <c r="I355" s="124">
        <f ca="1">IF(I$1="","",IFERROR(SUM($B321:I321)/I287,""))</f>
        <v>0.625</v>
      </c>
      <c r="J355" s="124">
        <f ca="1">IF(J$1="","",IFERROR(SUM($B321:J321)/J287,""))</f>
        <v>0.5</v>
      </c>
      <c r="K355" s="124">
        <f ca="1">IF(K$1="","",IFERROR(SUM($B321:K321)/K287,""))</f>
        <v>0.5</v>
      </c>
      <c r="L355" s="124">
        <f ca="1">IF(L$1="","",IFERROR(SUM($B321:L321)/L287,""))</f>
        <v>0.5</v>
      </c>
      <c r="M355" s="124">
        <f ca="1">IF(M$1="","",IFERROR(SUM($B321:M321)/M287,""))</f>
        <v>0.5</v>
      </c>
      <c r="N355" s="124">
        <f ca="1">IF(N$1="","",IFERROR(SUM($B321:N321)/N287,""))</f>
        <v>0.5</v>
      </c>
      <c r="O355" s="124">
        <f ca="1">IF(O$1="","",IFERROR(SUM($B321:O321)/O287,""))</f>
        <v>0.5</v>
      </c>
      <c r="P355" s="124">
        <f ca="1">IF(P$1="","",IFERROR(SUM($B321:P321)/P287,""))</f>
        <v>0.4375</v>
      </c>
      <c r="Q355" s="124">
        <f ca="1">IF(Q$1="","",IFERROR(SUM($B321:Q321)/Q287,""))</f>
        <v>0.4375</v>
      </c>
      <c r="R355" s="124">
        <f ca="1">IF(R$1="","",IFERROR(SUM($B321:R321)/R287,""))</f>
        <v>0.44444444444444442</v>
      </c>
      <c r="S355" s="124">
        <f ca="1">IF(S$1="","",IFERROR(SUM($B321:S321)/S287,""))</f>
        <v>0.44444444444444442</v>
      </c>
      <c r="T355" s="124">
        <f ca="1">IF(T$1="","",IFERROR(SUM($B321:T321)/T287,""))</f>
        <v>0.45</v>
      </c>
      <c r="U355" s="124">
        <f ca="1">IF(U$1="","",IFERROR(SUM($B321:U321)/U287,""))</f>
        <v>0.45</v>
      </c>
      <c r="V355" s="124">
        <f ca="1">IF(V$1="","",IFERROR(SUM($B321:V321)/V287,""))</f>
        <v>0.5</v>
      </c>
      <c r="W355" s="124">
        <f ca="1">IF(W$1="","",IFERROR(SUM($B321:W321)/W287,""))</f>
        <v>0.5</v>
      </c>
      <c r="X355" s="124">
        <f ca="1">IF(X$1="","",IFERROR(SUM($B321:X321)/X287,""))</f>
        <v>0.54166666666666663</v>
      </c>
      <c r="Y355" s="124">
        <f ca="1">IF(Y$1="","",IFERROR(SUM($B321:Y321)/Y287,""))</f>
        <v>0.54166666666666663</v>
      </c>
      <c r="Z355" s="124">
        <f ca="1">IF(Z$1="","",IFERROR(SUM($B321:Z321)/Z287,""))</f>
        <v>0.54166666666666663</v>
      </c>
      <c r="AA355" s="124">
        <f ca="1">IF(AA$1="","",IFERROR(SUM($B321:AA321)/AA287,""))</f>
        <v>0.54166666666666663</v>
      </c>
      <c r="AB355" s="124" t="str">
        <f>IF(AB$1="","",IFERROR(SUM($B321:AB321)/AB287,""))</f>
        <v/>
      </c>
      <c r="AC355" s="124" t="str">
        <f>IF(AC$1="","",IFERROR(SUM($B321:AC321)/AC287,""))</f>
        <v/>
      </c>
      <c r="AD355" s="124" t="str">
        <f>IF(AD$1="","",IFERROR(SUM($B321:AD321)/AD287,""))</f>
        <v/>
      </c>
      <c r="AE355" s="124" t="str">
        <f>IF(AE$1="","",IFERROR(SUM($B321:AE321)/AE287,""))</f>
        <v/>
      </c>
      <c r="AF355" s="124" t="str">
        <f>IF(AF$1="","",IFERROR(SUM($B321:AF321)/AF287,""))</f>
        <v/>
      </c>
      <c r="AG355" s="124" t="str">
        <f>IF(AG$1="","",IFERROR(SUM($B321:AG321)/AG287,""))</f>
        <v/>
      </c>
      <c r="AH355" s="124" t="str">
        <f>IF(AH$1="","",IFERROR(SUM($B321:AH321)/AH287,""))</f>
        <v/>
      </c>
      <c r="AI355" s="124" t="str">
        <f>IF(AI$1="","",IFERROR(SUM($B321:AI321)/AI287,""))</f>
        <v/>
      </c>
      <c r="AJ355" s="124" t="str">
        <f>IF(AJ$1="","",IFERROR(SUM($B321:AJ321)/AJ287,""))</f>
        <v/>
      </c>
      <c r="AK355" s="124" t="str">
        <f>IF(AK$1="","",IFERROR(SUM($B321:AK321)/AK287,""))</f>
        <v/>
      </c>
      <c r="AL355" s="124" t="str">
        <f>IF(AL$1="","",IFERROR(SUM($B321:AL321)/AL287,""))</f>
        <v/>
      </c>
      <c r="AM355" s="124" t="str">
        <f>IF(AM$1="","",IFERROR(SUM($B321:AM321)/AM287,""))</f>
        <v/>
      </c>
      <c r="AN355" s="124" t="str">
        <f>IF(AN$1="","",IFERROR(SUM($B321:AN321)/AN287,""))</f>
        <v/>
      </c>
      <c r="AO355" s="124" t="str">
        <f>IF(AO$1="","",IFERROR(SUM($B321:AO321)/AO287,""))</f>
        <v/>
      </c>
      <c r="AP355" s="124" t="str">
        <f>IF(AP$1="","",IFERROR(SUM($B321:AP321)/AP287,""))</f>
        <v/>
      </c>
      <c r="AQ355" s="124" t="str">
        <f>IF(AQ$1="","",IFERROR(SUM($B321:AQ321)/AQ287,""))</f>
        <v/>
      </c>
      <c r="AR355" s="124" t="str">
        <f>IF(AR$1="","",IFERROR(SUM($B321:AR321)/AR287,""))</f>
        <v/>
      </c>
      <c r="AS355" s="124" t="str">
        <f>IF(AS$1="","",IFERROR(SUM($B321:AS321)/AS287,""))</f>
        <v/>
      </c>
      <c r="AT355" s="124" t="str">
        <f>IF(AT$1="","",IFERROR(SUM($B321:AT321)/AT287,""))</f>
        <v/>
      </c>
      <c r="AU355" s="124" t="str">
        <f>IF(AU$1="","",IFERROR(SUM($B321:AU321)/AU287,""))</f>
        <v/>
      </c>
      <c r="AV355" s="124" t="str">
        <f>IF(AV$1="","",IFERROR(SUM($B321:AV321)/AV287,""))</f>
        <v/>
      </c>
      <c r="AW355" s="124" t="str">
        <f>IF(AW$1="","",IFERROR(SUM($B321:AW321)/AW287,""))</f>
        <v/>
      </c>
      <c r="AX355" s="124" t="str">
        <f>IF(AX$1="","",IFERROR(SUM($B321:AX321)/AX287,""))</f>
        <v/>
      </c>
      <c r="AY355" s="124" t="str">
        <f>IF(AY$1="","",IFERROR(SUM($B321:AY321)/AY287,""))</f>
        <v/>
      </c>
      <c r="AZ355" s="124" t="str">
        <f>IF(AZ$1="","",IFERROR(SUM($B321:AZ321)/AZ287,""))</f>
        <v/>
      </c>
      <c r="BA355" s="124" t="str">
        <f>IF(BA$1="","",IFERROR(SUM($B321:BA321)/BA287,""))</f>
        <v/>
      </c>
      <c r="BB355" s="124" t="str">
        <f>IF(BB$1="","",IFERROR(SUM($B321:BB321)/BB287,""))</f>
        <v/>
      </c>
      <c r="BC355" s="124" t="str">
        <f>IF(BC$1="","",IFERROR(SUM($B321:BC321)/BC287,""))</f>
        <v/>
      </c>
      <c r="BD355" s="124" t="str">
        <f>IF(BD$1="","",IFERROR(SUM($B321:BD321)/BD287,""))</f>
        <v/>
      </c>
      <c r="BE355" s="124" t="str">
        <f>IF(BE$1="","",IFERROR(SUM($B321:BE321)/BE287,""))</f>
        <v/>
      </c>
    </row>
    <row r="356" spans="1:57">
      <c r="A356" s="3" t="str">
        <f t="shared" si="27"/>
        <v/>
      </c>
      <c r="B356" s="124" t="str">
        <f ca="1">IF(B$1="","",IFERROR(SUM($B322:B322)/B288,""))</f>
        <v/>
      </c>
      <c r="C356" s="124" t="str">
        <f ca="1">IF(C$1="","",IFERROR(SUM($B322:C322)/C288,""))</f>
        <v/>
      </c>
      <c r="D356" s="124" t="str">
        <f ca="1">IF(D$1="","",IFERROR(SUM($B322:D322)/D288,""))</f>
        <v/>
      </c>
      <c r="E356" s="124" t="str">
        <f ca="1">IF(E$1="","",IFERROR(SUM($B322:E322)/E288,""))</f>
        <v/>
      </c>
      <c r="F356" s="124" t="str">
        <f ca="1">IF(F$1="","",IFERROR(SUM($B322:F322)/F288,""))</f>
        <v/>
      </c>
      <c r="G356" s="124" t="str">
        <f ca="1">IF(G$1="","",IFERROR(SUM($B322:G322)/G288,""))</f>
        <v/>
      </c>
      <c r="H356" s="124" t="str">
        <f ca="1">IF(H$1="","",IFERROR(SUM($B322:H322)/H288,""))</f>
        <v/>
      </c>
      <c r="I356" s="124" t="str">
        <f ca="1">IF(I$1="","",IFERROR(SUM($B322:I322)/I288,""))</f>
        <v/>
      </c>
      <c r="J356" s="124" t="str">
        <f ca="1">IF(J$1="","",IFERROR(SUM($B322:J322)/J288,""))</f>
        <v/>
      </c>
      <c r="K356" s="124" t="str">
        <f ca="1">IF(K$1="","",IFERROR(SUM($B322:K322)/K288,""))</f>
        <v/>
      </c>
      <c r="L356" s="124" t="str">
        <f ca="1">IF(L$1="","",IFERROR(SUM($B322:L322)/L288,""))</f>
        <v/>
      </c>
      <c r="M356" s="124" t="str">
        <f ca="1">IF(M$1="","",IFERROR(SUM($B322:M322)/M288,""))</f>
        <v/>
      </c>
      <c r="N356" s="124" t="str">
        <f ca="1">IF(N$1="","",IFERROR(SUM($B322:N322)/N288,""))</f>
        <v/>
      </c>
      <c r="O356" s="124" t="str">
        <f ca="1">IF(O$1="","",IFERROR(SUM($B322:O322)/O288,""))</f>
        <v/>
      </c>
      <c r="P356" s="124" t="str">
        <f ca="1">IF(P$1="","",IFERROR(SUM($B322:P322)/P288,""))</f>
        <v/>
      </c>
      <c r="Q356" s="124" t="str">
        <f ca="1">IF(Q$1="","",IFERROR(SUM($B322:Q322)/Q288,""))</f>
        <v/>
      </c>
      <c r="R356" s="124" t="str">
        <f ca="1">IF(R$1="","",IFERROR(SUM($B322:R322)/R288,""))</f>
        <v/>
      </c>
      <c r="S356" s="124" t="str">
        <f ca="1">IF(S$1="","",IFERROR(SUM($B322:S322)/S288,""))</f>
        <v/>
      </c>
      <c r="T356" s="124" t="str">
        <f ca="1">IF(T$1="","",IFERROR(SUM($B322:T322)/T288,""))</f>
        <v/>
      </c>
      <c r="U356" s="124" t="str">
        <f ca="1">IF(U$1="","",IFERROR(SUM($B322:U322)/U288,""))</f>
        <v/>
      </c>
      <c r="V356" s="124" t="str">
        <f ca="1">IF(V$1="","",IFERROR(SUM($B322:V322)/V288,""))</f>
        <v/>
      </c>
      <c r="W356" s="124" t="str">
        <f ca="1">IF(W$1="","",IFERROR(SUM($B322:W322)/W288,""))</f>
        <v/>
      </c>
      <c r="X356" s="124" t="str">
        <f ca="1">IF(X$1="","",IFERROR(SUM($B322:X322)/X288,""))</f>
        <v/>
      </c>
      <c r="Y356" s="124" t="str">
        <f ca="1">IF(Y$1="","",IFERROR(SUM($B322:Y322)/Y288,""))</f>
        <v/>
      </c>
      <c r="Z356" s="124" t="str">
        <f ca="1">IF(Z$1="","",IFERROR(SUM($B322:Z322)/Z288,""))</f>
        <v/>
      </c>
      <c r="AA356" s="124" t="str">
        <f ca="1">IF(AA$1="","",IFERROR(SUM($B322:AA322)/AA288,""))</f>
        <v/>
      </c>
      <c r="AB356" s="124" t="str">
        <f>IF(AB$1="","",IFERROR(SUM($B322:AB322)/AB288,""))</f>
        <v/>
      </c>
      <c r="AC356" s="124" t="str">
        <f>IF(AC$1="","",IFERROR(SUM($B322:AC322)/AC288,""))</f>
        <v/>
      </c>
      <c r="AD356" s="124" t="str">
        <f>IF(AD$1="","",IFERROR(SUM($B322:AD322)/AD288,""))</f>
        <v/>
      </c>
      <c r="AE356" s="124" t="str">
        <f>IF(AE$1="","",IFERROR(SUM($B322:AE322)/AE288,""))</f>
        <v/>
      </c>
      <c r="AF356" s="124" t="str">
        <f>IF(AF$1="","",IFERROR(SUM($B322:AF322)/AF288,""))</f>
        <v/>
      </c>
      <c r="AG356" s="124" t="str">
        <f>IF(AG$1="","",IFERROR(SUM($B322:AG322)/AG288,""))</f>
        <v/>
      </c>
      <c r="AH356" s="124" t="str">
        <f>IF(AH$1="","",IFERROR(SUM($B322:AH322)/AH288,""))</f>
        <v/>
      </c>
      <c r="AI356" s="124" t="str">
        <f>IF(AI$1="","",IFERROR(SUM($B322:AI322)/AI288,""))</f>
        <v/>
      </c>
      <c r="AJ356" s="124" t="str">
        <f>IF(AJ$1="","",IFERROR(SUM($B322:AJ322)/AJ288,""))</f>
        <v/>
      </c>
      <c r="AK356" s="124" t="str">
        <f>IF(AK$1="","",IFERROR(SUM($B322:AK322)/AK288,""))</f>
        <v/>
      </c>
      <c r="AL356" s="124" t="str">
        <f>IF(AL$1="","",IFERROR(SUM($B322:AL322)/AL288,""))</f>
        <v/>
      </c>
      <c r="AM356" s="124" t="str">
        <f>IF(AM$1="","",IFERROR(SUM($B322:AM322)/AM288,""))</f>
        <v/>
      </c>
      <c r="AN356" s="124" t="str">
        <f>IF(AN$1="","",IFERROR(SUM($B322:AN322)/AN288,""))</f>
        <v/>
      </c>
      <c r="AO356" s="124" t="str">
        <f>IF(AO$1="","",IFERROR(SUM($B322:AO322)/AO288,""))</f>
        <v/>
      </c>
      <c r="AP356" s="124" t="str">
        <f>IF(AP$1="","",IFERROR(SUM($B322:AP322)/AP288,""))</f>
        <v/>
      </c>
      <c r="AQ356" s="124" t="str">
        <f>IF(AQ$1="","",IFERROR(SUM($B322:AQ322)/AQ288,""))</f>
        <v/>
      </c>
      <c r="AR356" s="124" t="str">
        <f>IF(AR$1="","",IFERROR(SUM($B322:AR322)/AR288,""))</f>
        <v/>
      </c>
      <c r="AS356" s="124" t="str">
        <f>IF(AS$1="","",IFERROR(SUM($B322:AS322)/AS288,""))</f>
        <v/>
      </c>
      <c r="AT356" s="124" t="str">
        <f>IF(AT$1="","",IFERROR(SUM($B322:AT322)/AT288,""))</f>
        <v/>
      </c>
      <c r="AU356" s="124" t="str">
        <f>IF(AU$1="","",IFERROR(SUM($B322:AU322)/AU288,""))</f>
        <v/>
      </c>
      <c r="AV356" s="124" t="str">
        <f>IF(AV$1="","",IFERROR(SUM($B322:AV322)/AV288,""))</f>
        <v/>
      </c>
      <c r="AW356" s="124" t="str">
        <f>IF(AW$1="","",IFERROR(SUM($B322:AW322)/AW288,""))</f>
        <v/>
      </c>
      <c r="AX356" s="124" t="str">
        <f>IF(AX$1="","",IFERROR(SUM($B322:AX322)/AX288,""))</f>
        <v/>
      </c>
      <c r="AY356" s="124" t="str">
        <f>IF(AY$1="","",IFERROR(SUM($B322:AY322)/AY288,""))</f>
        <v/>
      </c>
      <c r="AZ356" s="124" t="str">
        <f>IF(AZ$1="","",IFERROR(SUM($B322:AZ322)/AZ288,""))</f>
        <v/>
      </c>
      <c r="BA356" s="124" t="str">
        <f>IF(BA$1="","",IFERROR(SUM($B322:BA322)/BA288,""))</f>
        <v/>
      </c>
      <c r="BB356" s="124" t="str">
        <f>IF(BB$1="","",IFERROR(SUM($B322:BB322)/BB288,""))</f>
        <v/>
      </c>
      <c r="BC356" s="124" t="str">
        <f>IF(BC$1="","",IFERROR(SUM($B322:BC322)/BC288,""))</f>
        <v/>
      </c>
      <c r="BD356" s="124" t="str">
        <f>IF(BD$1="","",IFERROR(SUM($B322:BD322)/BD288,""))</f>
        <v/>
      </c>
      <c r="BE356" s="124" t="str">
        <f>IF(BE$1="","",IFERROR(SUM($B322:BE322)/BE288,""))</f>
        <v/>
      </c>
    </row>
    <row r="357" spans="1:57">
      <c r="A357" s="3" t="str">
        <f t="shared" si="27"/>
        <v/>
      </c>
      <c r="B357" s="124" t="str">
        <f ca="1">IF(B$1="","",IFERROR(SUM($B323:B323)/B289,""))</f>
        <v/>
      </c>
      <c r="C357" s="124" t="str">
        <f ca="1">IF(C$1="","",IFERROR(SUM($B323:C323)/C289,""))</f>
        <v/>
      </c>
      <c r="D357" s="124" t="str">
        <f ca="1">IF(D$1="","",IFERROR(SUM($B323:D323)/D289,""))</f>
        <v/>
      </c>
      <c r="E357" s="124" t="str">
        <f ca="1">IF(E$1="","",IFERROR(SUM($B323:E323)/E289,""))</f>
        <v/>
      </c>
      <c r="F357" s="124" t="str">
        <f ca="1">IF(F$1="","",IFERROR(SUM($B323:F323)/F289,""))</f>
        <v/>
      </c>
      <c r="G357" s="124" t="str">
        <f ca="1">IF(G$1="","",IFERROR(SUM($B323:G323)/G289,""))</f>
        <v/>
      </c>
      <c r="H357" s="124" t="str">
        <f ca="1">IF(H$1="","",IFERROR(SUM($B323:H323)/H289,""))</f>
        <v/>
      </c>
      <c r="I357" s="124" t="str">
        <f ca="1">IF(I$1="","",IFERROR(SUM($B323:I323)/I289,""))</f>
        <v/>
      </c>
      <c r="J357" s="124" t="str">
        <f ca="1">IF(J$1="","",IFERROR(SUM($B323:J323)/J289,""))</f>
        <v/>
      </c>
      <c r="K357" s="124" t="str">
        <f ca="1">IF(K$1="","",IFERROR(SUM($B323:K323)/K289,""))</f>
        <v/>
      </c>
      <c r="L357" s="124" t="str">
        <f ca="1">IF(L$1="","",IFERROR(SUM($B323:L323)/L289,""))</f>
        <v/>
      </c>
      <c r="M357" s="124" t="str">
        <f ca="1">IF(M$1="","",IFERROR(SUM($B323:M323)/M289,""))</f>
        <v/>
      </c>
      <c r="N357" s="124" t="str">
        <f ca="1">IF(N$1="","",IFERROR(SUM($B323:N323)/N289,""))</f>
        <v/>
      </c>
      <c r="O357" s="124" t="str">
        <f ca="1">IF(O$1="","",IFERROR(SUM($B323:O323)/O289,""))</f>
        <v/>
      </c>
      <c r="P357" s="124" t="str">
        <f ca="1">IF(P$1="","",IFERROR(SUM($B323:P323)/P289,""))</f>
        <v/>
      </c>
      <c r="Q357" s="124" t="str">
        <f ca="1">IF(Q$1="","",IFERROR(SUM($B323:Q323)/Q289,""))</f>
        <v/>
      </c>
      <c r="R357" s="124" t="str">
        <f ca="1">IF(R$1="","",IFERROR(SUM($B323:R323)/R289,""))</f>
        <v/>
      </c>
      <c r="S357" s="124" t="str">
        <f ca="1">IF(S$1="","",IFERROR(SUM($B323:S323)/S289,""))</f>
        <v/>
      </c>
      <c r="T357" s="124" t="str">
        <f ca="1">IF(T$1="","",IFERROR(SUM($B323:T323)/T289,""))</f>
        <v/>
      </c>
      <c r="U357" s="124" t="str">
        <f ca="1">IF(U$1="","",IFERROR(SUM($B323:U323)/U289,""))</f>
        <v/>
      </c>
      <c r="V357" s="124" t="str">
        <f ca="1">IF(V$1="","",IFERROR(SUM($B323:V323)/V289,""))</f>
        <v/>
      </c>
      <c r="W357" s="124" t="str">
        <f ca="1">IF(W$1="","",IFERROR(SUM($B323:W323)/W289,""))</f>
        <v/>
      </c>
      <c r="X357" s="124" t="str">
        <f ca="1">IF(X$1="","",IFERROR(SUM($B323:X323)/X289,""))</f>
        <v/>
      </c>
      <c r="Y357" s="124" t="str">
        <f ca="1">IF(Y$1="","",IFERROR(SUM($B323:Y323)/Y289,""))</f>
        <v/>
      </c>
      <c r="Z357" s="124" t="str">
        <f ca="1">IF(Z$1="","",IFERROR(SUM($B323:Z323)/Z289,""))</f>
        <v/>
      </c>
      <c r="AA357" s="124" t="str">
        <f ca="1">IF(AA$1="","",IFERROR(SUM($B323:AA323)/AA289,""))</f>
        <v/>
      </c>
      <c r="AB357" s="124" t="str">
        <f>IF(AB$1="","",IFERROR(SUM($B323:AB323)/AB289,""))</f>
        <v/>
      </c>
      <c r="AC357" s="124" t="str">
        <f>IF(AC$1="","",IFERROR(SUM($B323:AC323)/AC289,""))</f>
        <v/>
      </c>
      <c r="AD357" s="124" t="str">
        <f>IF(AD$1="","",IFERROR(SUM($B323:AD323)/AD289,""))</f>
        <v/>
      </c>
      <c r="AE357" s="124" t="str">
        <f>IF(AE$1="","",IFERROR(SUM($B323:AE323)/AE289,""))</f>
        <v/>
      </c>
      <c r="AF357" s="124" t="str">
        <f>IF(AF$1="","",IFERROR(SUM($B323:AF323)/AF289,""))</f>
        <v/>
      </c>
      <c r="AG357" s="124" t="str">
        <f>IF(AG$1="","",IFERROR(SUM($B323:AG323)/AG289,""))</f>
        <v/>
      </c>
      <c r="AH357" s="124" t="str">
        <f>IF(AH$1="","",IFERROR(SUM($B323:AH323)/AH289,""))</f>
        <v/>
      </c>
      <c r="AI357" s="124" t="str">
        <f>IF(AI$1="","",IFERROR(SUM($B323:AI323)/AI289,""))</f>
        <v/>
      </c>
      <c r="AJ357" s="124" t="str">
        <f>IF(AJ$1="","",IFERROR(SUM($B323:AJ323)/AJ289,""))</f>
        <v/>
      </c>
      <c r="AK357" s="124" t="str">
        <f>IF(AK$1="","",IFERROR(SUM($B323:AK323)/AK289,""))</f>
        <v/>
      </c>
      <c r="AL357" s="124" t="str">
        <f>IF(AL$1="","",IFERROR(SUM($B323:AL323)/AL289,""))</f>
        <v/>
      </c>
      <c r="AM357" s="124" t="str">
        <f>IF(AM$1="","",IFERROR(SUM($B323:AM323)/AM289,""))</f>
        <v/>
      </c>
      <c r="AN357" s="124" t="str">
        <f>IF(AN$1="","",IFERROR(SUM($B323:AN323)/AN289,""))</f>
        <v/>
      </c>
      <c r="AO357" s="124" t="str">
        <f>IF(AO$1="","",IFERROR(SUM($B323:AO323)/AO289,""))</f>
        <v/>
      </c>
      <c r="AP357" s="124" t="str">
        <f>IF(AP$1="","",IFERROR(SUM($B323:AP323)/AP289,""))</f>
        <v/>
      </c>
      <c r="AQ357" s="124" t="str">
        <f>IF(AQ$1="","",IFERROR(SUM($B323:AQ323)/AQ289,""))</f>
        <v/>
      </c>
      <c r="AR357" s="124" t="str">
        <f>IF(AR$1="","",IFERROR(SUM($B323:AR323)/AR289,""))</f>
        <v/>
      </c>
      <c r="AS357" s="124" t="str">
        <f>IF(AS$1="","",IFERROR(SUM($B323:AS323)/AS289,""))</f>
        <v/>
      </c>
      <c r="AT357" s="124" t="str">
        <f>IF(AT$1="","",IFERROR(SUM($B323:AT323)/AT289,""))</f>
        <v/>
      </c>
      <c r="AU357" s="124" t="str">
        <f>IF(AU$1="","",IFERROR(SUM($B323:AU323)/AU289,""))</f>
        <v/>
      </c>
      <c r="AV357" s="124" t="str">
        <f>IF(AV$1="","",IFERROR(SUM($B323:AV323)/AV289,""))</f>
        <v/>
      </c>
      <c r="AW357" s="124" t="str">
        <f>IF(AW$1="","",IFERROR(SUM($B323:AW323)/AW289,""))</f>
        <v/>
      </c>
      <c r="AX357" s="124" t="str">
        <f>IF(AX$1="","",IFERROR(SUM($B323:AX323)/AX289,""))</f>
        <v/>
      </c>
      <c r="AY357" s="124" t="str">
        <f>IF(AY$1="","",IFERROR(SUM($B323:AY323)/AY289,""))</f>
        <v/>
      </c>
      <c r="AZ357" s="124" t="str">
        <f>IF(AZ$1="","",IFERROR(SUM($B323:AZ323)/AZ289,""))</f>
        <v/>
      </c>
      <c r="BA357" s="124" t="str">
        <f>IF(BA$1="","",IFERROR(SUM($B323:BA323)/BA289,""))</f>
        <v/>
      </c>
      <c r="BB357" s="124" t="str">
        <f>IF(BB$1="","",IFERROR(SUM($B323:BB323)/BB289,""))</f>
        <v/>
      </c>
      <c r="BC357" s="124" t="str">
        <f>IF(BC$1="","",IFERROR(SUM($B323:BC323)/BC289,""))</f>
        <v/>
      </c>
      <c r="BD357" s="124" t="str">
        <f>IF(BD$1="","",IFERROR(SUM($B323:BD323)/BD289,""))</f>
        <v/>
      </c>
      <c r="BE357" s="124" t="str">
        <f>IF(BE$1="","",IFERROR(SUM($B323:BE323)/BE289,""))</f>
        <v/>
      </c>
    </row>
    <row r="358" spans="1:57">
      <c r="A358" s="3" t="str">
        <f t="shared" si="27"/>
        <v/>
      </c>
      <c r="B358" s="124" t="str">
        <f ca="1">IF(B$1="","",IFERROR(SUM($B324:B324)/B290,""))</f>
        <v/>
      </c>
      <c r="C358" s="124" t="str">
        <f ca="1">IF(C$1="","",IFERROR(SUM($B324:C324)/C290,""))</f>
        <v/>
      </c>
      <c r="D358" s="124" t="str">
        <f ca="1">IF(D$1="","",IFERROR(SUM($B324:D324)/D290,""))</f>
        <v/>
      </c>
      <c r="E358" s="124" t="str">
        <f ca="1">IF(E$1="","",IFERROR(SUM($B324:E324)/E290,""))</f>
        <v/>
      </c>
      <c r="F358" s="124" t="str">
        <f ca="1">IF(F$1="","",IFERROR(SUM($B324:F324)/F290,""))</f>
        <v/>
      </c>
      <c r="G358" s="124" t="str">
        <f ca="1">IF(G$1="","",IFERROR(SUM($B324:G324)/G290,""))</f>
        <v/>
      </c>
      <c r="H358" s="124" t="str">
        <f ca="1">IF(H$1="","",IFERROR(SUM($B324:H324)/H290,""))</f>
        <v/>
      </c>
      <c r="I358" s="124" t="str">
        <f ca="1">IF(I$1="","",IFERROR(SUM($B324:I324)/I290,""))</f>
        <v/>
      </c>
      <c r="J358" s="124" t="str">
        <f ca="1">IF(J$1="","",IFERROR(SUM($B324:J324)/J290,""))</f>
        <v/>
      </c>
      <c r="K358" s="124" t="str">
        <f ca="1">IF(K$1="","",IFERROR(SUM($B324:K324)/K290,""))</f>
        <v/>
      </c>
      <c r="L358" s="124" t="str">
        <f ca="1">IF(L$1="","",IFERROR(SUM($B324:L324)/L290,""))</f>
        <v/>
      </c>
      <c r="M358" s="124" t="str">
        <f ca="1">IF(M$1="","",IFERROR(SUM($B324:M324)/M290,""))</f>
        <v/>
      </c>
      <c r="N358" s="124" t="str">
        <f ca="1">IF(N$1="","",IFERROR(SUM($B324:N324)/N290,""))</f>
        <v/>
      </c>
      <c r="O358" s="124" t="str">
        <f ca="1">IF(O$1="","",IFERROR(SUM($B324:O324)/O290,""))</f>
        <v/>
      </c>
      <c r="P358" s="124" t="str">
        <f ca="1">IF(P$1="","",IFERROR(SUM($B324:P324)/P290,""))</f>
        <v/>
      </c>
      <c r="Q358" s="124" t="str">
        <f ca="1">IF(Q$1="","",IFERROR(SUM($B324:Q324)/Q290,""))</f>
        <v/>
      </c>
      <c r="R358" s="124" t="str">
        <f ca="1">IF(R$1="","",IFERROR(SUM($B324:R324)/R290,""))</f>
        <v/>
      </c>
      <c r="S358" s="124" t="str">
        <f ca="1">IF(S$1="","",IFERROR(SUM($B324:S324)/S290,""))</f>
        <v/>
      </c>
      <c r="T358" s="124" t="str">
        <f ca="1">IF(T$1="","",IFERROR(SUM($B324:T324)/T290,""))</f>
        <v/>
      </c>
      <c r="U358" s="124" t="str">
        <f ca="1">IF(U$1="","",IFERROR(SUM($B324:U324)/U290,""))</f>
        <v/>
      </c>
      <c r="V358" s="124" t="str">
        <f ca="1">IF(V$1="","",IFERROR(SUM($B324:V324)/V290,""))</f>
        <v/>
      </c>
      <c r="W358" s="124" t="str">
        <f ca="1">IF(W$1="","",IFERROR(SUM($B324:W324)/W290,""))</f>
        <v/>
      </c>
      <c r="X358" s="124" t="str">
        <f ca="1">IF(X$1="","",IFERROR(SUM($B324:X324)/X290,""))</f>
        <v/>
      </c>
      <c r="Y358" s="124" t="str">
        <f ca="1">IF(Y$1="","",IFERROR(SUM($B324:Y324)/Y290,""))</f>
        <v/>
      </c>
      <c r="Z358" s="124" t="str">
        <f ca="1">IF(Z$1="","",IFERROR(SUM($B324:Z324)/Z290,""))</f>
        <v/>
      </c>
      <c r="AA358" s="124" t="str">
        <f ca="1">IF(AA$1="","",IFERROR(SUM($B324:AA324)/AA290,""))</f>
        <v/>
      </c>
      <c r="AB358" s="124" t="str">
        <f>IF(AB$1="","",IFERROR(SUM($B324:AB324)/AB290,""))</f>
        <v/>
      </c>
      <c r="AC358" s="124" t="str">
        <f>IF(AC$1="","",IFERROR(SUM($B324:AC324)/AC290,""))</f>
        <v/>
      </c>
      <c r="AD358" s="124" t="str">
        <f>IF(AD$1="","",IFERROR(SUM($B324:AD324)/AD290,""))</f>
        <v/>
      </c>
      <c r="AE358" s="124" t="str">
        <f>IF(AE$1="","",IFERROR(SUM($B324:AE324)/AE290,""))</f>
        <v/>
      </c>
      <c r="AF358" s="124" t="str">
        <f>IF(AF$1="","",IFERROR(SUM($B324:AF324)/AF290,""))</f>
        <v/>
      </c>
      <c r="AG358" s="124" t="str">
        <f>IF(AG$1="","",IFERROR(SUM($B324:AG324)/AG290,""))</f>
        <v/>
      </c>
      <c r="AH358" s="124" t="str">
        <f>IF(AH$1="","",IFERROR(SUM($B324:AH324)/AH290,""))</f>
        <v/>
      </c>
      <c r="AI358" s="124" t="str">
        <f>IF(AI$1="","",IFERROR(SUM($B324:AI324)/AI290,""))</f>
        <v/>
      </c>
      <c r="AJ358" s="124" t="str">
        <f>IF(AJ$1="","",IFERROR(SUM($B324:AJ324)/AJ290,""))</f>
        <v/>
      </c>
      <c r="AK358" s="124" t="str">
        <f>IF(AK$1="","",IFERROR(SUM($B324:AK324)/AK290,""))</f>
        <v/>
      </c>
      <c r="AL358" s="124" t="str">
        <f>IF(AL$1="","",IFERROR(SUM($B324:AL324)/AL290,""))</f>
        <v/>
      </c>
      <c r="AM358" s="124" t="str">
        <f>IF(AM$1="","",IFERROR(SUM($B324:AM324)/AM290,""))</f>
        <v/>
      </c>
      <c r="AN358" s="124" t="str">
        <f>IF(AN$1="","",IFERROR(SUM($B324:AN324)/AN290,""))</f>
        <v/>
      </c>
      <c r="AO358" s="124" t="str">
        <f>IF(AO$1="","",IFERROR(SUM($B324:AO324)/AO290,""))</f>
        <v/>
      </c>
      <c r="AP358" s="124" t="str">
        <f>IF(AP$1="","",IFERROR(SUM($B324:AP324)/AP290,""))</f>
        <v/>
      </c>
      <c r="AQ358" s="124" t="str">
        <f>IF(AQ$1="","",IFERROR(SUM($B324:AQ324)/AQ290,""))</f>
        <v/>
      </c>
      <c r="AR358" s="124" t="str">
        <f>IF(AR$1="","",IFERROR(SUM($B324:AR324)/AR290,""))</f>
        <v/>
      </c>
      <c r="AS358" s="124" t="str">
        <f>IF(AS$1="","",IFERROR(SUM($B324:AS324)/AS290,""))</f>
        <v/>
      </c>
      <c r="AT358" s="124" t="str">
        <f>IF(AT$1="","",IFERROR(SUM($B324:AT324)/AT290,""))</f>
        <v/>
      </c>
      <c r="AU358" s="124" t="str">
        <f>IF(AU$1="","",IFERROR(SUM($B324:AU324)/AU290,""))</f>
        <v/>
      </c>
      <c r="AV358" s="124" t="str">
        <f>IF(AV$1="","",IFERROR(SUM($B324:AV324)/AV290,""))</f>
        <v/>
      </c>
      <c r="AW358" s="124" t="str">
        <f>IF(AW$1="","",IFERROR(SUM($B324:AW324)/AW290,""))</f>
        <v/>
      </c>
      <c r="AX358" s="124" t="str">
        <f>IF(AX$1="","",IFERROR(SUM($B324:AX324)/AX290,""))</f>
        <v/>
      </c>
      <c r="AY358" s="124" t="str">
        <f>IF(AY$1="","",IFERROR(SUM($B324:AY324)/AY290,""))</f>
        <v/>
      </c>
      <c r="AZ358" s="124" t="str">
        <f>IF(AZ$1="","",IFERROR(SUM($B324:AZ324)/AZ290,""))</f>
        <v/>
      </c>
      <c r="BA358" s="124" t="str">
        <f>IF(BA$1="","",IFERROR(SUM($B324:BA324)/BA290,""))</f>
        <v/>
      </c>
      <c r="BB358" s="124" t="str">
        <f>IF(BB$1="","",IFERROR(SUM($B324:BB324)/BB290,""))</f>
        <v/>
      </c>
      <c r="BC358" s="124" t="str">
        <f>IF(BC$1="","",IFERROR(SUM($B324:BC324)/BC290,""))</f>
        <v/>
      </c>
      <c r="BD358" s="124" t="str">
        <f>IF(BD$1="","",IFERROR(SUM($B324:BD324)/BD290,""))</f>
        <v/>
      </c>
      <c r="BE358" s="124" t="str">
        <f>IF(BE$1="","",IFERROR(SUM($B324:BE324)/BE290,""))</f>
        <v/>
      </c>
    </row>
    <row r="359" spans="1:57">
      <c r="A359" s="3" t="str">
        <f t="shared" si="27"/>
        <v/>
      </c>
      <c r="B359" s="124" t="str">
        <f ca="1">IF(B$1="","",IFERROR(SUM($B325:B325)/B291,""))</f>
        <v/>
      </c>
      <c r="C359" s="124" t="str">
        <f ca="1">IF(C$1="","",IFERROR(SUM($B325:C325)/C291,""))</f>
        <v/>
      </c>
      <c r="D359" s="124" t="str">
        <f ca="1">IF(D$1="","",IFERROR(SUM($B325:D325)/D291,""))</f>
        <v/>
      </c>
      <c r="E359" s="124" t="str">
        <f ca="1">IF(E$1="","",IFERROR(SUM($B325:E325)/E291,""))</f>
        <v/>
      </c>
      <c r="F359" s="124" t="str">
        <f ca="1">IF(F$1="","",IFERROR(SUM($B325:F325)/F291,""))</f>
        <v/>
      </c>
      <c r="G359" s="124" t="str">
        <f ca="1">IF(G$1="","",IFERROR(SUM($B325:G325)/G291,""))</f>
        <v/>
      </c>
      <c r="H359" s="124" t="str">
        <f ca="1">IF(H$1="","",IFERROR(SUM($B325:H325)/H291,""))</f>
        <v/>
      </c>
      <c r="I359" s="124" t="str">
        <f ca="1">IF(I$1="","",IFERROR(SUM($B325:I325)/I291,""))</f>
        <v/>
      </c>
      <c r="J359" s="124" t="str">
        <f ca="1">IF(J$1="","",IFERROR(SUM($B325:J325)/J291,""))</f>
        <v/>
      </c>
      <c r="K359" s="124" t="str">
        <f ca="1">IF(K$1="","",IFERROR(SUM($B325:K325)/K291,""))</f>
        <v/>
      </c>
      <c r="L359" s="124" t="str">
        <f ca="1">IF(L$1="","",IFERROR(SUM($B325:L325)/L291,""))</f>
        <v/>
      </c>
      <c r="M359" s="124" t="str">
        <f ca="1">IF(M$1="","",IFERROR(SUM($B325:M325)/M291,""))</f>
        <v/>
      </c>
      <c r="N359" s="124" t="str">
        <f ca="1">IF(N$1="","",IFERROR(SUM($B325:N325)/N291,""))</f>
        <v/>
      </c>
      <c r="O359" s="124" t="str">
        <f ca="1">IF(O$1="","",IFERROR(SUM($B325:O325)/O291,""))</f>
        <v/>
      </c>
      <c r="P359" s="124" t="str">
        <f ca="1">IF(P$1="","",IFERROR(SUM($B325:P325)/P291,""))</f>
        <v/>
      </c>
      <c r="Q359" s="124" t="str">
        <f ca="1">IF(Q$1="","",IFERROR(SUM($B325:Q325)/Q291,""))</f>
        <v/>
      </c>
      <c r="R359" s="124" t="str">
        <f ca="1">IF(R$1="","",IFERROR(SUM($B325:R325)/R291,""))</f>
        <v/>
      </c>
      <c r="S359" s="124" t="str">
        <f ca="1">IF(S$1="","",IFERROR(SUM($B325:S325)/S291,""))</f>
        <v/>
      </c>
      <c r="T359" s="124" t="str">
        <f ca="1">IF(T$1="","",IFERROR(SUM($B325:T325)/T291,""))</f>
        <v/>
      </c>
      <c r="U359" s="124" t="str">
        <f ca="1">IF(U$1="","",IFERROR(SUM($B325:U325)/U291,""))</f>
        <v/>
      </c>
      <c r="V359" s="124" t="str">
        <f ca="1">IF(V$1="","",IFERROR(SUM($B325:V325)/V291,""))</f>
        <v/>
      </c>
      <c r="W359" s="124" t="str">
        <f ca="1">IF(W$1="","",IFERROR(SUM($B325:W325)/W291,""))</f>
        <v/>
      </c>
      <c r="X359" s="124" t="str">
        <f ca="1">IF(X$1="","",IFERROR(SUM($B325:X325)/X291,""))</f>
        <v/>
      </c>
      <c r="Y359" s="124" t="str">
        <f ca="1">IF(Y$1="","",IFERROR(SUM($B325:Y325)/Y291,""))</f>
        <v/>
      </c>
      <c r="Z359" s="124" t="str">
        <f ca="1">IF(Z$1="","",IFERROR(SUM($B325:Z325)/Z291,""))</f>
        <v/>
      </c>
      <c r="AA359" s="124" t="str">
        <f ca="1">IF(AA$1="","",IFERROR(SUM($B325:AA325)/AA291,""))</f>
        <v/>
      </c>
      <c r="AB359" s="124" t="str">
        <f>IF(AB$1="","",IFERROR(SUM($B325:AB325)/AB291,""))</f>
        <v/>
      </c>
      <c r="AC359" s="124" t="str">
        <f>IF(AC$1="","",IFERROR(SUM($B325:AC325)/AC291,""))</f>
        <v/>
      </c>
      <c r="AD359" s="124" t="str">
        <f>IF(AD$1="","",IFERROR(SUM($B325:AD325)/AD291,""))</f>
        <v/>
      </c>
      <c r="AE359" s="124" t="str">
        <f>IF(AE$1="","",IFERROR(SUM($B325:AE325)/AE291,""))</f>
        <v/>
      </c>
      <c r="AF359" s="124" t="str">
        <f>IF(AF$1="","",IFERROR(SUM($B325:AF325)/AF291,""))</f>
        <v/>
      </c>
      <c r="AG359" s="124" t="str">
        <f>IF(AG$1="","",IFERROR(SUM($B325:AG325)/AG291,""))</f>
        <v/>
      </c>
      <c r="AH359" s="124" t="str">
        <f>IF(AH$1="","",IFERROR(SUM($B325:AH325)/AH291,""))</f>
        <v/>
      </c>
      <c r="AI359" s="124" t="str">
        <f>IF(AI$1="","",IFERROR(SUM($B325:AI325)/AI291,""))</f>
        <v/>
      </c>
      <c r="AJ359" s="124" t="str">
        <f>IF(AJ$1="","",IFERROR(SUM($B325:AJ325)/AJ291,""))</f>
        <v/>
      </c>
      <c r="AK359" s="124" t="str">
        <f>IF(AK$1="","",IFERROR(SUM($B325:AK325)/AK291,""))</f>
        <v/>
      </c>
      <c r="AL359" s="124" t="str">
        <f>IF(AL$1="","",IFERROR(SUM($B325:AL325)/AL291,""))</f>
        <v/>
      </c>
      <c r="AM359" s="124" t="str">
        <f>IF(AM$1="","",IFERROR(SUM($B325:AM325)/AM291,""))</f>
        <v/>
      </c>
      <c r="AN359" s="124" t="str">
        <f>IF(AN$1="","",IFERROR(SUM($B325:AN325)/AN291,""))</f>
        <v/>
      </c>
      <c r="AO359" s="124" t="str">
        <f>IF(AO$1="","",IFERROR(SUM($B325:AO325)/AO291,""))</f>
        <v/>
      </c>
      <c r="AP359" s="124" t="str">
        <f>IF(AP$1="","",IFERROR(SUM($B325:AP325)/AP291,""))</f>
        <v/>
      </c>
      <c r="AQ359" s="124" t="str">
        <f>IF(AQ$1="","",IFERROR(SUM($B325:AQ325)/AQ291,""))</f>
        <v/>
      </c>
      <c r="AR359" s="124" t="str">
        <f>IF(AR$1="","",IFERROR(SUM($B325:AR325)/AR291,""))</f>
        <v/>
      </c>
      <c r="AS359" s="124" t="str">
        <f>IF(AS$1="","",IFERROR(SUM($B325:AS325)/AS291,""))</f>
        <v/>
      </c>
      <c r="AT359" s="124" t="str">
        <f>IF(AT$1="","",IFERROR(SUM($B325:AT325)/AT291,""))</f>
        <v/>
      </c>
      <c r="AU359" s="124" t="str">
        <f>IF(AU$1="","",IFERROR(SUM($B325:AU325)/AU291,""))</f>
        <v/>
      </c>
      <c r="AV359" s="124" t="str">
        <f>IF(AV$1="","",IFERROR(SUM($B325:AV325)/AV291,""))</f>
        <v/>
      </c>
      <c r="AW359" s="124" t="str">
        <f>IF(AW$1="","",IFERROR(SUM($B325:AW325)/AW291,""))</f>
        <v/>
      </c>
      <c r="AX359" s="124" t="str">
        <f>IF(AX$1="","",IFERROR(SUM($B325:AX325)/AX291,""))</f>
        <v/>
      </c>
      <c r="AY359" s="124" t="str">
        <f>IF(AY$1="","",IFERROR(SUM($B325:AY325)/AY291,""))</f>
        <v/>
      </c>
      <c r="AZ359" s="124" t="str">
        <f>IF(AZ$1="","",IFERROR(SUM($B325:AZ325)/AZ291,""))</f>
        <v/>
      </c>
      <c r="BA359" s="124" t="str">
        <f>IF(BA$1="","",IFERROR(SUM($B325:BA325)/BA291,""))</f>
        <v/>
      </c>
      <c r="BB359" s="124" t="str">
        <f>IF(BB$1="","",IFERROR(SUM($B325:BB325)/BB291,""))</f>
        <v/>
      </c>
      <c r="BC359" s="124" t="str">
        <f>IF(BC$1="","",IFERROR(SUM($B325:BC325)/BC291,""))</f>
        <v/>
      </c>
      <c r="BD359" s="124" t="str">
        <f>IF(BD$1="","",IFERROR(SUM($B325:BD325)/BD291,""))</f>
        <v/>
      </c>
      <c r="BE359" s="124" t="str">
        <f>IF(BE$1="","",IFERROR(SUM($B325:BE325)/BE291,""))</f>
        <v/>
      </c>
    </row>
    <row r="360" spans="1:57">
      <c r="A360" s="3" t="str">
        <f t="shared" si="27"/>
        <v/>
      </c>
      <c r="B360" s="124" t="str">
        <f ca="1">IF(B$1="","",IFERROR(SUM($B326:B326)/B292,""))</f>
        <v/>
      </c>
      <c r="C360" s="124" t="str">
        <f ca="1">IF(C$1="","",IFERROR(SUM($B326:C326)/C292,""))</f>
        <v/>
      </c>
      <c r="D360" s="124" t="str">
        <f ca="1">IF(D$1="","",IFERROR(SUM($B326:D326)/D292,""))</f>
        <v/>
      </c>
      <c r="E360" s="124" t="str">
        <f ca="1">IF(E$1="","",IFERROR(SUM($B326:E326)/E292,""))</f>
        <v/>
      </c>
      <c r="F360" s="124" t="str">
        <f ca="1">IF(F$1="","",IFERROR(SUM($B326:F326)/F292,""))</f>
        <v/>
      </c>
      <c r="G360" s="124" t="str">
        <f ca="1">IF(G$1="","",IFERROR(SUM($B326:G326)/G292,""))</f>
        <v/>
      </c>
      <c r="H360" s="124" t="str">
        <f ca="1">IF(H$1="","",IFERROR(SUM($B326:H326)/H292,""))</f>
        <v/>
      </c>
      <c r="I360" s="124" t="str">
        <f ca="1">IF(I$1="","",IFERROR(SUM($B326:I326)/I292,""))</f>
        <v/>
      </c>
      <c r="J360" s="124" t="str">
        <f ca="1">IF(J$1="","",IFERROR(SUM($B326:J326)/J292,""))</f>
        <v/>
      </c>
      <c r="K360" s="124" t="str">
        <f ca="1">IF(K$1="","",IFERROR(SUM($B326:K326)/K292,""))</f>
        <v/>
      </c>
      <c r="L360" s="124" t="str">
        <f ca="1">IF(L$1="","",IFERROR(SUM($B326:L326)/L292,""))</f>
        <v/>
      </c>
      <c r="M360" s="124" t="str">
        <f ca="1">IF(M$1="","",IFERROR(SUM($B326:M326)/M292,""))</f>
        <v/>
      </c>
      <c r="N360" s="124" t="str">
        <f ca="1">IF(N$1="","",IFERROR(SUM($B326:N326)/N292,""))</f>
        <v/>
      </c>
      <c r="O360" s="124" t="str">
        <f ca="1">IF(O$1="","",IFERROR(SUM($B326:O326)/O292,""))</f>
        <v/>
      </c>
      <c r="P360" s="124" t="str">
        <f ca="1">IF(P$1="","",IFERROR(SUM($B326:P326)/P292,""))</f>
        <v/>
      </c>
      <c r="Q360" s="124" t="str">
        <f ca="1">IF(Q$1="","",IFERROR(SUM($B326:Q326)/Q292,""))</f>
        <v/>
      </c>
      <c r="R360" s="124" t="str">
        <f ca="1">IF(R$1="","",IFERROR(SUM($B326:R326)/R292,""))</f>
        <v/>
      </c>
      <c r="S360" s="124" t="str">
        <f ca="1">IF(S$1="","",IFERROR(SUM($B326:S326)/S292,""))</f>
        <v/>
      </c>
      <c r="T360" s="124" t="str">
        <f ca="1">IF(T$1="","",IFERROR(SUM($B326:T326)/T292,""))</f>
        <v/>
      </c>
      <c r="U360" s="124" t="str">
        <f ca="1">IF(U$1="","",IFERROR(SUM($B326:U326)/U292,""))</f>
        <v/>
      </c>
      <c r="V360" s="124" t="str">
        <f ca="1">IF(V$1="","",IFERROR(SUM($B326:V326)/V292,""))</f>
        <v/>
      </c>
      <c r="W360" s="124" t="str">
        <f ca="1">IF(W$1="","",IFERROR(SUM($B326:W326)/W292,""))</f>
        <v/>
      </c>
      <c r="X360" s="124" t="str">
        <f ca="1">IF(X$1="","",IFERROR(SUM($B326:X326)/X292,""))</f>
        <v/>
      </c>
      <c r="Y360" s="124" t="str">
        <f ca="1">IF(Y$1="","",IFERROR(SUM($B326:Y326)/Y292,""))</f>
        <v/>
      </c>
      <c r="Z360" s="124" t="str">
        <f ca="1">IF(Z$1="","",IFERROR(SUM($B326:Z326)/Z292,""))</f>
        <v/>
      </c>
      <c r="AA360" s="124" t="str">
        <f ca="1">IF(AA$1="","",IFERROR(SUM($B326:AA326)/AA292,""))</f>
        <v/>
      </c>
      <c r="AB360" s="124" t="str">
        <f>IF(AB$1="","",IFERROR(SUM($B326:AB326)/AB292,""))</f>
        <v/>
      </c>
      <c r="AC360" s="124" t="str">
        <f>IF(AC$1="","",IFERROR(SUM($B326:AC326)/AC292,""))</f>
        <v/>
      </c>
      <c r="AD360" s="124" t="str">
        <f>IF(AD$1="","",IFERROR(SUM($B326:AD326)/AD292,""))</f>
        <v/>
      </c>
      <c r="AE360" s="124" t="str">
        <f>IF(AE$1="","",IFERROR(SUM($B326:AE326)/AE292,""))</f>
        <v/>
      </c>
      <c r="AF360" s="124" t="str">
        <f>IF(AF$1="","",IFERROR(SUM($B326:AF326)/AF292,""))</f>
        <v/>
      </c>
      <c r="AG360" s="124" t="str">
        <f>IF(AG$1="","",IFERROR(SUM($B326:AG326)/AG292,""))</f>
        <v/>
      </c>
      <c r="AH360" s="124" t="str">
        <f>IF(AH$1="","",IFERROR(SUM($B326:AH326)/AH292,""))</f>
        <v/>
      </c>
      <c r="AI360" s="124" t="str">
        <f>IF(AI$1="","",IFERROR(SUM($B326:AI326)/AI292,""))</f>
        <v/>
      </c>
      <c r="AJ360" s="124" t="str">
        <f>IF(AJ$1="","",IFERROR(SUM($B326:AJ326)/AJ292,""))</f>
        <v/>
      </c>
      <c r="AK360" s="124" t="str">
        <f>IF(AK$1="","",IFERROR(SUM($B326:AK326)/AK292,""))</f>
        <v/>
      </c>
      <c r="AL360" s="124" t="str">
        <f>IF(AL$1="","",IFERROR(SUM($B326:AL326)/AL292,""))</f>
        <v/>
      </c>
      <c r="AM360" s="124" t="str">
        <f>IF(AM$1="","",IFERROR(SUM($B326:AM326)/AM292,""))</f>
        <v/>
      </c>
      <c r="AN360" s="124" t="str">
        <f>IF(AN$1="","",IFERROR(SUM($B326:AN326)/AN292,""))</f>
        <v/>
      </c>
      <c r="AO360" s="124" t="str">
        <f>IF(AO$1="","",IFERROR(SUM($B326:AO326)/AO292,""))</f>
        <v/>
      </c>
      <c r="AP360" s="124" t="str">
        <f>IF(AP$1="","",IFERROR(SUM($B326:AP326)/AP292,""))</f>
        <v/>
      </c>
      <c r="AQ360" s="124" t="str">
        <f>IF(AQ$1="","",IFERROR(SUM($B326:AQ326)/AQ292,""))</f>
        <v/>
      </c>
      <c r="AR360" s="124" t="str">
        <f>IF(AR$1="","",IFERROR(SUM($B326:AR326)/AR292,""))</f>
        <v/>
      </c>
      <c r="AS360" s="124" t="str">
        <f>IF(AS$1="","",IFERROR(SUM($B326:AS326)/AS292,""))</f>
        <v/>
      </c>
      <c r="AT360" s="124" t="str">
        <f>IF(AT$1="","",IFERROR(SUM($B326:AT326)/AT292,""))</f>
        <v/>
      </c>
      <c r="AU360" s="124" t="str">
        <f>IF(AU$1="","",IFERROR(SUM($B326:AU326)/AU292,""))</f>
        <v/>
      </c>
      <c r="AV360" s="124" t="str">
        <f>IF(AV$1="","",IFERROR(SUM($B326:AV326)/AV292,""))</f>
        <v/>
      </c>
      <c r="AW360" s="124" t="str">
        <f>IF(AW$1="","",IFERROR(SUM($B326:AW326)/AW292,""))</f>
        <v/>
      </c>
      <c r="AX360" s="124" t="str">
        <f>IF(AX$1="","",IFERROR(SUM($B326:AX326)/AX292,""))</f>
        <v/>
      </c>
      <c r="AY360" s="124" t="str">
        <f>IF(AY$1="","",IFERROR(SUM($B326:AY326)/AY292,""))</f>
        <v/>
      </c>
      <c r="AZ360" s="124" t="str">
        <f>IF(AZ$1="","",IFERROR(SUM($B326:AZ326)/AZ292,""))</f>
        <v/>
      </c>
      <c r="BA360" s="124" t="str">
        <f>IF(BA$1="","",IFERROR(SUM($B326:BA326)/BA292,""))</f>
        <v/>
      </c>
      <c r="BB360" s="124" t="str">
        <f>IF(BB$1="","",IFERROR(SUM($B326:BB326)/BB292,""))</f>
        <v/>
      </c>
      <c r="BC360" s="124" t="str">
        <f>IF(BC$1="","",IFERROR(SUM($B326:BC326)/BC292,""))</f>
        <v/>
      </c>
      <c r="BD360" s="124" t="str">
        <f>IF(BD$1="","",IFERROR(SUM($B326:BD326)/BD292,""))</f>
        <v/>
      </c>
      <c r="BE360" s="124" t="str">
        <f>IF(BE$1="","",IFERROR(SUM($B326:BE326)/BE292,""))</f>
        <v/>
      </c>
    </row>
    <row r="361" spans="1:57">
      <c r="A361" s="3" t="str">
        <f t="shared" si="27"/>
        <v/>
      </c>
      <c r="B361" s="124" t="str">
        <f ca="1">IF(B$1="","",IFERROR(SUM($B327:B327)/B293,""))</f>
        <v/>
      </c>
      <c r="C361" s="124" t="str">
        <f ca="1">IF(C$1="","",IFERROR(SUM($B327:C327)/C293,""))</f>
        <v/>
      </c>
      <c r="D361" s="124" t="str">
        <f ca="1">IF(D$1="","",IFERROR(SUM($B327:D327)/D293,""))</f>
        <v/>
      </c>
      <c r="E361" s="124" t="str">
        <f ca="1">IF(E$1="","",IFERROR(SUM($B327:E327)/E293,""))</f>
        <v/>
      </c>
      <c r="F361" s="124" t="str">
        <f ca="1">IF(F$1="","",IFERROR(SUM($B327:F327)/F293,""))</f>
        <v/>
      </c>
      <c r="G361" s="124" t="str">
        <f ca="1">IF(G$1="","",IFERROR(SUM($B327:G327)/G293,""))</f>
        <v/>
      </c>
      <c r="H361" s="124" t="str">
        <f ca="1">IF(H$1="","",IFERROR(SUM($B327:H327)/H293,""))</f>
        <v/>
      </c>
      <c r="I361" s="124" t="str">
        <f ca="1">IF(I$1="","",IFERROR(SUM($B327:I327)/I293,""))</f>
        <v/>
      </c>
      <c r="J361" s="124" t="str">
        <f ca="1">IF(J$1="","",IFERROR(SUM($B327:J327)/J293,""))</f>
        <v/>
      </c>
      <c r="K361" s="124" t="str">
        <f ca="1">IF(K$1="","",IFERROR(SUM($B327:K327)/K293,""))</f>
        <v/>
      </c>
      <c r="L361" s="124" t="str">
        <f ca="1">IF(L$1="","",IFERROR(SUM($B327:L327)/L293,""))</f>
        <v/>
      </c>
      <c r="M361" s="124" t="str">
        <f ca="1">IF(M$1="","",IFERROR(SUM($B327:M327)/M293,""))</f>
        <v/>
      </c>
      <c r="N361" s="124" t="str">
        <f ca="1">IF(N$1="","",IFERROR(SUM($B327:N327)/N293,""))</f>
        <v/>
      </c>
      <c r="O361" s="124" t="str">
        <f ca="1">IF(O$1="","",IFERROR(SUM($B327:O327)/O293,""))</f>
        <v/>
      </c>
      <c r="P361" s="124" t="str">
        <f ca="1">IF(P$1="","",IFERROR(SUM($B327:P327)/P293,""))</f>
        <v/>
      </c>
      <c r="Q361" s="124" t="str">
        <f ca="1">IF(Q$1="","",IFERROR(SUM($B327:Q327)/Q293,""))</f>
        <v/>
      </c>
      <c r="R361" s="124" t="str">
        <f ca="1">IF(R$1="","",IFERROR(SUM($B327:R327)/R293,""))</f>
        <v/>
      </c>
      <c r="S361" s="124" t="str">
        <f ca="1">IF(S$1="","",IFERROR(SUM($B327:S327)/S293,""))</f>
        <v/>
      </c>
      <c r="T361" s="124" t="str">
        <f ca="1">IF(T$1="","",IFERROR(SUM($B327:T327)/T293,""))</f>
        <v/>
      </c>
      <c r="U361" s="124" t="str">
        <f ca="1">IF(U$1="","",IFERROR(SUM($B327:U327)/U293,""))</f>
        <v/>
      </c>
      <c r="V361" s="124" t="str">
        <f ca="1">IF(V$1="","",IFERROR(SUM($B327:V327)/V293,""))</f>
        <v/>
      </c>
      <c r="W361" s="124" t="str">
        <f ca="1">IF(W$1="","",IFERROR(SUM($B327:W327)/W293,""))</f>
        <v/>
      </c>
      <c r="X361" s="124" t="str">
        <f ca="1">IF(X$1="","",IFERROR(SUM($B327:X327)/X293,""))</f>
        <v/>
      </c>
      <c r="Y361" s="124" t="str">
        <f ca="1">IF(Y$1="","",IFERROR(SUM($B327:Y327)/Y293,""))</f>
        <v/>
      </c>
      <c r="Z361" s="124" t="str">
        <f ca="1">IF(Z$1="","",IFERROR(SUM($B327:Z327)/Z293,""))</f>
        <v/>
      </c>
      <c r="AA361" s="124" t="str">
        <f ca="1">IF(AA$1="","",IFERROR(SUM($B327:AA327)/AA293,""))</f>
        <v/>
      </c>
      <c r="AB361" s="124" t="str">
        <f>IF(AB$1="","",IFERROR(SUM($B327:AB327)/AB293,""))</f>
        <v/>
      </c>
      <c r="AC361" s="124" t="str">
        <f>IF(AC$1="","",IFERROR(SUM($B327:AC327)/AC293,""))</f>
        <v/>
      </c>
      <c r="AD361" s="124" t="str">
        <f>IF(AD$1="","",IFERROR(SUM($B327:AD327)/AD293,""))</f>
        <v/>
      </c>
      <c r="AE361" s="124" t="str">
        <f>IF(AE$1="","",IFERROR(SUM($B327:AE327)/AE293,""))</f>
        <v/>
      </c>
      <c r="AF361" s="124" t="str">
        <f>IF(AF$1="","",IFERROR(SUM($B327:AF327)/AF293,""))</f>
        <v/>
      </c>
      <c r="AG361" s="124" t="str">
        <f>IF(AG$1="","",IFERROR(SUM($B327:AG327)/AG293,""))</f>
        <v/>
      </c>
      <c r="AH361" s="124" t="str">
        <f>IF(AH$1="","",IFERROR(SUM($B327:AH327)/AH293,""))</f>
        <v/>
      </c>
      <c r="AI361" s="124" t="str">
        <f>IF(AI$1="","",IFERROR(SUM($B327:AI327)/AI293,""))</f>
        <v/>
      </c>
      <c r="AJ361" s="124" t="str">
        <f>IF(AJ$1="","",IFERROR(SUM($B327:AJ327)/AJ293,""))</f>
        <v/>
      </c>
      <c r="AK361" s="124" t="str">
        <f>IF(AK$1="","",IFERROR(SUM($B327:AK327)/AK293,""))</f>
        <v/>
      </c>
      <c r="AL361" s="124" t="str">
        <f>IF(AL$1="","",IFERROR(SUM($B327:AL327)/AL293,""))</f>
        <v/>
      </c>
      <c r="AM361" s="124" t="str">
        <f>IF(AM$1="","",IFERROR(SUM($B327:AM327)/AM293,""))</f>
        <v/>
      </c>
      <c r="AN361" s="124" t="str">
        <f>IF(AN$1="","",IFERROR(SUM($B327:AN327)/AN293,""))</f>
        <v/>
      </c>
      <c r="AO361" s="124" t="str">
        <f>IF(AO$1="","",IFERROR(SUM($B327:AO327)/AO293,""))</f>
        <v/>
      </c>
      <c r="AP361" s="124" t="str">
        <f>IF(AP$1="","",IFERROR(SUM($B327:AP327)/AP293,""))</f>
        <v/>
      </c>
      <c r="AQ361" s="124" t="str">
        <f>IF(AQ$1="","",IFERROR(SUM($B327:AQ327)/AQ293,""))</f>
        <v/>
      </c>
      <c r="AR361" s="124" t="str">
        <f>IF(AR$1="","",IFERROR(SUM($B327:AR327)/AR293,""))</f>
        <v/>
      </c>
      <c r="AS361" s="124" t="str">
        <f>IF(AS$1="","",IFERROR(SUM($B327:AS327)/AS293,""))</f>
        <v/>
      </c>
      <c r="AT361" s="124" t="str">
        <f>IF(AT$1="","",IFERROR(SUM($B327:AT327)/AT293,""))</f>
        <v/>
      </c>
      <c r="AU361" s="124" t="str">
        <f>IF(AU$1="","",IFERROR(SUM($B327:AU327)/AU293,""))</f>
        <v/>
      </c>
      <c r="AV361" s="124" t="str">
        <f>IF(AV$1="","",IFERROR(SUM($B327:AV327)/AV293,""))</f>
        <v/>
      </c>
      <c r="AW361" s="124" t="str">
        <f>IF(AW$1="","",IFERROR(SUM($B327:AW327)/AW293,""))</f>
        <v/>
      </c>
      <c r="AX361" s="124" t="str">
        <f>IF(AX$1="","",IFERROR(SUM($B327:AX327)/AX293,""))</f>
        <v/>
      </c>
      <c r="AY361" s="124" t="str">
        <f>IF(AY$1="","",IFERROR(SUM($B327:AY327)/AY293,""))</f>
        <v/>
      </c>
      <c r="AZ361" s="124" t="str">
        <f>IF(AZ$1="","",IFERROR(SUM($B327:AZ327)/AZ293,""))</f>
        <v/>
      </c>
      <c r="BA361" s="124" t="str">
        <f>IF(BA$1="","",IFERROR(SUM($B327:BA327)/BA293,""))</f>
        <v/>
      </c>
      <c r="BB361" s="124" t="str">
        <f>IF(BB$1="","",IFERROR(SUM($B327:BB327)/BB293,""))</f>
        <v/>
      </c>
      <c r="BC361" s="124" t="str">
        <f>IF(BC$1="","",IFERROR(SUM($B327:BC327)/BC293,""))</f>
        <v/>
      </c>
      <c r="BD361" s="124" t="str">
        <f>IF(BD$1="","",IFERROR(SUM($B327:BD327)/BD293,""))</f>
        <v/>
      </c>
      <c r="BE361" s="124" t="str">
        <f>IF(BE$1="","",IFERROR(SUM($B327:BE327)/BE293,""))</f>
        <v/>
      </c>
    </row>
    <row r="362" spans="1:57">
      <c r="A362" s="3" t="str">
        <f t="shared" si="27"/>
        <v/>
      </c>
      <c r="B362" s="124" t="str">
        <f ca="1">IF(B$1="","",IFERROR(SUM($B328:B328)/B294,""))</f>
        <v/>
      </c>
      <c r="C362" s="124" t="str">
        <f ca="1">IF(C$1="","",IFERROR(SUM($B328:C328)/C294,""))</f>
        <v/>
      </c>
      <c r="D362" s="124" t="str">
        <f ca="1">IF(D$1="","",IFERROR(SUM($B328:D328)/D294,""))</f>
        <v/>
      </c>
      <c r="E362" s="124" t="str">
        <f ca="1">IF(E$1="","",IFERROR(SUM($B328:E328)/E294,""))</f>
        <v/>
      </c>
      <c r="F362" s="124" t="str">
        <f ca="1">IF(F$1="","",IFERROR(SUM($B328:F328)/F294,""))</f>
        <v/>
      </c>
      <c r="G362" s="124" t="str">
        <f ca="1">IF(G$1="","",IFERROR(SUM($B328:G328)/G294,""))</f>
        <v/>
      </c>
      <c r="H362" s="124" t="str">
        <f ca="1">IF(H$1="","",IFERROR(SUM($B328:H328)/H294,""))</f>
        <v/>
      </c>
      <c r="I362" s="124" t="str">
        <f ca="1">IF(I$1="","",IFERROR(SUM($B328:I328)/I294,""))</f>
        <v/>
      </c>
      <c r="J362" s="124" t="str">
        <f ca="1">IF(J$1="","",IFERROR(SUM($B328:J328)/J294,""))</f>
        <v/>
      </c>
      <c r="K362" s="124" t="str">
        <f ca="1">IF(K$1="","",IFERROR(SUM($B328:K328)/K294,""))</f>
        <v/>
      </c>
      <c r="L362" s="124" t="str">
        <f ca="1">IF(L$1="","",IFERROR(SUM($B328:L328)/L294,""))</f>
        <v/>
      </c>
      <c r="M362" s="124" t="str">
        <f ca="1">IF(M$1="","",IFERROR(SUM($B328:M328)/M294,""))</f>
        <v/>
      </c>
      <c r="N362" s="124" t="str">
        <f ca="1">IF(N$1="","",IFERROR(SUM($B328:N328)/N294,""))</f>
        <v/>
      </c>
      <c r="O362" s="124" t="str">
        <f ca="1">IF(O$1="","",IFERROR(SUM($B328:O328)/O294,""))</f>
        <v/>
      </c>
      <c r="P362" s="124" t="str">
        <f ca="1">IF(P$1="","",IFERROR(SUM($B328:P328)/P294,""))</f>
        <v/>
      </c>
      <c r="Q362" s="124" t="str">
        <f ca="1">IF(Q$1="","",IFERROR(SUM($B328:Q328)/Q294,""))</f>
        <v/>
      </c>
      <c r="R362" s="124" t="str">
        <f ca="1">IF(R$1="","",IFERROR(SUM($B328:R328)/R294,""))</f>
        <v/>
      </c>
      <c r="S362" s="124" t="str">
        <f ca="1">IF(S$1="","",IFERROR(SUM($B328:S328)/S294,""))</f>
        <v/>
      </c>
      <c r="T362" s="124" t="str">
        <f ca="1">IF(T$1="","",IFERROR(SUM($B328:T328)/T294,""))</f>
        <v/>
      </c>
      <c r="U362" s="124" t="str">
        <f ca="1">IF(U$1="","",IFERROR(SUM($B328:U328)/U294,""))</f>
        <v/>
      </c>
      <c r="V362" s="124" t="str">
        <f ca="1">IF(V$1="","",IFERROR(SUM($B328:V328)/V294,""))</f>
        <v/>
      </c>
      <c r="W362" s="124" t="str">
        <f ca="1">IF(W$1="","",IFERROR(SUM($B328:W328)/W294,""))</f>
        <v/>
      </c>
      <c r="X362" s="124" t="str">
        <f ca="1">IF(X$1="","",IFERROR(SUM($B328:X328)/X294,""))</f>
        <v/>
      </c>
      <c r="Y362" s="124" t="str">
        <f ca="1">IF(Y$1="","",IFERROR(SUM($B328:Y328)/Y294,""))</f>
        <v/>
      </c>
      <c r="Z362" s="124" t="str">
        <f ca="1">IF(Z$1="","",IFERROR(SUM($B328:Z328)/Z294,""))</f>
        <v/>
      </c>
      <c r="AA362" s="124" t="str">
        <f ca="1">IF(AA$1="","",IFERROR(SUM($B328:AA328)/AA294,""))</f>
        <v/>
      </c>
      <c r="AB362" s="124" t="str">
        <f>IF(AB$1="","",IFERROR(SUM($B328:AB328)/AB294,""))</f>
        <v/>
      </c>
      <c r="AC362" s="124" t="str">
        <f>IF(AC$1="","",IFERROR(SUM($B328:AC328)/AC294,""))</f>
        <v/>
      </c>
      <c r="AD362" s="124" t="str">
        <f>IF(AD$1="","",IFERROR(SUM($B328:AD328)/AD294,""))</f>
        <v/>
      </c>
      <c r="AE362" s="124" t="str">
        <f>IF(AE$1="","",IFERROR(SUM($B328:AE328)/AE294,""))</f>
        <v/>
      </c>
      <c r="AF362" s="124" t="str">
        <f>IF(AF$1="","",IFERROR(SUM($B328:AF328)/AF294,""))</f>
        <v/>
      </c>
      <c r="AG362" s="124" t="str">
        <f>IF(AG$1="","",IFERROR(SUM($B328:AG328)/AG294,""))</f>
        <v/>
      </c>
      <c r="AH362" s="124" t="str">
        <f>IF(AH$1="","",IFERROR(SUM($B328:AH328)/AH294,""))</f>
        <v/>
      </c>
      <c r="AI362" s="124" t="str">
        <f>IF(AI$1="","",IFERROR(SUM($B328:AI328)/AI294,""))</f>
        <v/>
      </c>
      <c r="AJ362" s="124" t="str">
        <f>IF(AJ$1="","",IFERROR(SUM($B328:AJ328)/AJ294,""))</f>
        <v/>
      </c>
      <c r="AK362" s="124" t="str">
        <f>IF(AK$1="","",IFERROR(SUM($B328:AK328)/AK294,""))</f>
        <v/>
      </c>
      <c r="AL362" s="124" t="str">
        <f>IF(AL$1="","",IFERROR(SUM($B328:AL328)/AL294,""))</f>
        <v/>
      </c>
      <c r="AM362" s="124" t="str">
        <f>IF(AM$1="","",IFERROR(SUM($B328:AM328)/AM294,""))</f>
        <v/>
      </c>
      <c r="AN362" s="124" t="str">
        <f>IF(AN$1="","",IFERROR(SUM($B328:AN328)/AN294,""))</f>
        <v/>
      </c>
      <c r="AO362" s="124" t="str">
        <f>IF(AO$1="","",IFERROR(SUM($B328:AO328)/AO294,""))</f>
        <v/>
      </c>
      <c r="AP362" s="124" t="str">
        <f>IF(AP$1="","",IFERROR(SUM($B328:AP328)/AP294,""))</f>
        <v/>
      </c>
      <c r="AQ362" s="124" t="str">
        <f>IF(AQ$1="","",IFERROR(SUM($B328:AQ328)/AQ294,""))</f>
        <v/>
      </c>
      <c r="AR362" s="124" t="str">
        <f>IF(AR$1="","",IFERROR(SUM($B328:AR328)/AR294,""))</f>
        <v/>
      </c>
      <c r="AS362" s="124" t="str">
        <f>IF(AS$1="","",IFERROR(SUM($B328:AS328)/AS294,""))</f>
        <v/>
      </c>
      <c r="AT362" s="124" t="str">
        <f>IF(AT$1="","",IFERROR(SUM($B328:AT328)/AT294,""))</f>
        <v/>
      </c>
      <c r="AU362" s="124" t="str">
        <f>IF(AU$1="","",IFERROR(SUM($B328:AU328)/AU294,""))</f>
        <v/>
      </c>
      <c r="AV362" s="124" t="str">
        <f>IF(AV$1="","",IFERROR(SUM($B328:AV328)/AV294,""))</f>
        <v/>
      </c>
      <c r="AW362" s="124" t="str">
        <f>IF(AW$1="","",IFERROR(SUM($B328:AW328)/AW294,""))</f>
        <v/>
      </c>
      <c r="AX362" s="124" t="str">
        <f>IF(AX$1="","",IFERROR(SUM($B328:AX328)/AX294,""))</f>
        <v/>
      </c>
      <c r="AY362" s="124" t="str">
        <f>IF(AY$1="","",IFERROR(SUM($B328:AY328)/AY294,""))</f>
        <v/>
      </c>
      <c r="AZ362" s="124" t="str">
        <f>IF(AZ$1="","",IFERROR(SUM($B328:AZ328)/AZ294,""))</f>
        <v/>
      </c>
      <c r="BA362" s="124" t="str">
        <f>IF(BA$1="","",IFERROR(SUM($B328:BA328)/BA294,""))</f>
        <v/>
      </c>
      <c r="BB362" s="124" t="str">
        <f>IF(BB$1="","",IFERROR(SUM($B328:BB328)/BB294,""))</f>
        <v/>
      </c>
      <c r="BC362" s="124" t="str">
        <f>IF(BC$1="","",IFERROR(SUM($B328:BC328)/BC294,""))</f>
        <v/>
      </c>
      <c r="BD362" s="124" t="str">
        <f>IF(BD$1="","",IFERROR(SUM($B328:BD328)/BD294,""))</f>
        <v/>
      </c>
      <c r="BE362" s="124" t="str">
        <f>IF(BE$1="","",IFERROR(SUM($B328:BE328)/BE294,""))</f>
        <v/>
      </c>
    </row>
    <row r="363" spans="1:57">
      <c r="A363" s="3" t="str">
        <f t="shared" si="27"/>
        <v/>
      </c>
      <c r="B363" s="124" t="str">
        <f ca="1">IF(B$1="","",IFERROR(SUM($B329:B329)/B295,""))</f>
        <v/>
      </c>
      <c r="C363" s="124" t="str">
        <f ca="1">IF(C$1="","",IFERROR(SUM($B329:C329)/C295,""))</f>
        <v/>
      </c>
      <c r="D363" s="124" t="str">
        <f ca="1">IF(D$1="","",IFERROR(SUM($B329:D329)/D295,""))</f>
        <v/>
      </c>
      <c r="E363" s="124" t="str">
        <f ca="1">IF(E$1="","",IFERROR(SUM($B329:E329)/E295,""))</f>
        <v/>
      </c>
      <c r="F363" s="124" t="str">
        <f ca="1">IF(F$1="","",IFERROR(SUM($B329:F329)/F295,""))</f>
        <v/>
      </c>
      <c r="G363" s="124" t="str">
        <f ca="1">IF(G$1="","",IFERROR(SUM($B329:G329)/G295,""))</f>
        <v/>
      </c>
      <c r="H363" s="124" t="str">
        <f ca="1">IF(H$1="","",IFERROR(SUM($B329:H329)/H295,""))</f>
        <v/>
      </c>
      <c r="I363" s="124" t="str">
        <f ca="1">IF(I$1="","",IFERROR(SUM($B329:I329)/I295,""))</f>
        <v/>
      </c>
      <c r="J363" s="124" t="str">
        <f ca="1">IF(J$1="","",IFERROR(SUM($B329:J329)/J295,""))</f>
        <v/>
      </c>
      <c r="K363" s="124" t="str">
        <f ca="1">IF(K$1="","",IFERROR(SUM($B329:K329)/K295,""))</f>
        <v/>
      </c>
      <c r="L363" s="124" t="str">
        <f ca="1">IF(L$1="","",IFERROR(SUM($B329:L329)/L295,""))</f>
        <v/>
      </c>
      <c r="M363" s="124" t="str">
        <f ca="1">IF(M$1="","",IFERROR(SUM($B329:M329)/M295,""))</f>
        <v/>
      </c>
      <c r="N363" s="124" t="str">
        <f ca="1">IF(N$1="","",IFERROR(SUM($B329:N329)/N295,""))</f>
        <v/>
      </c>
      <c r="O363" s="124" t="str">
        <f ca="1">IF(O$1="","",IFERROR(SUM($B329:O329)/O295,""))</f>
        <v/>
      </c>
      <c r="P363" s="124" t="str">
        <f ca="1">IF(P$1="","",IFERROR(SUM($B329:P329)/P295,""))</f>
        <v/>
      </c>
      <c r="Q363" s="124" t="str">
        <f ca="1">IF(Q$1="","",IFERROR(SUM($B329:Q329)/Q295,""))</f>
        <v/>
      </c>
      <c r="R363" s="124" t="str">
        <f ca="1">IF(R$1="","",IFERROR(SUM($B329:R329)/R295,""))</f>
        <v/>
      </c>
      <c r="S363" s="124" t="str">
        <f ca="1">IF(S$1="","",IFERROR(SUM($B329:S329)/S295,""))</f>
        <v/>
      </c>
      <c r="T363" s="124" t="str">
        <f ca="1">IF(T$1="","",IFERROR(SUM($B329:T329)/T295,""))</f>
        <v/>
      </c>
      <c r="U363" s="124" t="str">
        <f ca="1">IF(U$1="","",IFERROR(SUM($B329:U329)/U295,""))</f>
        <v/>
      </c>
      <c r="V363" s="124" t="str">
        <f ca="1">IF(V$1="","",IFERROR(SUM($B329:V329)/V295,""))</f>
        <v/>
      </c>
      <c r="W363" s="124" t="str">
        <f ca="1">IF(W$1="","",IFERROR(SUM($B329:W329)/W295,""))</f>
        <v/>
      </c>
      <c r="X363" s="124" t="str">
        <f ca="1">IF(X$1="","",IFERROR(SUM($B329:X329)/X295,""))</f>
        <v/>
      </c>
      <c r="Y363" s="124" t="str">
        <f ca="1">IF(Y$1="","",IFERROR(SUM($B329:Y329)/Y295,""))</f>
        <v/>
      </c>
      <c r="Z363" s="124" t="str">
        <f ca="1">IF(Z$1="","",IFERROR(SUM($B329:Z329)/Z295,""))</f>
        <v/>
      </c>
      <c r="AA363" s="124" t="str">
        <f ca="1">IF(AA$1="","",IFERROR(SUM($B329:AA329)/AA295,""))</f>
        <v/>
      </c>
      <c r="AB363" s="124" t="str">
        <f>IF(AB$1="","",IFERROR(SUM($B329:AB329)/AB295,""))</f>
        <v/>
      </c>
      <c r="AC363" s="124" t="str">
        <f>IF(AC$1="","",IFERROR(SUM($B329:AC329)/AC295,""))</f>
        <v/>
      </c>
      <c r="AD363" s="124" t="str">
        <f>IF(AD$1="","",IFERROR(SUM($B329:AD329)/AD295,""))</f>
        <v/>
      </c>
      <c r="AE363" s="124" t="str">
        <f>IF(AE$1="","",IFERROR(SUM($B329:AE329)/AE295,""))</f>
        <v/>
      </c>
      <c r="AF363" s="124" t="str">
        <f>IF(AF$1="","",IFERROR(SUM($B329:AF329)/AF295,""))</f>
        <v/>
      </c>
      <c r="AG363" s="124" t="str">
        <f>IF(AG$1="","",IFERROR(SUM($B329:AG329)/AG295,""))</f>
        <v/>
      </c>
      <c r="AH363" s="124" t="str">
        <f>IF(AH$1="","",IFERROR(SUM($B329:AH329)/AH295,""))</f>
        <v/>
      </c>
      <c r="AI363" s="124" t="str">
        <f>IF(AI$1="","",IFERROR(SUM($B329:AI329)/AI295,""))</f>
        <v/>
      </c>
      <c r="AJ363" s="124" t="str">
        <f>IF(AJ$1="","",IFERROR(SUM($B329:AJ329)/AJ295,""))</f>
        <v/>
      </c>
      <c r="AK363" s="124" t="str">
        <f>IF(AK$1="","",IFERROR(SUM($B329:AK329)/AK295,""))</f>
        <v/>
      </c>
      <c r="AL363" s="124" t="str">
        <f>IF(AL$1="","",IFERROR(SUM($B329:AL329)/AL295,""))</f>
        <v/>
      </c>
      <c r="AM363" s="124" t="str">
        <f>IF(AM$1="","",IFERROR(SUM($B329:AM329)/AM295,""))</f>
        <v/>
      </c>
      <c r="AN363" s="124" t="str">
        <f>IF(AN$1="","",IFERROR(SUM($B329:AN329)/AN295,""))</f>
        <v/>
      </c>
      <c r="AO363" s="124" t="str">
        <f>IF(AO$1="","",IFERROR(SUM($B329:AO329)/AO295,""))</f>
        <v/>
      </c>
      <c r="AP363" s="124" t="str">
        <f>IF(AP$1="","",IFERROR(SUM($B329:AP329)/AP295,""))</f>
        <v/>
      </c>
      <c r="AQ363" s="124" t="str">
        <f>IF(AQ$1="","",IFERROR(SUM($B329:AQ329)/AQ295,""))</f>
        <v/>
      </c>
      <c r="AR363" s="124" t="str">
        <f>IF(AR$1="","",IFERROR(SUM($B329:AR329)/AR295,""))</f>
        <v/>
      </c>
      <c r="AS363" s="124" t="str">
        <f>IF(AS$1="","",IFERROR(SUM($B329:AS329)/AS295,""))</f>
        <v/>
      </c>
      <c r="AT363" s="124" t="str">
        <f>IF(AT$1="","",IFERROR(SUM($B329:AT329)/AT295,""))</f>
        <v/>
      </c>
      <c r="AU363" s="124" t="str">
        <f>IF(AU$1="","",IFERROR(SUM($B329:AU329)/AU295,""))</f>
        <v/>
      </c>
      <c r="AV363" s="124" t="str">
        <f>IF(AV$1="","",IFERROR(SUM($B329:AV329)/AV295,""))</f>
        <v/>
      </c>
      <c r="AW363" s="124" t="str">
        <f>IF(AW$1="","",IFERROR(SUM($B329:AW329)/AW295,""))</f>
        <v/>
      </c>
      <c r="AX363" s="124" t="str">
        <f>IF(AX$1="","",IFERROR(SUM($B329:AX329)/AX295,""))</f>
        <v/>
      </c>
      <c r="AY363" s="124" t="str">
        <f>IF(AY$1="","",IFERROR(SUM($B329:AY329)/AY295,""))</f>
        <v/>
      </c>
      <c r="AZ363" s="124" t="str">
        <f>IF(AZ$1="","",IFERROR(SUM($B329:AZ329)/AZ295,""))</f>
        <v/>
      </c>
      <c r="BA363" s="124" t="str">
        <f>IF(BA$1="","",IFERROR(SUM($B329:BA329)/BA295,""))</f>
        <v/>
      </c>
      <c r="BB363" s="124" t="str">
        <f>IF(BB$1="","",IFERROR(SUM($B329:BB329)/BB295,""))</f>
        <v/>
      </c>
      <c r="BC363" s="124" t="str">
        <f>IF(BC$1="","",IFERROR(SUM($B329:BC329)/BC295,""))</f>
        <v/>
      </c>
      <c r="BD363" s="124" t="str">
        <f>IF(BD$1="","",IFERROR(SUM($B329:BD329)/BD295,""))</f>
        <v/>
      </c>
      <c r="BE363" s="124" t="str">
        <f>IF(BE$1="","",IFERROR(SUM($B329:BE329)/BE295,""))</f>
        <v/>
      </c>
    </row>
    <row r="364" spans="1:57">
      <c r="A364" s="3" t="str">
        <f t="shared" si="27"/>
        <v/>
      </c>
      <c r="B364" s="124" t="str">
        <f ca="1">IF(B$1="","",IFERROR(SUM($B330:B330)/B296,""))</f>
        <v/>
      </c>
      <c r="C364" s="124" t="str">
        <f ca="1">IF(C$1="","",IFERROR(SUM($B330:C330)/C296,""))</f>
        <v/>
      </c>
      <c r="D364" s="124" t="str">
        <f ca="1">IF(D$1="","",IFERROR(SUM($B330:D330)/D296,""))</f>
        <v/>
      </c>
      <c r="E364" s="124" t="str">
        <f ca="1">IF(E$1="","",IFERROR(SUM($B330:E330)/E296,""))</f>
        <v/>
      </c>
      <c r="F364" s="124" t="str">
        <f ca="1">IF(F$1="","",IFERROR(SUM($B330:F330)/F296,""))</f>
        <v/>
      </c>
      <c r="G364" s="124" t="str">
        <f ca="1">IF(G$1="","",IFERROR(SUM($B330:G330)/G296,""))</f>
        <v/>
      </c>
      <c r="H364" s="124" t="str">
        <f ca="1">IF(H$1="","",IFERROR(SUM($B330:H330)/H296,""))</f>
        <v/>
      </c>
      <c r="I364" s="124" t="str">
        <f ca="1">IF(I$1="","",IFERROR(SUM($B330:I330)/I296,""))</f>
        <v/>
      </c>
      <c r="J364" s="124" t="str">
        <f ca="1">IF(J$1="","",IFERROR(SUM($B330:J330)/J296,""))</f>
        <v/>
      </c>
      <c r="K364" s="124" t="str">
        <f ca="1">IF(K$1="","",IFERROR(SUM($B330:K330)/K296,""))</f>
        <v/>
      </c>
      <c r="L364" s="124" t="str">
        <f ca="1">IF(L$1="","",IFERROR(SUM($B330:L330)/L296,""))</f>
        <v/>
      </c>
      <c r="M364" s="124" t="str">
        <f ca="1">IF(M$1="","",IFERROR(SUM($B330:M330)/M296,""))</f>
        <v/>
      </c>
      <c r="N364" s="124" t="str">
        <f ca="1">IF(N$1="","",IFERROR(SUM($B330:N330)/N296,""))</f>
        <v/>
      </c>
      <c r="O364" s="124" t="str">
        <f ca="1">IF(O$1="","",IFERROR(SUM($B330:O330)/O296,""))</f>
        <v/>
      </c>
      <c r="P364" s="124" t="str">
        <f ca="1">IF(P$1="","",IFERROR(SUM($B330:P330)/P296,""))</f>
        <v/>
      </c>
      <c r="Q364" s="124" t="str">
        <f ca="1">IF(Q$1="","",IFERROR(SUM($B330:Q330)/Q296,""))</f>
        <v/>
      </c>
      <c r="R364" s="124" t="str">
        <f ca="1">IF(R$1="","",IFERROR(SUM($B330:R330)/R296,""))</f>
        <v/>
      </c>
      <c r="S364" s="124" t="str">
        <f ca="1">IF(S$1="","",IFERROR(SUM($B330:S330)/S296,""))</f>
        <v/>
      </c>
      <c r="T364" s="124" t="str">
        <f ca="1">IF(T$1="","",IFERROR(SUM($B330:T330)/T296,""))</f>
        <v/>
      </c>
      <c r="U364" s="124" t="str">
        <f ca="1">IF(U$1="","",IFERROR(SUM($B330:U330)/U296,""))</f>
        <v/>
      </c>
      <c r="V364" s="124" t="str">
        <f ca="1">IF(V$1="","",IFERROR(SUM($B330:V330)/V296,""))</f>
        <v/>
      </c>
      <c r="W364" s="124" t="str">
        <f ca="1">IF(W$1="","",IFERROR(SUM($B330:W330)/W296,""))</f>
        <v/>
      </c>
      <c r="X364" s="124" t="str">
        <f ca="1">IF(X$1="","",IFERROR(SUM($B330:X330)/X296,""))</f>
        <v/>
      </c>
      <c r="Y364" s="124" t="str">
        <f ca="1">IF(Y$1="","",IFERROR(SUM($B330:Y330)/Y296,""))</f>
        <v/>
      </c>
      <c r="Z364" s="124" t="str">
        <f ca="1">IF(Z$1="","",IFERROR(SUM($B330:Z330)/Z296,""))</f>
        <v/>
      </c>
      <c r="AA364" s="124" t="str">
        <f ca="1">IF(AA$1="","",IFERROR(SUM($B330:AA330)/AA296,""))</f>
        <v/>
      </c>
      <c r="AB364" s="124" t="str">
        <f>IF(AB$1="","",IFERROR(SUM($B330:AB330)/AB296,""))</f>
        <v/>
      </c>
      <c r="AC364" s="124" t="str">
        <f>IF(AC$1="","",IFERROR(SUM($B330:AC330)/AC296,""))</f>
        <v/>
      </c>
      <c r="AD364" s="124" t="str">
        <f>IF(AD$1="","",IFERROR(SUM($B330:AD330)/AD296,""))</f>
        <v/>
      </c>
      <c r="AE364" s="124" t="str">
        <f>IF(AE$1="","",IFERROR(SUM($B330:AE330)/AE296,""))</f>
        <v/>
      </c>
      <c r="AF364" s="124" t="str">
        <f>IF(AF$1="","",IFERROR(SUM($B330:AF330)/AF296,""))</f>
        <v/>
      </c>
      <c r="AG364" s="124" t="str">
        <f>IF(AG$1="","",IFERROR(SUM($B330:AG330)/AG296,""))</f>
        <v/>
      </c>
      <c r="AH364" s="124" t="str">
        <f>IF(AH$1="","",IFERROR(SUM($B330:AH330)/AH296,""))</f>
        <v/>
      </c>
      <c r="AI364" s="124" t="str">
        <f>IF(AI$1="","",IFERROR(SUM($B330:AI330)/AI296,""))</f>
        <v/>
      </c>
      <c r="AJ364" s="124" t="str">
        <f>IF(AJ$1="","",IFERROR(SUM($B330:AJ330)/AJ296,""))</f>
        <v/>
      </c>
      <c r="AK364" s="124" t="str">
        <f>IF(AK$1="","",IFERROR(SUM($B330:AK330)/AK296,""))</f>
        <v/>
      </c>
      <c r="AL364" s="124" t="str">
        <f>IF(AL$1="","",IFERROR(SUM($B330:AL330)/AL296,""))</f>
        <v/>
      </c>
      <c r="AM364" s="124" t="str">
        <f>IF(AM$1="","",IFERROR(SUM($B330:AM330)/AM296,""))</f>
        <v/>
      </c>
      <c r="AN364" s="124" t="str">
        <f>IF(AN$1="","",IFERROR(SUM($B330:AN330)/AN296,""))</f>
        <v/>
      </c>
      <c r="AO364" s="124" t="str">
        <f>IF(AO$1="","",IFERROR(SUM($B330:AO330)/AO296,""))</f>
        <v/>
      </c>
      <c r="AP364" s="124" t="str">
        <f>IF(AP$1="","",IFERROR(SUM($B330:AP330)/AP296,""))</f>
        <v/>
      </c>
      <c r="AQ364" s="124" t="str">
        <f>IF(AQ$1="","",IFERROR(SUM($B330:AQ330)/AQ296,""))</f>
        <v/>
      </c>
      <c r="AR364" s="124" t="str">
        <f>IF(AR$1="","",IFERROR(SUM($B330:AR330)/AR296,""))</f>
        <v/>
      </c>
      <c r="AS364" s="124" t="str">
        <f>IF(AS$1="","",IFERROR(SUM($B330:AS330)/AS296,""))</f>
        <v/>
      </c>
      <c r="AT364" s="124" t="str">
        <f>IF(AT$1="","",IFERROR(SUM($B330:AT330)/AT296,""))</f>
        <v/>
      </c>
      <c r="AU364" s="124" t="str">
        <f>IF(AU$1="","",IFERROR(SUM($B330:AU330)/AU296,""))</f>
        <v/>
      </c>
      <c r="AV364" s="124" t="str">
        <f>IF(AV$1="","",IFERROR(SUM($B330:AV330)/AV296,""))</f>
        <v/>
      </c>
      <c r="AW364" s="124" t="str">
        <f>IF(AW$1="","",IFERROR(SUM($B330:AW330)/AW296,""))</f>
        <v/>
      </c>
      <c r="AX364" s="124" t="str">
        <f>IF(AX$1="","",IFERROR(SUM($B330:AX330)/AX296,""))</f>
        <v/>
      </c>
      <c r="AY364" s="124" t="str">
        <f>IF(AY$1="","",IFERROR(SUM($B330:AY330)/AY296,""))</f>
        <v/>
      </c>
      <c r="AZ364" s="124" t="str">
        <f>IF(AZ$1="","",IFERROR(SUM($B330:AZ330)/AZ296,""))</f>
        <v/>
      </c>
      <c r="BA364" s="124" t="str">
        <f>IF(BA$1="","",IFERROR(SUM($B330:BA330)/BA296,""))</f>
        <v/>
      </c>
      <c r="BB364" s="124" t="str">
        <f>IF(BB$1="","",IFERROR(SUM($B330:BB330)/BB296,""))</f>
        <v/>
      </c>
      <c r="BC364" s="124" t="str">
        <f>IF(BC$1="","",IFERROR(SUM($B330:BC330)/BC296,""))</f>
        <v/>
      </c>
      <c r="BD364" s="124" t="str">
        <f>IF(BD$1="","",IFERROR(SUM($B330:BD330)/BD296,""))</f>
        <v/>
      </c>
      <c r="BE364" s="124" t="str">
        <f>IF(BE$1="","",IFERROR(SUM($B330:BE330)/BE296,""))</f>
        <v/>
      </c>
    </row>
    <row r="365" spans="1:57">
      <c r="A365" s="3" t="str">
        <f t="shared" si="27"/>
        <v/>
      </c>
      <c r="B365" s="124" t="str">
        <f ca="1">IF(B$1="","",IFERROR(SUM($B331:B331)/B297,""))</f>
        <v/>
      </c>
      <c r="C365" s="124" t="str">
        <f ca="1">IF(C$1="","",IFERROR(SUM($B331:C331)/C297,""))</f>
        <v/>
      </c>
      <c r="D365" s="124" t="str">
        <f ca="1">IF(D$1="","",IFERROR(SUM($B331:D331)/D297,""))</f>
        <v/>
      </c>
      <c r="E365" s="124" t="str">
        <f ca="1">IF(E$1="","",IFERROR(SUM($B331:E331)/E297,""))</f>
        <v/>
      </c>
      <c r="F365" s="124" t="str">
        <f ca="1">IF(F$1="","",IFERROR(SUM($B331:F331)/F297,""))</f>
        <v/>
      </c>
      <c r="G365" s="124" t="str">
        <f ca="1">IF(G$1="","",IFERROR(SUM($B331:G331)/G297,""))</f>
        <v/>
      </c>
      <c r="H365" s="124" t="str">
        <f ca="1">IF(H$1="","",IFERROR(SUM($B331:H331)/H297,""))</f>
        <v/>
      </c>
      <c r="I365" s="124" t="str">
        <f ca="1">IF(I$1="","",IFERROR(SUM($B331:I331)/I297,""))</f>
        <v/>
      </c>
      <c r="J365" s="124" t="str">
        <f ca="1">IF(J$1="","",IFERROR(SUM($B331:J331)/J297,""))</f>
        <v/>
      </c>
      <c r="K365" s="124" t="str">
        <f ca="1">IF(K$1="","",IFERROR(SUM($B331:K331)/K297,""))</f>
        <v/>
      </c>
      <c r="L365" s="124" t="str">
        <f ca="1">IF(L$1="","",IFERROR(SUM($B331:L331)/L297,""))</f>
        <v/>
      </c>
      <c r="M365" s="124" t="str">
        <f ca="1">IF(M$1="","",IFERROR(SUM($B331:M331)/M297,""))</f>
        <v/>
      </c>
      <c r="N365" s="124" t="str">
        <f ca="1">IF(N$1="","",IFERROR(SUM($B331:N331)/N297,""))</f>
        <v/>
      </c>
      <c r="O365" s="124" t="str">
        <f ca="1">IF(O$1="","",IFERROR(SUM($B331:O331)/O297,""))</f>
        <v/>
      </c>
      <c r="P365" s="124" t="str">
        <f ca="1">IF(P$1="","",IFERROR(SUM($B331:P331)/P297,""))</f>
        <v/>
      </c>
      <c r="Q365" s="124" t="str">
        <f ca="1">IF(Q$1="","",IFERROR(SUM($B331:Q331)/Q297,""))</f>
        <v/>
      </c>
      <c r="R365" s="124" t="str">
        <f ca="1">IF(R$1="","",IFERROR(SUM($B331:R331)/R297,""))</f>
        <v/>
      </c>
      <c r="S365" s="124" t="str">
        <f ca="1">IF(S$1="","",IFERROR(SUM($B331:S331)/S297,""))</f>
        <v/>
      </c>
      <c r="T365" s="124" t="str">
        <f ca="1">IF(T$1="","",IFERROR(SUM($B331:T331)/T297,""))</f>
        <v/>
      </c>
      <c r="U365" s="124" t="str">
        <f ca="1">IF(U$1="","",IFERROR(SUM($B331:U331)/U297,""))</f>
        <v/>
      </c>
      <c r="V365" s="124" t="str">
        <f ca="1">IF(V$1="","",IFERROR(SUM($B331:V331)/V297,""))</f>
        <v/>
      </c>
      <c r="W365" s="124" t="str">
        <f ca="1">IF(W$1="","",IFERROR(SUM($B331:W331)/W297,""))</f>
        <v/>
      </c>
      <c r="X365" s="124" t="str">
        <f ca="1">IF(X$1="","",IFERROR(SUM($B331:X331)/X297,""))</f>
        <v/>
      </c>
      <c r="Y365" s="124" t="str">
        <f ca="1">IF(Y$1="","",IFERROR(SUM($B331:Y331)/Y297,""))</f>
        <v/>
      </c>
      <c r="Z365" s="124" t="str">
        <f ca="1">IF(Z$1="","",IFERROR(SUM($B331:Z331)/Z297,""))</f>
        <v/>
      </c>
      <c r="AA365" s="124" t="str">
        <f ca="1">IF(AA$1="","",IFERROR(SUM($B331:AA331)/AA297,""))</f>
        <v/>
      </c>
      <c r="AB365" s="124" t="str">
        <f>IF(AB$1="","",IFERROR(SUM($B331:AB331)/AB297,""))</f>
        <v/>
      </c>
      <c r="AC365" s="124" t="str">
        <f>IF(AC$1="","",IFERROR(SUM($B331:AC331)/AC297,""))</f>
        <v/>
      </c>
      <c r="AD365" s="124" t="str">
        <f>IF(AD$1="","",IFERROR(SUM($B331:AD331)/AD297,""))</f>
        <v/>
      </c>
      <c r="AE365" s="124" t="str">
        <f>IF(AE$1="","",IFERROR(SUM($B331:AE331)/AE297,""))</f>
        <v/>
      </c>
      <c r="AF365" s="124" t="str">
        <f>IF(AF$1="","",IFERROR(SUM($B331:AF331)/AF297,""))</f>
        <v/>
      </c>
      <c r="AG365" s="124" t="str">
        <f>IF(AG$1="","",IFERROR(SUM($B331:AG331)/AG297,""))</f>
        <v/>
      </c>
      <c r="AH365" s="124" t="str">
        <f>IF(AH$1="","",IFERROR(SUM($B331:AH331)/AH297,""))</f>
        <v/>
      </c>
      <c r="AI365" s="124" t="str">
        <f>IF(AI$1="","",IFERROR(SUM($B331:AI331)/AI297,""))</f>
        <v/>
      </c>
      <c r="AJ365" s="124" t="str">
        <f>IF(AJ$1="","",IFERROR(SUM($B331:AJ331)/AJ297,""))</f>
        <v/>
      </c>
      <c r="AK365" s="124" t="str">
        <f>IF(AK$1="","",IFERROR(SUM($B331:AK331)/AK297,""))</f>
        <v/>
      </c>
      <c r="AL365" s="124" t="str">
        <f>IF(AL$1="","",IFERROR(SUM($B331:AL331)/AL297,""))</f>
        <v/>
      </c>
      <c r="AM365" s="124" t="str">
        <f>IF(AM$1="","",IFERROR(SUM($B331:AM331)/AM297,""))</f>
        <v/>
      </c>
      <c r="AN365" s="124" t="str">
        <f>IF(AN$1="","",IFERROR(SUM($B331:AN331)/AN297,""))</f>
        <v/>
      </c>
      <c r="AO365" s="124" t="str">
        <f>IF(AO$1="","",IFERROR(SUM($B331:AO331)/AO297,""))</f>
        <v/>
      </c>
      <c r="AP365" s="124" t="str">
        <f>IF(AP$1="","",IFERROR(SUM($B331:AP331)/AP297,""))</f>
        <v/>
      </c>
      <c r="AQ365" s="124" t="str">
        <f>IF(AQ$1="","",IFERROR(SUM($B331:AQ331)/AQ297,""))</f>
        <v/>
      </c>
      <c r="AR365" s="124" t="str">
        <f>IF(AR$1="","",IFERROR(SUM($B331:AR331)/AR297,""))</f>
        <v/>
      </c>
      <c r="AS365" s="124" t="str">
        <f>IF(AS$1="","",IFERROR(SUM($B331:AS331)/AS297,""))</f>
        <v/>
      </c>
      <c r="AT365" s="124" t="str">
        <f>IF(AT$1="","",IFERROR(SUM($B331:AT331)/AT297,""))</f>
        <v/>
      </c>
      <c r="AU365" s="124" t="str">
        <f>IF(AU$1="","",IFERROR(SUM($B331:AU331)/AU297,""))</f>
        <v/>
      </c>
      <c r="AV365" s="124" t="str">
        <f>IF(AV$1="","",IFERROR(SUM($B331:AV331)/AV297,""))</f>
        <v/>
      </c>
      <c r="AW365" s="124" t="str">
        <f>IF(AW$1="","",IFERROR(SUM($B331:AW331)/AW297,""))</f>
        <v/>
      </c>
      <c r="AX365" s="124" t="str">
        <f>IF(AX$1="","",IFERROR(SUM($B331:AX331)/AX297,""))</f>
        <v/>
      </c>
      <c r="AY365" s="124" t="str">
        <f>IF(AY$1="","",IFERROR(SUM($B331:AY331)/AY297,""))</f>
        <v/>
      </c>
      <c r="AZ365" s="124" t="str">
        <f>IF(AZ$1="","",IFERROR(SUM($B331:AZ331)/AZ297,""))</f>
        <v/>
      </c>
      <c r="BA365" s="124" t="str">
        <f>IF(BA$1="","",IFERROR(SUM($B331:BA331)/BA297,""))</f>
        <v/>
      </c>
      <c r="BB365" s="124" t="str">
        <f>IF(BB$1="","",IFERROR(SUM($B331:BB331)/BB297,""))</f>
        <v/>
      </c>
      <c r="BC365" s="124" t="str">
        <f>IF(BC$1="","",IFERROR(SUM($B331:BC331)/BC297,""))</f>
        <v/>
      </c>
      <c r="BD365" s="124" t="str">
        <f>IF(BD$1="","",IFERROR(SUM($B331:BD331)/BD297,""))</f>
        <v/>
      </c>
      <c r="BE365" s="124" t="str">
        <f>IF(BE$1="","",IFERROR(SUM($B331:BE331)/BE297,""))</f>
        <v/>
      </c>
    </row>
    <row r="366" spans="1:57">
      <c r="A366" s="3" t="str">
        <f t="shared" si="27"/>
        <v/>
      </c>
      <c r="B366" s="124" t="str">
        <f ca="1">IF(B$1="","",IFERROR(SUM($B332:B332)/B298,""))</f>
        <v/>
      </c>
      <c r="C366" s="124" t="str">
        <f ca="1">IF(C$1="","",IFERROR(SUM($B332:C332)/C298,""))</f>
        <v/>
      </c>
      <c r="D366" s="124" t="str">
        <f ca="1">IF(D$1="","",IFERROR(SUM($B332:D332)/D298,""))</f>
        <v/>
      </c>
      <c r="E366" s="124" t="str">
        <f ca="1">IF(E$1="","",IFERROR(SUM($B332:E332)/E298,""))</f>
        <v/>
      </c>
      <c r="F366" s="124" t="str">
        <f ca="1">IF(F$1="","",IFERROR(SUM($B332:F332)/F298,""))</f>
        <v/>
      </c>
      <c r="G366" s="124" t="str">
        <f ca="1">IF(G$1="","",IFERROR(SUM($B332:G332)/G298,""))</f>
        <v/>
      </c>
      <c r="H366" s="124" t="str">
        <f ca="1">IF(H$1="","",IFERROR(SUM($B332:H332)/H298,""))</f>
        <v/>
      </c>
      <c r="I366" s="124" t="str">
        <f ca="1">IF(I$1="","",IFERROR(SUM($B332:I332)/I298,""))</f>
        <v/>
      </c>
      <c r="J366" s="124" t="str">
        <f ca="1">IF(J$1="","",IFERROR(SUM($B332:J332)/J298,""))</f>
        <v/>
      </c>
      <c r="K366" s="124" t="str">
        <f ca="1">IF(K$1="","",IFERROR(SUM($B332:K332)/K298,""))</f>
        <v/>
      </c>
      <c r="L366" s="124" t="str">
        <f ca="1">IF(L$1="","",IFERROR(SUM($B332:L332)/L298,""))</f>
        <v/>
      </c>
      <c r="M366" s="124" t="str">
        <f ca="1">IF(M$1="","",IFERROR(SUM($B332:M332)/M298,""))</f>
        <v/>
      </c>
      <c r="N366" s="124" t="str">
        <f ca="1">IF(N$1="","",IFERROR(SUM($B332:N332)/N298,""))</f>
        <v/>
      </c>
      <c r="O366" s="124" t="str">
        <f ca="1">IF(O$1="","",IFERROR(SUM($B332:O332)/O298,""))</f>
        <v/>
      </c>
      <c r="P366" s="124" t="str">
        <f ca="1">IF(P$1="","",IFERROR(SUM($B332:P332)/P298,""))</f>
        <v/>
      </c>
      <c r="Q366" s="124" t="str">
        <f ca="1">IF(Q$1="","",IFERROR(SUM($B332:Q332)/Q298,""))</f>
        <v/>
      </c>
      <c r="R366" s="124" t="str">
        <f ca="1">IF(R$1="","",IFERROR(SUM($B332:R332)/R298,""))</f>
        <v/>
      </c>
      <c r="S366" s="124" t="str">
        <f ca="1">IF(S$1="","",IFERROR(SUM($B332:S332)/S298,""))</f>
        <v/>
      </c>
      <c r="T366" s="124" t="str">
        <f ca="1">IF(T$1="","",IFERROR(SUM($B332:T332)/T298,""))</f>
        <v/>
      </c>
      <c r="U366" s="124" t="str">
        <f ca="1">IF(U$1="","",IFERROR(SUM($B332:U332)/U298,""))</f>
        <v/>
      </c>
      <c r="V366" s="124" t="str">
        <f ca="1">IF(V$1="","",IFERROR(SUM($B332:V332)/V298,""))</f>
        <v/>
      </c>
      <c r="W366" s="124" t="str">
        <f ca="1">IF(W$1="","",IFERROR(SUM($B332:W332)/W298,""))</f>
        <v/>
      </c>
      <c r="X366" s="124" t="str">
        <f ca="1">IF(X$1="","",IFERROR(SUM($B332:X332)/X298,""))</f>
        <v/>
      </c>
      <c r="Y366" s="124" t="str">
        <f ca="1">IF(Y$1="","",IFERROR(SUM($B332:Y332)/Y298,""))</f>
        <v/>
      </c>
      <c r="Z366" s="124" t="str">
        <f ca="1">IF(Z$1="","",IFERROR(SUM($B332:Z332)/Z298,""))</f>
        <v/>
      </c>
      <c r="AA366" s="124" t="str">
        <f ca="1">IF(AA$1="","",IFERROR(SUM($B332:AA332)/AA298,""))</f>
        <v/>
      </c>
      <c r="AB366" s="124" t="str">
        <f>IF(AB$1="","",IFERROR(SUM($B332:AB332)/AB298,""))</f>
        <v/>
      </c>
      <c r="AC366" s="124" t="str">
        <f>IF(AC$1="","",IFERROR(SUM($B332:AC332)/AC298,""))</f>
        <v/>
      </c>
      <c r="AD366" s="124" t="str">
        <f>IF(AD$1="","",IFERROR(SUM($B332:AD332)/AD298,""))</f>
        <v/>
      </c>
      <c r="AE366" s="124" t="str">
        <f>IF(AE$1="","",IFERROR(SUM($B332:AE332)/AE298,""))</f>
        <v/>
      </c>
      <c r="AF366" s="124" t="str">
        <f>IF(AF$1="","",IFERROR(SUM($B332:AF332)/AF298,""))</f>
        <v/>
      </c>
      <c r="AG366" s="124" t="str">
        <f>IF(AG$1="","",IFERROR(SUM($B332:AG332)/AG298,""))</f>
        <v/>
      </c>
      <c r="AH366" s="124" t="str">
        <f>IF(AH$1="","",IFERROR(SUM($B332:AH332)/AH298,""))</f>
        <v/>
      </c>
      <c r="AI366" s="124" t="str">
        <f>IF(AI$1="","",IFERROR(SUM($B332:AI332)/AI298,""))</f>
        <v/>
      </c>
      <c r="AJ366" s="124" t="str">
        <f>IF(AJ$1="","",IFERROR(SUM($B332:AJ332)/AJ298,""))</f>
        <v/>
      </c>
      <c r="AK366" s="124" t="str">
        <f>IF(AK$1="","",IFERROR(SUM($B332:AK332)/AK298,""))</f>
        <v/>
      </c>
      <c r="AL366" s="124" t="str">
        <f>IF(AL$1="","",IFERROR(SUM($B332:AL332)/AL298,""))</f>
        <v/>
      </c>
      <c r="AM366" s="124" t="str">
        <f>IF(AM$1="","",IFERROR(SUM($B332:AM332)/AM298,""))</f>
        <v/>
      </c>
      <c r="AN366" s="124" t="str">
        <f>IF(AN$1="","",IFERROR(SUM($B332:AN332)/AN298,""))</f>
        <v/>
      </c>
      <c r="AO366" s="124" t="str">
        <f>IF(AO$1="","",IFERROR(SUM($B332:AO332)/AO298,""))</f>
        <v/>
      </c>
      <c r="AP366" s="124" t="str">
        <f>IF(AP$1="","",IFERROR(SUM($B332:AP332)/AP298,""))</f>
        <v/>
      </c>
      <c r="AQ366" s="124" t="str">
        <f>IF(AQ$1="","",IFERROR(SUM($B332:AQ332)/AQ298,""))</f>
        <v/>
      </c>
      <c r="AR366" s="124" t="str">
        <f>IF(AR$1="","",IFERROR(SUM($B332:AR332)/AR298,""))</f>
        <v/>
      </c>
      <c r="AS366" s="124" t="str">
        <f>IF(AS$1="","",IFERROR(SUM($B332:AS332)/AS298,""))</f>
        <v/>
      </c>
      <c r="AT366" s="124" t="str">
        <f>IF(AT$1="","",IFERROR(SUM($B332:AT332)/AT298,""))</f>
        <v/>
      </c>
      <c r="AU366" s="124" t="str">
        <f>IF(AU$1="","",IFERROR(SUM($B332:AU332)/AU298,""))</f>
        <v/>
      </c>
      <c r="AV366" s="124" t="str">
        <f>IF(AV$1="","",IFERROR(SUM($B332:AV332)/AV298,""))</f>
        <v/>
      </c>
      <c r="AW366" s="124" t="str">
        <f>IF(AW$1="","",IFERROR(SUM($B332:AW332)/AW298,""))</f>
        <v/>
      </c>
      <c r="AX366" s="124" t="str">
        <f>IF(AX$1="","",IFERROR(SUM($B332:AX332)/AX298,""))</f>
        <v/>
      </c>
      <c r="AY366" s="124" t="str">
        <f>IF(AY$1="","",IFERROR(SUM($B332:AY332)/AY298,""))</f>
        <v/>
      </c>
      <c r="AZ366" s="124" t="str">
        <f>IF(AZ$1="","",IFERROR(SUM($B332:AZ332)/AZ298,""))</f>
        <v/>
      </c>
      <c r="BA366" s="124" t="str">
        <f>IF(BA$1="","",IFERROR(SUM($B332:BA332)/BA298,""))</f>
        <v/>
      </c>
      <c r="BB366" s="124" t="str">
        <f>IF(BB$1="","",IFERROR(SUM($B332:BB332)/BB298,""))</f>
        <v/>
      </c>
      <c r="BC366" s="124" t="str">
        <f>IF(BC$1="","",IFERROR(SUM($B332:BC332)/BC298,""))</f>
        <v/>
      </c>
      <c r="BD366" s="124" t="str">
        <f>IF(BD$1="","",IFERROR(SUM($B332:BD332)/BD298,""))</f>
        <v/>
      </c>
      <c r="BE366" s="124" t="str">
        <f>IF(BE$1="","",IFERROR(SUM($B332:BE332)/BE298,""))</f>
        <v/>
      </c>
    </row>
    <row r="367" spans="1:57">
      <c r="A367" s="3" t="str">
        <f t="shared" si="27"/>
        <v/>
      </c>
      <c r="B367" s="124" t="str">
        <f ca="1">IF(B$1="","",IFERROR(SUM($B333:B333)/B299,""))</f>
        <v/>
      </c>
      <c r="C367" s="124" t="str">
        <f ca="1">IF(C$1="","",IFERROR(SUM($B333:C333)/C299,""))</f>
        <v/>
      </c>
      <c r="D367" s="124" t="str">
        <f ca="1">IF(D$1="","",IFERROR(SUM($B333:D333)/D299,""))</f>
        <v/>
      </c>
      <c r="E367" s="124" t="str">
        <f ca="1">IF(E$1="","",IFERROR(SUM($B333:E333)/E299,""))</f>
        <v/>
      </c>
      <c r="F367" s="124" t="str">
        <f ca="1">IF(F$1="","",IFERROR(SUM($B333:F333)/F299,""))</f>
        <v/>
      </c>
      <c r="G367" s="124" t="str">
        <f ca="1">IF(G$1="","",IFERROR(SUM($B333:G333)/G299,""))</f>
        <v/>
      </c>
      <c r="H367" s="124" t="str">
        <f ca="1">IF(H$1="","",IFERROR(SUM($B333:H333)/H299,""))</f>
        <v/>
      </c>
      <c r="I367" s="124" t="str">
        <f ca="1">IF(I$1="","",IFERROR(SUM($B333:I333)/I299,""))</f>
        <v/>
      </c>
      <c r="J367" s="124" t="str">
        <f ca="1">IF(J$1="","",IFERROR(SUM($B333:J333)/J299,""))</f>
        <v/>
      </c>
      <c r="K367" s="124" t="str">
        <f ca="1">IF(K$1="","",IFERROR(SUM($B333:K333)/K299,""))</f>
        <v/>
      </c>
      <c r="L367" s="124" t="str">
        <f ca="1">IF(L$1="","",IFERROR(SUM($B333:L333)/L299,""))</f>
        <v/>
      </c>
      <c r="M367" s="124" t="str">
        <f ca="1">IF(M$1="","",IFERROR(SUM($B333:M333)/M299,""))</f>
        <v/>
      </c>
      <c r="N367" s="124" t="str">
        <f ca="1">IF(N$1="","",IFERROR(SUM($B333:N333)/N299,""))</f>
        <v/>
      </c>
      <c r="O367" s="124" t="str">
        <f ca="1">IF(O$1="","",IFERROR(SUM($B333:O333)/O299,""))</f>
        <v/>
      </c>
      <c r="P367" s="124" t="str">
        <f ca="1">IF(P$1="","",IFERROR(SUM($B333:P333)/P299,""))</f>
        <v/>
      </c>
      <c r="Q367" s="124" t="str">
        <f ca="1">IF(Q$1="","",IFERROR(SUM($B333:Q333)/Q299,""))</f>
        <v/>
      </c>
      <c r="R367" s="124" t="str">
        <f ca="1">IF(R$1="","",IFERROR(SUM($B333:R333)/R299,""))</f>
        <v/>
      </c>
      <c r="S367" s="124" t="str">
        <f ca="1">IF(S$1="","",IFERROR(SUM($B333:S333)/S299,""))</f>
        <v/>
      </c>
      <c r="T367" s="124" t="str">
        <f ca="1">IF(T$1="","",IFERROR(SUM($B333:T333)/T299,""))</f>
        <v/>
      </c>
      <c r="U367" s="124" t="str">
        <f ca="1">IF(U$1="","",IFERROR(SUM($B333:U333)/U299,""))</f>
        <v/>
      </c>
      <c r="V367" s="124" t="str">
        <f ca="1">IF(V$1="","",IFERROR(SUM($B333:V333)/V299,""))</f>
        <v/>
      </c>
      <c r="W367" s="124" t="str">
        <f ca="1">IF(W$1="","",IFERROR(SUM($B333:W333)/W299,""))</f>
        <v/>
      </c>
      <c r="X367" s="124" t="str">
        <f ca="1">IF(X$1="","",IFERROR(SUM($B333:X333)/X299,""))</f>
        <v/>
      </c>
      <c r="Y367" s="124" t="str">
        <f ca="1">IF(Y$1="","",IFERROR(SUM($B333:Y333)/Y299,""))</f>
        <v/>
      </c>
      <c r="Z367" s="124" t="str">
        <f ca="1">IF(Z$1="","",IFERROR(SUM($B333:Z333)/Z299,""))</f>
        <v/>
      </c>
      <c r="AA367" s="124" t="str">
        <f ca="1">IF(AA$1="","",IFERROR(SUM($B333:AA333)/AA299,""))</f>
        <v/>
      </c>
      <c r="AB367" s="124" t="str">
        <f>IF(AB$1="","",IFERROR(SUM($B333:AB333)/AB299,""))</f>
        <v/>
      </c>
      <c r="AC367" s="124" t="str">
        <f>IF(AC$1="","",IFERROR(SUM($B333:AC333)/AC299,""))</f>
        <v/>
      </c>
      <c r="AD367" s="124" t="str">
        <f>IF(AD$1="","",IFERROR(SUM($B333:AD333)/AD299,""))</f>
        <v/>
      </c>
      <c r="AE367" s="124" t="str">
        <f>IF(AE$1="","",IFERROR(SUM($B333:AE333)/AE299,""))</f>
        <v/>
      </c>
      <c r="AF367" s="124" t="str">
        <f>IF(AF$1="","",IFERROR(SUM($B333:AF333)/AF299,""))</f>
        <v/>
      </c>
      <c r="AG367" s="124" t="str">
        <f>IF(AG$1="","",IFERROR(SUM($B333:AG333)/AG299,""))</f>
        <v/>
      </c>
      <c r="AH367" s="124" t="str">
        <f>IF(AH$1="","",IFERROR(SUM($B333:AH333)/AH299,""))</f>
        <v/>
      </c>
      <c r="AI367" s="124" t="str">
        <f>IF(AI$1="","",IFERROR(SUM($B333:AI333)/AI299,""))</f>
        <v/>
      </c>
      <c r="AJ367" s="124" t="str">
        <f>IF(AJ$1="","",IFERROR(SUM($B333:AJ333)/AJ299,""))</f>
        <v/>
      </c>
      <c r="AK367" s="124" t="str">
        <f>IF(AK$1="","",IFERROR(SUM($B333:AK333)/AK299,""))</f>
        <v/>
      </c>
      <c r="AL367" s="124" t="str">
        <f>IF(AL$1="","",IFERROR(SUM($B333:AL333)/AL299,""))</f>
        <v/>
      </c>
      <c r="AM367" s="124" t="str">
        <f>IF(AM$1="","",IFERROR(SUM($B333:AM333)/AM299,""))</f>
        <v/>
      </c>
      <c r="AN367" s="124" t="str">
        <f>IF(AN$1="","",IFERROR(SUM($B333:AN333)/AN299,""))</f>
        <v/>
      </c>
      <c r="AO367" s="124" t="str">
        <f>IF(AO$1="","",IFERROR(SUM($B333:AO333)/AO299,""))</f>
        <v/>
      </c>
      <c r="AP367" s="124" t="str">
        <f>IF(AP$1="","",IFERROR(SUM($B333:AP333)/AP299,""))</f>
        <v/>
      </c>
      <c r="AQ367" s="124" t="str">
        <f>IF(AQ$1="","",IFERROR(SUM($B333:AQ333)/AQ299,""))</f>
        <v/>
      </c>
      <c r="AR367" s="124" t="str">
        <f>IF(AR$1="","",IFERROR(SUM($B333:AR333)/AR299,""))</f>
        <v/>
      </c>
      <c r="AS367" s="124" t="str">
        <f>IF(AS$1="","",IFERROR(SUM($B333:AS333)/AS299,""))</f>
        <v/>
      </c>
      <c r="AT367" s="124" t="str">
        <f>IF(AT$1="","",IFERROR(SUM($B333:AT333)/AT299,""))</f>
        <v/>
      </c>
      <c r="AU367" s="124" t="str">
        <f>IF(AU$1="","",IFERROR(SUM($B333:AU333)/AU299,""))</f>
        <v/>
      </c>
      <c r="AV367" s="124" t="str">
        <f>IF(AV$1="","",IFERROR(SUM($B333:AV333)/AV299,""))</f>
        <v/>
      </c>
      <c r="AW367" s="124" t="str">
        <f>IF(AW$1="","",IFERROR(SUM($B333:AW333)/AW299,""))</f>
        <v/>
      </c>
      <c r="AX367" s="124" t="str">
        <f>IF(AX$1="","",IFERROR(SUM($B333:AX333)/AX299,""))</f>
        <v/>
      </c>
      <c r="AY367" s="124" t="str">
        <f>IF(AY$1="","",IFERROR(SUM($B333:AY333)/AY299,""))</f>
        <v/>
      </c>
      <c r="AZ367" s="124" t="str">
        <f>IF(AZ$1="","",IFERROR(SUM($B333:AZ333)/AZ299,""))</f>
        <v/>
      </c>
      <c r="BA367" s="124" t="str">
        <f>IF(BA$1="","",IFERROR(SUM($B333:BA333)/BA299,""))</f>
        <v/>
      </c>
      <c r="BB367" s="124" t="str">
        <f>IF(BB$1="","",IFERROR(SUM($B333:BB333)/BB299,""))</f>
        <v/>
      </c>
      <c r="BC367" s="124" t="str">
        <f>IF(BC$1="","",IFERROR(SUM($B333:BC333)/BC299,""))</f>
        <v/>
      </c>
      <c r="BD367" s="124" t="str">
        <f>IF(BD$1="","",IFERROR(SUM($B333:BD333)/BD299,""))</f>
        <v/>
      </c>
      <c r="BE367" s="124" t="str">
        <f>IF(BE$1="","",IFERROR(SUM($B333:BE333)/BE299,""))</f>
        <v/>
      </c>
    </row>
    <row r="368" spans="1:57">
      <c r="A368" s="3" t="str">
        <f t="shared" si="27"/>
        <v/>
      </c>
      <c r="B368" s="124" t="str">
        <f ca="1">IF(B$1="","",IFERROR(SUM($B334:B334)/B300,""))</f>
        <v/>
      </c>
      <c r="C368" s="124" t="str">
        <f ca="1">IF(C$1="","",IFERROR(SUM($B334:C334)/C300,""))</f>
        <v/>
      </c>
      <c r="D368" s="124" t="str">
        <f ca="1">IF(D$1="","",IFERROR(SUM($B334:D334)/D300,""))</f>
        <v/>
      </c>
      <c r="E368" s="124" t="str">
        <f ca="1">IF(E$1="","",IFERROR(SUM($B334:E334)/E300,""))</f>
        <v/>
      </c>
      <c r="F368" s="124" t="str">
        <f ca="1">IF(F$1="","",IFERROR(SUM($B334:F334)/F300,""))</f>
        <v/>
      </c>
      <c r="G368" s="124" t="str">
        <f ca="1">IF(G$1="","",IFERROR(SUM($B334:G334)/G300,""))</f>
        <v/>
      </c>
      <c r="H368" s="124" t="str">
        <f ca="1">IF(H$1="","",IFERROR(SUM($B334:H334)/H300,""))</f>
        <v/>
      </c>
      <c r="I368" s="124" t="str">
        <f ca="1">IF(I$1="","",IFERROR(SUM($B334:I334)/I300,""))</f>
        <v/>
      </c>
      <c r="J368" s="124" t="str">
        <f ca="1">IF(J$1="","",IFERROR(SUM($B334:J334)/J300,""))</f>
        <v/>
      </c>
      <c r="K368" s="124" t="str">
        <f ca="1">IF(K$1="","",IFERROR(SUM($B334:K334)/K300,""))</f>
        <v/>
      </c>
      <c r="L368" s="124" t="str">
        <f ca="1">IF(L$1="","",IFERROR(SUM($B334:L334)/L300,""))</f>
        <v/>
      </c>
      <c r="M368" s="124" t="str">
        <f ca="1">IF(M$1="","",IFERROR(SUM($B334:M334)/M300,""))</f>
        <v/>
      </c>
      <c r="N368" s="124" t="str">
        <f ca="1">IF(N$1="","",IFERROR(SUM($B334:N334)/N300,""))</f>
        <v/>
      </c>
      <c r="O368" s="124" t="str">
        <f ca="1">IF(O$1="","",IFERROR(SUM($B334:O334)/O300,""))</f>
        <v/>
      </c>
      <c r="P368" s="124" t="str">
        <f ca="1">IF(P$1="","",IFERROR(SUM($B334:P334)/P300,""))</f>
        <v/>
      </c>
      <c r="Q368" s="124" t="str">
        <f ca="1">IF(Q$1="","",IFERROR(SUM($B334:Q334)/Q300,""))</f>
        <v/>
      </c>
      <c r="R368" s="124" t="str">
        <f ca="1">IF(R$1="","",IFERROR(SUM($B334:R334)/R300,""))</f>
        <v/>
      </c>
      <c r="S368" s="124" t="str">
        <f ca="1">IF(S$1="","",IFERROR(SUM($B334:S334)/S300,""))</f>
        <v/>
      </c>
      <c r="T368" s="124" t="str">
        <f ca="1">IF(T$1="","",IFERROR(SUM($B334:T334)/T300,""))</f>
        <v/>
      </c>
      <c r="U368" s="124" t="str">
        <f ca="1">IF(U$1="","",IFERROR(SUM($B334:U334)/U300,""))</f>
        <v/>
      </c>
      <c r="V368" s="124" t="str">
        <f ca="1">IF(V$1="","",IFERROR(SUM($B334:V334)/V300,""))</f>
        <v/>
      </c>
      <c r="W368" s="124" t="str">
        <f ca="1">IF(W$1="","",IFERROR(SUM($B334:W334)/W300,""))</f>
        <v/>
      </c>
      <c r="X368" s="124" t="str">
        <f ca="1">IF(X$1="","",IFERROR(SUM($B334:X334)/X300,""))</f>
        <v/>
      </c>
      <c r="Y368" s="124" t="str">
        <f ca="1">IF(Y$1="","",IFERROR(SUM($B334:Y334)/Y300,""))</f>
        <v/>
      </c>
      <c r="Z368" s="124" t="str">
        <f ca="1">IF(Z$1="","",IFERROR(SUM($B334:Z334)/Z300,""))</f>
        <v/>
      </c>
      <c r="AA368" s="124" t="str">
        <f ca="1">IF(AA$1="","",IFERROR(SUM($B334:AA334)/AA300,""))</f>
        <v/>
      </c>
      <c r="AB368" s="124" t="str">
        <f>IF(AB$1="","",IFERROR(SUM($B334:AB334)/AB300,""))</f>
        <v/>
      </c>
      <c r="AC368" s="124" t="str">
        <f>IF(AC$1="","",IFERROR(SUM($B334:AC334)/AC300,""))</f>
        <v/>
      </c>
      <c r="AD368" s="124" t="str">
        <f>IF(AD$1="","",IFERROR(SUM($B334:AD334)/AD300,""))</f>
        <v/>
      </c>
      <c r="AE368" s="124" t="str">
        <f>IF(AE$1="","",IFERROR(SUM($B334:AE334)/AE300,""))</f>
        <v/>
      </c>
      <c r="AF368" s="124" t="str">
        <f>IF(AF$1="","",IFERROR(SUM($B334:AF334)/AF300,""))</f>
        <v/>
      </c>
      <c r="AG368" s="124" t="str">
        <f>IF(AG$1="","",IFERROR(SUM($B334:AG334)/AG300,""))</f>
        <v/>
      </c>
      <c r="AH368" s="124" t="str">
        <f>IF(AH$1="","",IFERROR(SUM($B334:AH334)/AH300,""))</f>
        <v/>
      </c>
      <c r="AI368" s="124" t="str">
        <f>IF(AI$1="","",IFERROR(SUM($B334:AI334)/AI300,""))</f>
        <v/>
      </c>
      <c r="AJ368" s="124" t="str">
        <f>IF(AJ$1="","",IFERROR(SUM($B334:AJ334)/AJ300,""))</f>
        <v/>
      </c>
      <c r="AK368" s="124" t="str">
        <f>IF(AK$1="","",IFERROR(SUM($B334:AK334)/AK300,""))</f>
        <v/>
      </c>
      <c r="AL368" s="124" t="str">
        <f>IF(AL$1="","",IFERROR(SUM($B334:AL334)/AL300,""))</f>
        <v/>
      </c>
      <c r="AM368" s="124" t="str">
        <f>IF(AM$1="","",IFERROR(SUM($B334:AM334)/AM300,""))</f>
        <v/>
      </c>
      <c r="AN368" s="124" t="str">
        <f>IF(AN$1="","",IFERROR(SUM($B334:AN334)/AN300,""))</f>
        <v/>
      </c>
      <c r="AO368" s="124" t="str">
        <f>IF(AO$1="","",IFERROR(SUM($B334:AO334)/AO300,""))</f>
        <v/>
      </c>
      <c r="AP368" s="124" t="str">
        <f>IF(AP$1="","",IFERROR(SUM($B334:AP334)/AP300,""))</f>
        <v/>
      </c>
      <c r="AQ368" s="124" t="str">
        <f>IF(AQ$1="","",IFERROR(SUM($B334:AQ334)/AQ300,""))</f>
        <v/>
      </c>
      <c r="AR368" s="124" t="str">
        <f>IF(AR$1="","",IFERROR(SUM($B334:AR334)/AR300,""))</f>
        <v/>
      </c>
      <c r="AS368" s="124" t="str">
        <f>IF(AS$1="","",IFERROR(SUM($B334:AS334)/AS300,""))</f>
        <v/>
      </c>
      <c r="AT368" s="124" t="str">
        <f>IF(AT$1="","",IFERROR(SUM($B334:AT334)/AT300,""))</f>
        <v/>
      </c>
      <c r="AU368" s="124" t="str">
        <f>IF(AU$1="","",IFERROR(SUM($B334:AU334)/AU300,""))</f>
        <v/>
      </c>
      <c r="AV368" s="124" t="str">
        <f>IF(AV$1="","",IFERROR(SUM($B334:AV334)/AV300,""))</f>
        <v/>
      </c>
      <c r="AW368" s="124" t="str">
        <f>IF(AW$1="","",IFERROR(SUM($B334:AW334)/AW300,""))</f>
        <v/>
      </c>
      <c r="AX368" s="124" t="str">
        <f>IF(AX$1="","",IFERROR(SUM($B334:AX334)/AX300,""))</f>
        <v/>
      </c>
      <c r="AY368" s="124" t="str">
        <f>IF(AY$1="","",IFERROR(SUM($B334:AY334)/AY300,""))</f>
        <v/>
      </c>
      <c r="AZ368" s="124" t="str">
        <f>IF(AZ$1="","",IFERROR(SUM($B334:AZ334)/AZ300,""))</f>
        <v/>
      </c>
      <c r="BA368" s="124" t="str">
        <f>IF(BA$1="","",IFERROR(SUM($B334:BA334)/BA300,""))</f>
        <v/>
      </c>
      <c r="BB368" s="124" t="str">
        <f>IF(BB$1="","",IFERROR(SUM($B334:BB334)/BB300,""))</f>
        <v/>
      </c>
      <c r="BC368" s="124" t="str">
        <f>IF(BC$1="","",IFERROR(SUM($B334:BC334)/BC300,""))</f>
        <v/>
      </c>
      <c r="BD368" s="124" t="str">
        <f>IF(BD$1="","",IFERROR(SUM($B334:BD334)/BD300,""))</f>
        <v/>
      </c>
      <c r="BE368" s="124" t="str">
        <f>IF(BE$1="","",IFERROR(SUM($B334:BE334)/BE300,""))</f>
        <v/>
      </c>
    </row>
    <row r="369" spans="1:57">
      <c r="A369" s="3" t="str">
        <f t="shared" si="27"/>
        <v/>
      </c>
      <c r="B369" s="124" t="str">
        <f ca="1">IF(B$1="","",IFERROR(SUM($B335:B335)/B301,""))</f>
        <v/>
      </c>
      <c r="C369" s="124" t="str">
        <f ca="1">IF(C$1="","",IFERROR(SUM($B335:C335)/C301,""))</f>
        <v/>
      </c>
      <c r="D369" s="124" t="str">
        <f ca="1">IF(D$1="","",IFERROR(SUM($B335:D335)/D301,""))</f>
        <v/>
      </c>
      <c r="E369" s="124" t="str">
        <f ca="1">IF(E$1="","",IFERROR(SUM($B335:E335)/E301,""))</f>
        <v/>
      </c>
      <c r="F369" s="124" t="str">
        <f ca="1">IF(F$1="","",IFERROR(SUM($B335:F335)/F301,""))</f>
        <v/>
      </c>
      <c r="G369" s="124" t="str">
        <f ca="1">IF(G$1="","",IFERROR(SUM($B335:G335)/G301,""))</f>
        <v/>
      </c>
      <c r="H369" s="124" t="str">
        <f ca="1">IF(H$1="","",IFERROR(SUM($B335:H335)/H301,""))</f>
        <v/>
      </c>
      <c r="I369" s="124" t="str">
        <f ca="1">IF(I$1="","",IFERROR(SUM($B335:I335)/I301,""))</f>
        <v/>
      </c>
      <c r="J369" s="124" t="str">
        <f ca="1">IF(J$1="","",IFERROR(SUM($B335:J335)/J301,""))</f>
        <v/>
      </c>
      <c r="K369" s="124" t="str">
        <f ca="1">IF(K$1="","",IFERROR(SUM($B335:K335)/K301,""))</f>
        <v/>
      </c>
      <c r="L369" s="124" t="str">
        <f ca="1">IF(L$1="","",IFERROR(SUM($B335:L335)/L301,""))</f>
        <v/>
      </c>
      <c r="M369" s="124" t="str">
        <f ca="1">IF(M$1="","",IFERROR(SUM($B335:M335)/M301,""))</f>
        <v/>
      </c>
      <c r="N369" s="124" t="str">
        <f ca="1">IF(N$1="","",IFERROR(SUM($B335:N335)/N301,""))</f>
        <v/>
      </c>
      <c r="O369" s="124" t="str">
        <f ca="1">IF(O$1="","",IFERROR(SUM($B335:O335)/O301,""))</f>
        <v/>
      </c>
      <c r="P369" s="124" t="str">
        <f ca="1">IF(P$1="","",IFERROR(SUM($B335:P335)/P301,""))</f>
        <v/>
      </c>
      <c r="Q369" s="124" t="str">
        <f ca="1">IF(Q$1="","",IFERROR(SUM($B335:Q335)/Q301,""))</f>
        <v/>
      </c>
      <c r="R369" s="124" t="str">
        <f ca="1">IF(R$1="","",IFERROR(SUM($B335:R335)/R301,""))</f>
        <v/>
      </c>
      <c r="S369" s="124" t="str">
        <f ca="1">IF(S$1="","",IFERROR(SUM($B335:S335)/S301,""))</f>
        <v/>
      </c>
      <c r="T369" s="124" t="str">
        <f ca="1">IF(T$1="","",IFERROR(SUM($B335:T335)/T301,""))</f>
        <v/>
      </c>
      <c r="U369" s="124" t="str">
        <f ca="1">IF(U$1="","",IFERROR(SUM($B335:U335)/U301,""))</f>
        <v/>
      </c>
      <c r="V369" s="124" t="str">
        <f ca="1">IF(V$1="","",IFERROR(SUM($B335:V335)/V301,""))</f>
        <v/>
      </c>
      <c r="W369" s="124" t="str">
        <f ca="1">IF(W$1="","",IFERROR(SUM($B335:W335)/W301,""))</f>
        <v/>
      </c>
      <c r="X369" s="124" t="str">
        <f ca="1">IF(X$1="","",IFERROR(SUM($B335:X335)/X301,""))</f>
        <v/>
      </c>
      <c r="Y369" s="124" t="str">
        <f ca="1">IF(Y$1="","",IFERROR(SUM($B335:Y335)/Y301,""))</f>
        <v/>
      </c>
      <c r="Z369" s="124" t="str">
        <f ca="1">IF(Z$1="","",IFERROR(SUM($B335:Z335)/Z301,""))</f>
        <v/>
      </c>
      <c r="AA369" s="124" t="str">
        <f ca="1">IF(AA$1="","",IFERROR(SUM($B335:AA335)/AA301,""))</f>
        <v/>
      </c>
      <c r="AB369" s="124" t="str">
        <f>IF(AB$1="","",IFERROR(SUM($B335:AB335)/AB301,""))</f>
        <v/>
      </c>
      <c r="AC369" s="124" t="str">
        <f>IF(AC$1="","",IFERROR(SUM($B335:AC335)/AC301,""))</f>
        <v/>
      </c>
      <c r="AD369" s="124" t="str">
        <f>IF(AD$1="","",IFERROR(SUM($B335:AD335)/AD301,""))</f>
        <v/>
      </c>
      <c r="AE369" s="124" t="str">
        <f>IF(AE$1="","",IFERROR(SUM($B335:AE335)/AE301,""))</f>
        <v/>
      </c>
      <c r="AF369" s="124" t="str">
        <f>IF(AF$1="","",IFERROR(SUM($B335:AF335)/AF301,""))</f>
        <v/>
      </c>
      <c r="AG369" s="124" t="str">
        <f>IF(AG$1="","",IFERROR(SUM($B335:AG335)/AG301,""))</f>
        <v/>
      </c>
      <c r="AH369" s="124" t="str">
        <f>IF(AH$1="","",IFERROR(SUM($B335:AH335)/AH301,""))</f>
        <v/>
      </c>
      <c r="AI369" s="124" t="str">
        <f>IF(AI$1="","",IFERROR(SUM($B335:AI335)/AI301,""))</f>
        <v/>
      </c>
      <c r="AJ369" s="124" t="str">
        <f>IF(AJ$1="","",IFERROR(SUM($B335:AJ335)/AJ301,""))</f>
        <v/>
      </c>
      <c r="AK369" s="124" t="str">
        <f>IF(AK$1="","",IFERROR(SUM($B335:AK335)/AK301,""))</f>
        <v/>
      </c>
      <c r="AL369" s="124" t="str">
        <f>IF(AL$1="","",IFERROR(SUM($B335:AL335)/AL301,""))</f>
        <v/>
      </c>
      <c r="AM369" s="124" t="str">
        <f>IF(AM$1="","",IFERROR(SUM($B335:AM335)/AM301,""))</f>
        <v/>
      </c>
      <c r="AN369" s="124" t="str">
        <f>IF(AN$1="","",IFERROR(SUM($B335:AN335)/AN301,""))</f>
        <v/>
      </c>
      <c r="AO369" s="124" t="str">
        <f>IF(AO$1="","",IFERROR(SUM($B335:AO335)/AO301,""))</f>
        <v/>
      </c>
      <c r="AP369" s="124" t="str">
        <f>IF(AP$1="","",IFERROR(SUM($B335:AP335)/AP301,""))</f>
        <v/>
      </c>
      <c r="AQ369" s="124" t="str">
        <f>IF(AQ$1="","",IFERROR(SUM($B335:AQ335)/AQ301,""))</f>
        <v/>
      </c>
      <c r="AR369" s="124" t="str">
        <f>IF(AR$1="","",IFERROR(SUM($B335:AR335)/AR301,""))</f>
        <v/>
      </c>
      <c r="AS369" s="124" t="str">
        <f>IF(AS$1="","",IFERROR(SUM($B335:AS335)/AS301,""))</f>
        <v/>
      </c>
      <c r="AT369" s="124" t="str">
        <f>IF(AT$1="","",IFERROR(SUM($B335:AT335)/AT301,""))</f>
        <v/>
      </c>
      <c r="AU369" s="124" t="str">
        <f>IF(AU$1="","",IFERROR(SUM($B335:AU335)/AU301,""))</f>
        <v/>
      </c>
      <c r="AV369" s="124" t="str">
        <f>IF(AV$1="","",IFERROR(SUM($B335:AV335)/AV301,""))</f>
        <v/>
      </c>
      <c r="AW369" s="124" t="str">
        <f>IF(AW$1="","",IFERROR(SUM($B335:AW335)/AW301,""))</f>
        <v/>
      </c>
      <c r="AX369" s="124" t="str">
        <f>IF(AX$1="","",IFERROR(SUM($B335:AX335)/AX301,""))</f>
        <v/>
      </c>
      <c r="AY369" s="124" t="str">
        <f>IF(AY$1="","",IFERROR(SUM($B335:AY335)/AY301,""))</f>
        <v/>
      </c>
      <c r="AZ369" s="124" t="str">
        <f>IF(AZ$1="","",IFERROR(SUM($B335:AZ335)/AZ301,""))</f>
        <v/>
      </c>
      <c r="BA369" s="124" t="str">
        <f>IF(BA$1="","",IFERROR(SUM($B335:BA335)/BA301,""))</f>
        <v/>
      </c>
      <c r="BB369" s="124" t="str">
        <f>IF(BB$1="","",IFERROR(SUM($B335:BB335)/BB301,""))</f>
        <v/>
      </c>
      <c r="BC369" s="124" t="str">
        <f>IF(BC$1="","",IFERROR(SUM($B335:BC335)/BC301,""))</f>
        <v/>
      </c>
      <c r="BD369" s="124" t="str">
        <f>IF(BD$1="","",IFERROR(SUM($B335:BD335)/BD301,""))</f>
        <v/>
      </c>
      <c r="BE369" s="124" t="str">
        <f>IF(BE$1="","",IFERROR(SUM($B335:BE335)/BE301,""))</f>
        <v/>
      </c>
    </row>
    <row r="370" spans="1:57">
      <c r="A370" s="3" t="str">
        <f t="shared" si="27"/>
        <v/>
      </c>
      <c r="B370" s="124" t="str">
        <f ca="1">IF(B$1="","",IFERROR(SUM($B336:B336)/B302,""))</f>
        <v/>
      </c>
      <c r="C370" s="124" t="str">
        <f ca="1">IF(C$1="","",IFERROR(SUM($B336:C336)/C302,""))</f>
        <v/>
      </c>
      <c r="D370" s="124" t="str">
        <f ca="1">IF(D$1="","",IFERROR(SUM($B336:D336)/D302,""))</f>
        <v/>
      </c>
      <c r="E370" s="124" t="str">
        <f ca="1">IF(E$1="","",IFERROR(SUM($B336:E336)/E302,""))</f>
        <v/>
      </c>
      <c r="F370" s="124" t="str">
        <f ca="1">IF(F$1="","",IFERROR(SUM($B336:F336)/F302,""))</f>
        <v/>
      </c>
      <c r="G370" s="124" t="str">
        <f ca="1">IF(G$1="","",IFERROR(SUM($B336:G336)/G302,""))</f>
        <v/>
      </c>
      <c r="H370" s="124" t="str">
        <f ca="1">IF(H$1="","",IFERROR(SUM($B336:H336)/H302,""))</f>
        <v/>
      </c>
      <c r="I370" s="124" t="str">
        <f ca="1">IF(I$1="","",IFERROR(SUM($B336:I336)/I302,""))</f>
        <v/>
      </c>
      <c r="J370" s="124" t="str">
        <f ca="1">IF(J$1="","",IFERROR(SUM($B336:J336)/J302,""))</f>
        <v/>
      </c>
      <c r="K370" s="124" t="str">
        <f ca="1">IF(K$1="","",IFERROR(SUM($B336:K336)/K302,""))</f>
        <v/>
      </c>
      <c r="L370" s="124" t="str">
        <f ca="1">IF(L$1="","",IFERROR(SUM($B336:L336)/L302,""))</f>
        <v/>
      </c>
      <c r="M370" s="124" t="str">
        <f ca="1">IF(M$1="","",IFERROR(SUM($B336:M336)/M302,""))</f>
        <v/>
      </c>
      <c r="N370" s="124" t="str">
        <f ca="1">IF(N$1="","",IFERROR(SUM($B336:N336)/N302,""))</f>
        <v/>
      </c>
      <c r="O370" s="124" t="str">
        <f ca="1">IF(O$1="","",IFERROR(SUM($B336:O336)/O302,""))</f>
        <v/>
      </c>
      <c r="P370" s="124" t="str">
        <f ca="1">IF(P$1="","",IFERROR(SUM($B336:P336)/P302,""))</f>
        <v/>
      </c>
      <c r="Q370" s="124" t="str">
        <f ca="1">IF(Q$1="","",IFERROR(SUM($B336:Q336)/Q302,""))</f>
        <v/>
      </c>
      <c r="R370" s="124" t="str">
        <f ca="1">IF(R$1="","",IFERROR(SUM($B336:R336)/R302,""))</f>
        <v/>
      </c>
      <c r="S370" s="124" t="str">
        <f ca="1">IF(S$1="","",IFERROR(SUM($B336:S336)/S302,""))</f>
        <v/>
      </c>
      <c r="T370" s="124" t="str">
        <f ca="1">IF(T$1="","",IFERROR(SUM($B336:T336)/T302,""))</f>
        <v/>
      </c>
      <c r="U370" s="124" t="str">
        <f ca="1">IF(U$1="","",IFERROR(SUM($B336:U336)/U302,""))</f>
        <v/>
      </c>
      <c r="V370" s="124" t="str">
        <f ca="1">IF(V$1="","",IFERROR(SUM($B336:V336)/V302,""))</f>
        <v/>
      </c>
      <c r="W370" s="124" t="str">
        <f ca="1">IF(W$1="","",IFERROR(SUM($B336:W336)/W302,""))</f>
        <v/>
      </c>
      <c r="X370" s="124" t="str">
        <f ca="1">IF(X$1="","",IFERROR(SUM($B336:X336)/X302,""))</f>
        <v/>
      </c>
      <c r="Y370" s="124" t="str">
        <f ca="1">IF(Y$1="","",IFERROR(SUM($B336:Y336)/Y302,""))</f>
        <v/>
      </c>
      <c r="Z370" s="124" t="str">
        <f ca="1">IF(Z$1="","",IFERROR(SUM($B336:Z336)/Z302,""))</f>
        <v/>
      </c>
      <c r="AA370" s="124" t="str">
        <f ca="1">IF(AA$1="","",IFERROR(SUM($B336:AA336)/AA302,""))</f>
        <v/>
      </c>
      <c r="AB370" s="124" t="str">
        <f>IF(AB$1="","",IFERROR(SUM($B336:AB336)/AB302,""))</f>
        <v/>
      </c>
      <c r="AC370" s="124" t="str">
        <f>IF(AC$1="","",IFERROR(SUM($B336:AC336)/AC302,""))</f>
        <v/>
      </c>
      <c r="AD370" s="124" t="str">
        <f>IF(AD$1="","",IFERROR(SUM($B336:AD336)/AD302,""))</f>
        <v/>
      </c>
      <c r="AE370" s="124" t="str">
        <f>IF(AE$1="","",IFERROR(SUM($B336:AE336)/AE302,""))</f>
        <v/>
      </c>
      <c r="AF370" s="124" t="str">
        <f>IF(AF$1="","",IFERROR(SUM($B336:AF336)/AF302,""))</f>
        <v/>
      </c>
      <c r="AG370" s="124" t="str">
        <f>IF(AG$1="","",IFERROR(SUM($B336:AG336)/AG302,""))</f>
        <v/>
      </c>
      <c r="AH370" s="124" t="str">
        <f>IF(AH$1="","",IFERROR(SUM($B336:AH336)/AH302,""))</f>
        <v/>
      </c>
      <c r="AI370" s="124" t="str">
        <f>IF(AI$1="","",IFERROR(SUM($B336:AI336)/AI302,""))</f>
        <v/>
      </c>
      <c r="AJ370" s="124" t="str">
        <f>IF(AJ$1="","",IFERROR(SUM($B336:AJ336)/AJ302,""))</f>
        <v/>
      </c>
      <c r="AK370" s="124" t="str">
        <f>IF(AK$1="","",IFERROR(SUM($B336:AK336)/AK302,""))</f>
        <v/>
      </c>
      <c r="AL370" s="124" t="str">
        <f>IF(AL$1="","",IFERROR(SUM($B336:AL336)/AL302,""))</f>
        <v/>
      </c>
      <c r="AM370" s="124" t="str">
        <f>IF(AM$1="","",IFERROR(SUM($B336:AM336)/AM302,""))</f>
        <v/>
      </c>
      <c r="AN370" s="124" t="str">
        <f>IF(AN$1="","",IFERROR(SUM($B336:AN336)/AN302,""))</f>
        <v/>
      </c>
      <c r="AO370" s="124" t="str">
        <f>IF(AO$1="","",IFERROR(SUM($B336:AO336)/AO302,""))</f>
        <v/>
      </c>
      <c r="AP370" s="124" t="str">
        <f>IF(AP$1="","",IFERROR(SUM($B336:AP336)/AP302,""))</f>
        <v/>
      </c>
      <c r="AQ370" s="124" t="str">
        <f>IF(AQ$1="","",IFERROR(SUM($B336:AQ336)/AQ302,""))</f>
        <v/>
      </c>
      <c r="AR370" s="124" t="str">
        <f>IF(AR$1="","",IFERROR(SUM($B336:AR336)/AR302,""))</f>
        <v/>
      </c>
      <c r="AS370" s="124" t="str">
        <f>IF(AS$1="","",IFERROR(SUM($B336:AS336)/AS302,""))</f>
        <v/>
      </c>
      <c r="AT370" s="124" t="str">
        <f>IF(AT$1="","",IFERROR(SUM($B336:AT336)/AT302,""))</f>
        <v/>
      </c>
      <c r="AU370" s="124" t="str">
        <f>IF(AU$1="","",IFERROR(SUM($B336:AU336)/AU302,""))</f>
        <v/>
      </c>
      <c r="AV370" s="124" t="str">
        <f>IF(AV$1="","",IFERROR(SUM($B336:AV336)/AV302,""))</f>
        <v/>
      </c>
      <c r="AW370" s="124" t="str">
        <f>IF(AW$1="","",IFERROR(SUM($B336:AW336)/AW302,""))</f>
        <v/>
      </c>
      <c r="AX370" s="124" t="str">
        <f>IF(AX$1="","",IFERROR(SUM($B336:AX336)/AX302,""))</f>
        <v/>
      </c>
      <c r="AY370" s="124" t="str">
        <f>IF(AY$1="","",IFERROR(SUM($B336:AY336)/AY302,""))</f>
        <v/>
      </c>
      <c r="AZ370" s="124" t="str">
        <f>IF(AZ$1="","",IFERROR(SUM($B336:AZ336)/AZ302,""))</f>
        <v/>
      </c>
      <c r="BA370" s="124" t="str">
        <f>IF(BA$1="","",IFERROR(SUM($B336:BA336)/BA302,""))</f>
        <v/>
      </c>
      <c r="BB370" s="124" t="str">
        <f>IF(BB$1="","",IFERROR(SUM($B336:BB336)/BB302,""))</f>
        <v/>
      </c>
      <c r="BC370" s="124" t="str">
        <f>IF(BC$1="","",IFERROR(SUM($B336:BC336)/BC302,""))</f>
        <v/>
      </c>
      <c r="BD370" s="124" t="str">
        <f>IF(BD$1="","",IFERROR(SUM($B336:BD336)/BD302,""))</f>
        <v/>
      </c>
      <c r="BE370" s="124" t="str">
        <f>IF(BE$1="","",IFERROR(SUM($B336:BE336)/BE302,""))</f>
        <v/>
      </c>
    </row>
    <row r="371" spans="1:57">
      <c r="A371" s="3" t="str">
        <f t="shared" si="27"/>
        <v/>
      </c>
      <c r="B371" s="124" t="str">
        <f ca="1">IF(B$1="","",IFERROR(SUM($B337:B337)/B303,""))</f>
        <v/>
      </c>
      <c r="C371" s="124" t="str">
        <f ca="1">IF(C$1="","",IFERROR(SUM($B337:C337)/C303,""))</f>
        <v/>
      </c>
      <c r="D371" s="124" t="str">
        <f ca="1">IF(D$1="","",IFERROR(SUM($B337:D337)/D303,""))</f>
        <v/>
      </c>
      <c r="E371" s="124" t="str">
        <f ca="1">IF(E$1="","",IFERROR(SUM($B337:E337)/E303,""))</f>
        <v/>
      </c>
      <c r="F371" s="124" t="str">
        <f ca="1">IF(F$1="","",IFERROR(SUM($B337:F337)/F303,""))</f>
        <v/>
      </c>
      <c r="G371" s="124" t="str">
        <f ca="1">IF(G$1="","",IFERROR(SUM($B337:G337)/G303,""))</f>
        <v/>
      </c>
      <c r="H371" s="124" t="str">
        <f ca="1">IF(H$1="","",IFERROR(SUM($B337:H337)/H303,""))</f>
        <v/>
      </c>
      <c r="I371" s="124" t="str">
        <f ca="1">IF(I$1="","",IFERROR(SUM($B337:I337)/I303,""))</f>
        <v/>
      </c>
      <c r="J371" s="124" t="str">
        <f ca="1">IF(J$1="","",IFERROR(SUM($B337:J337)/J303,""))</f>
        <v/>
      </c>
      <c r="K371" s="124" t="str">
        <f ca="1">IF(K$1="","",IFERROR(SUM($B337:K337)/K303,""))</f>
        <v/>
      </c>
      <c r="L371" s="124" t="str">
        <f ca="1">IF(L$1="","",IFERROR(SUM($B337:L337)/L303,""))</f>
        <v/>
      </c>
      <c r="M371" s="124" t="str">
        <f ca="1">IF(M$1="","",IFERROR(SUM($B337:M337)/M303,""))</f>
        <v/>
      </c>
      <c r="N371" s="124" t="str">
        <f ca="1">IF(N$1="","",IFERROR(SUM($B337:N337)/N303,""))</f>
        <v/>
      </c>
      <c r="O371" s="124" t="str">
        <f ca="1">IF(O$1="","",IFERROR(SUM($B337:O337)/O303,""))</f>
        <v/>
      </c>
      <c r="P371" s="124" t="str">
        <f ca="1">IF(P$1="","",IFERROR(SUM($B337:P337)/P303,""))</f>
        <v/>
      </c>
      <c r="Q371" s="124" t="str">
        <f ca="1">IF(Q$1="","",IFERROR(SUM($B337:Q337)/Q303,""))</f>
        <v/>
      </c>
      <c r="R371" s="124" t="str">
        <f ca="1">IF(R$1="","",IFERROR(SUM($B337:R337)/R303,""))</f>
        <v/>
      </c>
      <c r="S371" s="124" t="str">
        <f ca="1">IF(S$1="","",IFERROR(SUM($B337:S337)/S303,""))</f>
        <v/>
      </c>
      <c r="T371" s="124" t="str">
        <f ca="1">IF(T$1="","",IFERROR(SUM($B337:T337)/T303,""))</f>
        <v/>
      </c>
      <c r="U371" s="124" t="str">
        <f ca="1">IF(U$1="","",IFERROR(SUM($B337:U337)/U303,""))</f>
        <v/>
      </c>
      <c r="V371" s="124" t="str">
        <f ca="1">IF(V$1="","",IFERROR(SUM($B337:V337)/V303,""))</f>
        <v/>
      </c>
      <c r="W371" s="124" t="str">
        <f ca="1">IF(W$1="","",IFERROR(SUM($B337:W337)/W303,""))</f>
        <v/>
      </c>
      <c r="X371" s="124" t="str">
        <f ca="1">IF(X$1="","",IFERROR(SUM($B337:X337)/X303,""))</f>
        <v/>
      </c>
      <c r="Y371" s="124" t="str">
        <f ca="1">IF(Y$1="","",IFERROR(SUM($B337:Y337)/Y303,""))</f>
        <v/>
      </c>
      <c r="Z371" s="124" t="str">
        <f ca="1">IF(Z$1="","",IFERROR(SUM($B337:Z337)/Z303,""))</f>
        <v/>
      </c>
      <c r="AA371" s="124" t="str">
        <f ca="1">IF(AA$1="","",IFERROR(SUM($B337:AA337)/AA303,""))</f>
        <v/>
      </c>
      <c r="AB371" s="124" t="str">
        <f>IF(AB$1="","",IFERROR(SUM($B337:AB337)/AB303,""))</f>
        <v/>
      </c>
      <c r="AC371" s="124" t="str">
        <f>IF(AC$1="","",IFERROR(SUM($B337:AC337)/AC303,""))</f>
        <v/>
      </c>
      <c r="AD371" s="124" t="str">
        <f>IF(AD$1="","",IFERROR(SUM($B337:AD337)/AD303,""))</f>
        <v/>
      </c>
      <c r="AE371" s="124" t="str">
        <f>IF(AE$1="","",IFERROR(SUM($B337:AE337)/AE303,""))</f>
        <v/>
      </c>
      <c r="AF371" s="124" t="str">
        <f>IF(AF$1="","",IFERROR(SUM($B337:AF337)/AF303,""))</f>
        <v/>
      </c>
      <c r="AG371" s="124" t="str">
        <f>IF(AG$1="","",IFERROR(SUM($B337:AG337)/AG303,""))</f>
        <v/>
      </c>
      <c r="AH371" s="124" t="str">
        <f>IF(AH$1="","",IFERROR(SUM($B337:AH337)/AH303,""))</f>
        <v/>
      </c>
      <c r="AI371" s="124" t="str">
        <f>IF(AI$1="","",IFERROR(SUM($B337:AI337)/AI303,""))</f>
        <v/>
      </c>
      <c r="AJ371" s="124" t="str">
        <f>IF(AJ$1="","",IFERROR(SUM($B337:AJ337)/AJ303,""))</f>
        <v/>
      </c>
      <c r="AK371" s="124" t="str">
        <f>IF(AK$1="","",IFERROR(SUM($B337:AK337)/AK303,""))</f>
        <v/>
      </c>
      <c r="AL371" s="124" t="str">
        <f>IF(AL$1="","",IFERROR(SUM($B337:AL337)/AL303,""))</f>
        <v/>
      </c>
      <c r="AM371" s="124" t="str">
        <f>IF(AM$1="","",IFERROR(SUM($B337:AM337)/AM303,""))</f>
        <v/>
      </c>
      <c r="AN371" s="124" t="str">
        <f>IF(AN$1="","",IFERROR(SUM($B337:AN337)/AN303,""))</f>
        <v/>
      </c>
      <c r="AO371" s="124" t="str">
        <f>IF(AO$1="","",IFERROR(SUM($B337:AO337)/AO303,""))</f>
        <v/>
      </c>
      <c r="AP371" s="124" t="str">
        <f>IF(AP$1="","",IFERROR(SUM($B337:AP337)/AP303,""))</f>
        <v/>
      </c>
      <c r="AQ371" s="124" t="str">
        <f>IF(AQ$1="","",IFERROR(SUM($B337:AQ337)/AQ303,""))</f>
        <v/>
      </c>
      <c r="AR371" s="124" t="str">
        <f>IF(AR$1="","",IFERROR(SUM($B337:AR337)/AR303,""))</f>
        <v/>
      </c>
      <c r="AS371" s="124" t="str">
        <f>IF(AS$1="","",IFERROR(SUM($B337:AS337)/AS303,""))</f>
        <v/>
      </c>
      <c r="AT371" s="124" t="str">
        <f>IF(AT$1="","",IFERROR(SUM($B337:AT337)/AT303,""))</f>
        <v/>
      </c>
      <c r="AU371" s="124" t="str">
        <f>IF(AU$1="","",IFERROR(SUM($B337:AU337)/AU303,""))</f>
        <v/>
      </c>
      <c r="AV371" s="124" t="str">
        <f>IF(AV$1="","",IFERROR(SUM($B337:AV337)/AV303,""))</f>
        <v/>
      </c>
      <c r="AW371" s="124" t="str">
        <f>IF(AW$1="","",IFERROR(SUM($B337:AW337)/AW303,""))</f>
        <v/>
      </c>
      <c r="AX371" s="124" t="str">
        <f>IF(AX$1="","",IFERROR(SUM($B337:AX337)/AX303,""))</f>
        <v/>
      </c>
      <c r="AY371" s="124" t="str">
        <f>IF(AY$1="","",IFERROR(SUM($B337:AY337)/AY303,""))</f>
        <v/>
      </c>
      <c r="AZ371" s="124" t="str">
        <f>IF(AZ$1="","",IFERROR(SUM($B337:AZ337)/AZ303,""))</f>
        <v/>
      </c>
      <c r="BA371" s="124" t="str">
        <f>IF(BA$1="","",IFERROR(SUM($B337:BA337)/BA303,""))</f>
        <v/>
      </c>
      <c r="BB371" s="124" t="str">
        <f>IF(BB$1="","",IFERROR(SUM($B337:BB337)/BB303,""))</f>
        <v/>
      </c>
      <c r="BC371" s="124" t="str">
        <f>IF(BC$1="","",IFERROR(SUM($B337:BC337)/BC303,""))</f>
        <v/>
      </c>
      <c r="BD371" s="124" t="str">
        <f>IF(BD$1="","",IFERROR(SUM($B337:BD337)/BD303,""))</f>
        <v/>
      </c>
      <c r="BE371" s="124" t="str">
        <f>IF(BE$1="","",IFERROR(SUM($B337:BE337)/BE303,""))</f>
        <v/>
      </c>
    </row>
    <row r="372" spans="1:57">
      <c r="A372" s="3" t="str">
        <f t="shared" si="27"/>
        <v/>
      </c>
      <c r="B372" s="124" t="str">
        <f ca="1">IF(B$1="","",IFERROR(SUM($B338:B338)/B304,""))</f>
        <v/>
      </c>
      <c r="C372" s="124" t="str">
        <f ca="1">IF(C$1="","",IFERROR(SUM($B338:C338)/C304,""))</f>
        <v/>
      </c>
      <c r="D372" s="124" t="str">
        <f ca="1">IF(D$1="","",IFERROR(SUM($B338:D338)/D304,""))</f>
        <v/>
      </c>
      <c r="E372" s="124" t="str">
        <f ca="1">IF(E$1="","",IFERROR(SUM($B338:E338)/E304,""))</f>
        <v/>
      </c>
      <c r="F372" s="124" t="str">
        <f ca="1">IF(F$1="","",IFERROR(SUM($B338:F338)/F304,""))</f>
        <v/>
      </c>
      <c r="G372" s="124" t="str">
        <f ca="1">IF(G$1="","",IFERROR(SUM($B338:G338)/G304,""))</f>
        <v/>
      </c>
      <c r="H372" s="124" t="str">
        <f ca="1">IF(H$1="","",IFERROR(SUM($B338:H338)/H304,""))</f>
        <v/>
      </c>
      <c r="I372" s="124" t="str">
        <f ca="1">IF(I$1="","",IFERROR(SUM($B338:I338)/I304,""))</f>
        <v/>
      </c>
      <c r="J372" s="124" t="str">
        <f ca="1">IF(J$1="","",IFERROR(SUM($B338:J338)/J304,""))</f>
        <v/>
      </c>
      <c r="K372" s="124" t="str">
        <f ca="1">IF(K$1="","",IFERROR(SUM($B338:K338)/K304,""))</f>
        <v/>
      </c>
      <c r="L372" s="124" t="str">
        <f ca="1">IF(L$1="","",IFERROR(SUM($B338:L338)/L304,""))</f>
        <v/>
      </c>
      <c r="M372" s="124" t="str">
        <f ca="1">IF(M$1="","",IFERROR(SUM($B338:M338)/M304,""))</f>
        <v/>
      </c>
      <c r="N372" s="124" t="str">
        <f ca="1">IF(N$1="","",IFERROR(SUM($B338:N338)/N304,""))</f>
        <v/>
      </c>
      <c r="O372" s="124" t="str">
        <f ca="1">IF(O$1="","",IFERROR(SUM($B338:O338)/O304,""))</f>
        <v/>
      </c>
      <c r="P372" s="124" t="str">
        <f ca="1">IF(P$1="","",IFERROR(SUM($B338:P338)/P304,""))</f>
        <v/>
      </c>
      <c r="Q372" s="124" t="str">
        <f ca="1">IF(Q$1="","",IFERROR(SUM($B338:Q338)/Q304,""))</f>
        <v/>
      </c>
      <c r="R372" s="124" t="str">
        <f ca="1">IF(R$1="","",IFERROR(SUM($B338:R338)/R304,""))</f>
        <v/>
      </c>
      <c r="S372" s="124" t="str">
        <f ca="1">IF(S$1="","",IFERROR(SUM($B338:S338)/S304,""))</f>
        <v/>
      </c>
      <c r="T372" s="124" t="str">
        <f ca="1">IF(T$1="","",IFERROR(SUM($B338:T338)/T304,""))</f>
        <v/>
      </c>
      <c r="U372" s="124" t="str">
        <f ca="1">IF(U$1="","",IFERROR(SUM($B338:U338)/U304,""))</f>
        <v/>
      </c>
      <c r="V372" s="124" t="str">
        <f ca="1">IF(V$1="","",IFERROR(SUM($B338:V338)/V304,""))</f>
        <v/>
      </c>
      <c r="W372" s="124" t="str">
        <f ca="1">IF(W$1="","",IFERROR(SUM($B338:W338)/W304,""))</f>
        <v/>
      </c>
      <c r="X372" s="124" t="str">
        <f ca="1">IF(X$1="","",IFERROR(SUM($B338:X338)/X304,""))</f>
        <v/>
      </c>
      <c r="Y372" s="124" t="str">
        <f ca="1">IF(Y$1="","",IFERROR(SUM($B338:Y338)/Y304,""))</f>
        <v/>
      </c>
      <c r="Z372" s="124" t="str">
        <f ca="1">IF(Z$1="","",IFERROR(SUM($B338:Z338)/Z304,""))</f>
        <v/>
      </c>
      <c r="AA372" s="124" t="str">
        <f ca="1">IF(AA$1="","",IFERROR(SUM($B338:AA338)/AA304,""))</f>
        <v/>
      </c>
      <c r="AB372" s="124" t="str">
        <f>IF(AB$1="","",IFERROR(SUM($B338:AB338)/AB304,""))</f>
        <v/>
      </c>
      <c r="AC372" s="124" t="str">
        <f>IF(AC$1="","",IFERROR(SUM($B338:AC338)/AC304,""))</f>
        <v/>
      </c>
      <c r="AD372" s="124" t="str">
        <f>IF(AD$1="","",IFERROR(SUM($B338:AD338)/AD304,""))</f>
        <v/>
      </c>
      <c r="AE372" s="124" t="str">
        <f>IF(AE$1="","",IFERROR(SUM($B338:AE338)/AE304,""))</f>
        <v/>
      </c>
      <c r="AF372" s="124" t="str">
        <f>IF(AF$1="","",IFERROR(SUM($B338:AF338)/AF304,""))</f>
        <v/>
      </c>
      <c r="AG372" s="124" t="str">
        <f>IF(AG$1="","",IFERROR(SUM($B338:AG338)/AG304,""))</f>
        <v/>
      </c>
      <c r="AH372" s="124" t="str">
        <f>IF(AH$1="","",IFERROR(SUM($B338:AH338)/AH304,""))</f>
        <v/>
      </c>
      <c r="AI372" s="124" t="str">
        <f>IF(AI$1="","",IFERROR(SUM($B338:AI338)/AI304,""))</f>
        <v/>
      </c>
      <c r="AJ372" s="124" t="str">
        <f>IF(AJ$1="","",IFERROR(SUM($B338:AJ338)/AJ304,""))</f>
        <v/>
      </c>
      <c r="AK372" s="124" t="str">
        <f>IF(AK$1="","",IFERROR(SUM($B338:AK338)/AK304,""))</f>
        <v/>
      </c>
      <c r="AL372" s="124" t="str">
        <f>IF(AL$1="","",IFERROR(SUM($B338:AL338)/AL304,""))</f>
        <v/>
      </c>
      <c r="AM372" s="124" t="str">
        <f>IF(AM$1="","",IFERROR(SUM($B338:AM338)/AM304,""))</f>
        <v/>
      </c>
      <c r="AN372" s="124" t="str">
        <f>IF(AN$1="","",IFERROR(SUM($B338:AN338)/AN304,""))</f>
        <v/>
      </c>
      <c r="AO372" s="124" t="str">
        <f>IF(AO$1="","",IFERROR(SUM($B338:AO338)/AO304,""))</f>
        <v/>
      </c>
      <c r="AP372" s="124" t="str">
        <f>IF(AP$1="","",IFERROR(SUM($B338:AP338)/AP304,""))</f>
        <v/>
      </c>
      <c r="AQ372" s="124" t="str">
        <f>IF(AQ$1="","",IFERROR(SUM($B338:AQ338)/AQ304,""))</f>
        <v/>
      </c>
      <c r="AR372" s="124" t="str">
        <f>IF(AR$1="","",IFERROR(SUM($B338:AR338)/AR304,""))</f>
        <v/>
      </c>
      <c r="AS372" s="124" t="str">
        <f>IF(AS$1="","",IFERROR(SUM($B338:AS338)/AS304,""))</f>
        <v/>
      </c>
      <c r="AT372" s="124" t="str">
        <f>IF(AT$1="","",IFERROR(SUM($B338:AT338)/AT304,""))</f>
        <v/>
      </c>
      <c r="AU372" s="124" t="str">
        <f>IF(AU$1="","",IFERROR(SUM($B338:AU338)/AU304,""))</f>
        <v/>
      </c>
      <c r="AV372" s="124" t="str">
        <f>IF(AV$1="","",IFERROR(SUM($B338:AV338)/AV304,""))</f>
        <v/>
      </c>
      <c r="AW372" s="124" t="str">
        <f>IF(AW$1="","",IFERROR(SUM($B338:AW338)/AW304,""))</f>
        <v/>
      </c>
      <c r="AX372" s="124" t="str">
        <f>IF(AX$1="","",IFERROR(SUM($B338:AX338)/AX304,""))</f>
        <v/>
      </c>
      <c r="AY372" s="124" t="str">
        <f>IF(AY$1="","",IFERROR(SUM($B338:AY338)/AY304,""))</f>
        <v/>
      </c>
      <c r="AZ372" s="124" t="str">
        <f>IF(AZ$1="","",IFERROR(SUM($B338:AZ338)/AZ304,""))</f>
        <v/>
      </c>
      <c r="BA372" s="124" t="str">
        <f>IF(BA$1="","",IFERROR(SUM($B338:BA338)/BA304,""))</f>
        <v/>
      </c>
      <c r="BB372" s="124" t="str">
        <f>IF(BB$1="","",IFERROR(SUM($B338:BB338)/BB304,""))</f>
        <v/>
      </c>
      <c r="BC372" s="124" t="str">
        <f>IF(BC$1="","",IFERROR(SUM($B338:BC338)/BC304,""))</f>
        <v/>
      </c>
      <c r="BD372" s="124" t="str">
        <f>IF(BD$1="","",IFERROR(SUM($B338:BD338)/BD304,""))</f>
        <v/>
      </c>
      <c r="BE372" s="124" t="str">
        <f>IF(BE$1="","",IFERROR(SUM($B338:BE338)/BE304,""))</f>
        <v/>
      </c>
    </row>
    <row r="373" spans="1:57">
      <c r="A373" s="3" t="str">
        <f t="shared" si="27"/>
        <v/>
      </c>
      <c r="B373" s="124" t="str">
        <f ca="1">IF(B$1="","",IFERROR(SUM($B339:B339)/B305,""))</f>
        <v/>
      </c>
      <c r="C373" s="124" t="str">
        <f ca="1">IF(C$1="","",IFERROR(SUM($B339:C339)/C305,""))</f>
        <v/>
      </c>
      <c r="D373" s="124" t="str">
        <f ca="1">IF(D$1="","",IFERROR(SUM($B339:D339)/D305,""))</f>
        <v/>
      </c>
      <c r="E373" s="124" t="str">
        <f ca="1">IF(E$1="","",IFERROR(SUM($B339:E339)/E305,""))</f>
        <v/>
      </c>
      <c r="F373" s="124" t="str">
        <f ca="1">IF(F$1="","",IFERROR(SUM($B339:F339)/F305,""))</f>
        <v/>
      </c>
      <c r="G373" s="124" t="str">
        <f ca="1">IF(G$1="","",IFERROR(SUM($B339:G339)/G305,""))</f>
        <v/>
      </c>
      <c r="H373" s="124" t="str">
        <f ca="1">IF(H$1="","",IFERROR(SUM($B339:H339)/H305,""))</f>
        <v/>
      </c>
      <c r="I373" s="124" t="str">
        <f ca="1">IF(I$1="","",IFERROR(SUM($B339:I339)/I305,""))</f>
        <v/>
      </c>
      <c r="J373" s="124" t="str">
        <f ca="1">IF(J$1="","",IFERROR(SUM($B339:J339)/J305,""))</f>
        <v/>
      </c>
      <c r="K373" s="124" t="str">
        <f ca="1">IF(K$1="","",IFERROR(SUM($B339:K339)/K305,""))</f>
        <v/>
      </c>
      <c r="L373" s="124" t="str">
        <f ca="1">IF(L$1="","",IFERROR(SUM($B339:L339)/L305,""))</f>
        <v/>
      </c>
      <c r="M373" s="124" t="str">
        <f ca="1">IF(M$1="","",IFERROR(SUM($B339:M339)/M305,""))</f>
        <v/>
      </c>
      <c r="N373" s="124" t="str">
        <f ca="1">IF(N$1="","",IFERROR(SUM($B339:N339)/N305,""))</f>
        <v/>
      </c>
      <c r="O373" s="124" t="str">
        <f ca="1">IF(O$1="","",IFERROR(SUM($B339:O339)/O305,""))</f>
        <v/>
      </c>
      <c r="P373" s="124" t="str">
        <f ca="1">IF(P$1="","",IFERROR(SUM($B339:P339)/P305,""))</f>
        <v/>
      </c>
      <c r="Q373" s="124" t="str">
        <f ca="1">IF(Q$1="","",IFERROR(SUM($B339:Q339)/Q305,""))</f>
        <v/>
      </c>
      <c r="R373" s="124" t="str">
        <f ca="1">IF(R$1="","",IFERROR(SUM($B339:R339)/R305,""))</f>
        <v/>
      </c>
      <c r="S373" s="124" t="str">
        <f ca="1">IF(S$1="","",IFERROR(SUM($B339:S339)/S305,""))</f>
        <v/>
      </c>
      <c r="T373" s="124" t="str">
        <f ca="1">IF(T$1="","",IFERROR(SUM($B339:T339)/T305,""))</f>
        <v/>
      </c>
      <c r="U373" s="124" t="str">
        <f ca="1">IF(U$1="","",IFERROR(SUM($B339:U339)/U305,""))</f>
        <v/>
      </c>
      <c r="V373" s="124" t="str">
        <f ca="1">IF(V$1="","",IFERROR(SUM($B339:V339)/V305,""))</f>
        <v/>
      </c>
      <c r="W373" s="124" t="str">
        <f ca="1">IF(W$1="","",IFERROR(SUM($B339:W339)/W305,""))</f>
        <v/>
      </c>
      <c r="X373" s="124" t="str">
        <f ca="1">IF(X$1="","",IFERROR(SUM($B339:X339)/X305,""))</f>
        <v/>
      </c>
      <c r="Y373" s="124" t="str">
        <f ca="1">IF(Y$1="","",IFERROR(SUM($B339:Y339)/Y305,""))</f>
        <v/>
      </c>
      <c r="Z373" s="124" t="str">
        <f ca="1">IF(Z$1="","",IFERROR(SUM($B339:Z339)/Z305,""))</f>
        <v/>
      </c>
      <c r="AA373" s="124" t="str">
        <f ca="1">IF(AA$1="","",IFERROR(SUM($B339:AA339)/AA305,""))</f>
        <v/>
      </c>
      <c r="AB373" s="124" t="str">
        <f>IF(AB$1="","",IFERROR(SUM($B339:AB339)/AB305,""))</f>
        <v/>
      </c>
      <c r="AC373" s="124" t="str">
        <f>IF(AC$1="","",IFERROR(SUM($B339:AC339)/AC305,""))</f>
        <v/>
      </c>
      <c r="AD373" s="124" t="str">
        <f>IF(AD$1="","",IFERROR(SUM($B339:AD339)/AD305,""))</f>
        <v/>
      </c>
      <c r="AE373" s="124" t="str">
        <f>IF(AE$1="","",IFERROR(SUM($B339:AE339)/AE305,""))</f>
        <v/>
      </c>
      <c r="AF373" s="124" t="str">
        <f>IF(AF$1="","",IFERROR(SUM($B339:AF339)/AF305,""))</f>
        <v/>
      </c>
      <c r="AG373" s="124" t="str">
        <f>IF(AG$1="","",IFERROR(SUM($B339:AG339)/AG305,""))</f>
        <v/>
      </c>
      <c r="AH373" s="124" t="str">
        <f>IF(AH$1="","",IFERROR(SUM($B339:AH339)/AH305,""))</f>
        <v/>
      </c>
      <c r="AI373" s="124" t="str">
        <f>IF(AI$1="","",IFERROR(SUM($B339:AI339)/AI305,""))</f>
        <v/>
      </c>
      <c r="AJ373" s="124" t="str">
        <f>IF(AJ$1="","",IFERROR(SUM($B339:AJ339)/AJ305,""))</f>
        <v/>
      </c>
      <c r="AK373" s="124" t="str">
        <f>IF(AK$1="","",IFERROR(SUM($B339:AK339)/AK305,""))</f>
        <v/>
      </c>
      <c r="AL373" s="124" t="str">
        <f>IF(AL$1="","",IFERROR(SUM($B339:AL339)/AL305,""))</f>
        <v/>
      </c>
      <c r="AM373" s="124" t="str">
        <f>IF(AM$1="","",IFERROR(SUM($B339:AM339)/AM305,""))</f>
        <v/>
      </c>
      <c r="AN373" s="124" t="str">
        <f>IF(AN$1="","",IFERROR(SUM($B339:AN339)/AN305,""))</f>
        <v/>
      </c>
      <c r="AO373" s="124" t="str">
        <f>IF(AO$1="","",IFERROR(SUM($B339:AO339)/AO305,""))</f>
        <v/>
      </c>
      <c r="AP373" s="124" t="str">
        <f>IF(AP$1="","",IFERROR(SUM($B339:AP339)/AP305,""))</f>
        <v/>
      </c>
      <c r="AQ373" s="124" t="str">
        <f>IF(AQ$1="","",IFERROR(SUM($B339:AQ339)/AQ305,""))</f>
        <v/>
      </c>
      <c r="AR373" s="124" t="str">
        <f>IF(AR$1="","",IFERROR(SUM($B339:AR339)/AR305,""))</f>
        <v/>
      </c>
      <c r="AS373" s="124" t="str">
        <f>IF(AS$1="","",IFERROR(SUM($B339:AS339)/AS305,""))</f>
        <v/>
      </c>
      <c r="AT373" s="124" t="str">
        <f>IF(AT$1="","",IFERROR(SUM($B339:AT339)/AT305,""))</f>
        <v/>
      </c>
      <c r="AU373" s="124" t="str">
        <f>IF(AU$1="","",IFERROR(SUM($B339:AU339)/AU305,""))</f>
        <v/>
      </c>
      <c r="AV373" s="124" t="str">
        <f>IF(AV$1="","",IFERROR(SUM($B339:AV339)/AV305,""))</f>
        <v/>
      </c>
      <c r="AW373" s="124" t="str">
        <f>IF(AW$1="","",IFERROR(SUM($B339:AW339)/AW305,""))</f>
        <v/>
      </c>
      <c r="AX373" s="124" t="str">
        <f>IF(AX$1="","",IFERROR(SUM($B339:AX339)/AX305,""))</f>
        <v/>
      </c>
      <c r="AY373" s="124" t="str">
        <f>IF(AY$1="","",IFERROR(SUM($B339:AY339)/AY305,""))</f>
        <v/>
      </c>
      <c r="AZ373" s="124" t="str">
        <f>IF(AZ$1="","",IFERROR(SUM($B339:AZ339)/AZ305,""))</f>
        <v/>
      </c>
      <c r="BA373" s="124" t="str">
        <f>IF(BA$1="","",IFERROR(SUM($B339:BA339)/BA305,""))</f>
        <v/>
      </c>
      <c r="BB373" s="124" t="str">
        <f>IF(BB$1="","",IFERROR(SUM($B339:BB339)/BB305,""))</f>
        <v/>
      </c>
      <c r="BC373" s="124" t="str">
        <f>IF(BC$1="","",IFERROR(SUM($B339:BC339)/BC305,""))</f>
        <v/>
      </c>
      <c r="BD373" s="124" t="str">
        <f>IF(BD$1="","",IFERROR(SUM($B339:BD339)/BD305,""))</f>
        <v/>
      </c>
      <c r="BE373" s="124" t="str">
        <f>IF(BE$1="","",IFERROR(SUM($B339:BE339)/BE305,""))</f>
        <v/>
      </c>
    </row>
    <row r="375" spans="1:57">
      <c r="A375" s="28" t="s">
        <v>53</v>
      </c>
    </row>
    <row r="376" spans="1:57">
      <c r="A376" s="3" t="str">
        <f>A2</f>
        <v>Α.Ε.Κ.ΛΑΡΝΑΚΑΣ</v>
      </c>
      <c r="B376" s="22" t="str">
        <f t="shared" ref="B376:AG376" ca="1" si="28">IF(B$1="","",IFERROR(ELO_HGA*B342,""))</f>
        <v/>
      </c>
      <c r="C376" s="22" t="str">
        <f t="shared" ca="1" si="28"/>
        <v/>
      </c>
      <c r="D376" s="22">
        <f t="shared" ca="1" si="28"/>
        <v>32.5</v>
      </c>
      <c r="E376" s="22">
        <f t="shared" ca="1" si="28"/>
        <v>32.5</v>
      </c>
      <c r="F376" s="22">
        <f t="shared" ca="1" si="28"/>
        <v>48.75</v>
      </c>
      <c r="G376" s="22">
        <f t="shared" ca="1" si="28"/>
        <v>48.75</v>
      </c>
      <c r="H376" s="22">
        <f t="shared" ca="1" si="28"/>
        <v>32.5</v>
      </c>
      <c r="I376" s="22">
        <f t="shared" ca="1" si="28"/>
        <v>32.5</v>
      </c>
      <c r="J376" s="22">
        <f t="shared" ca="1" si="28"/>
        <v>40.625</v>
      </c>
      <c r="K376" s="22">
        <f t="shared" ca="1" si="28"/>
        <v>40.625</v>
      </c>
      <c r="L376" s="22">
        <f t="shared" ca="1" si="28"/>
        <v>45.5</v>
      </c>
      <c r="M376" s="22">
        <f t="shared" ca="1" si="28"/>
        <v>45.5</v>
      </c>
      <c r="N376" s="22">
        <f t="shared" ca="1" si="28"/>
        <v>48.75</v>
      </c>
      <c r="O376" s="22">
        <f t="shared" ca="1" si="28"/>
        <v>51.071428571428569</v>
      </c>
      <c r="P376" s="22">
        <f t="shared" ca="1" si="28"/>
        <v>52.8125</v>
      </c>
      <c r="Q376" s="22">
        <f t="shared" ca="1" si="28"/>
        <v>52.8125</v>
      </c>
      <c r="R376" s="22">
        <f t="shared" ca="1" si="28"/>
        <v>54.166666666666671</v>
      </c>
      <c r="S376" s="22">
        <f t="shared" ca="1" si="28"/>
        <v>54.166666666666671</v>
      </c>
      <c r="T376" s="22">
        <f t="shared" ca="1" si="28"/>
        <v>48.75</v>
      </c>
      <c r="U376" s="22">
        <f t="shared" ca="1" si="28"/>
        <v>48.75</v>
      </c>
      <c r="V376" s="22">
        <f t="shared" ca="1" si="28"/>
        <v>50.227272727272727</v>
      </c>
      <c r="W376" s="22">
        <f t="shared" ca="1" si="28"/>
        <v>50.227272727272727</v>
      </c>
      <c r="X376" s="22">
        <f t="shared" ca="1" si="28"/>
        <v>51.458333333333329</v>
      </c>
      <c r="Y376" s="22">
        <f t="shared" ca="1" si="28"/>
        <v>51.458333333333329</v>
      </c>
      <c r="Z376" s="22">
        <f t="shared" ca="1" si="28"/>
        <v>51.458333333333329</v>
      </c>
      <c r="AA376" s="22">
        <f t="shared" ca="1" si="28"/>
        <v>51.458333333333329</v>
      </c>
      <c r="AB376" s="22" t="str">
        <f t="shared" si="28"/>
        <v/>
      </c>
      <c r="AC376" s="22" t="str">
        <f t="shared" si="28"/>
        <v/>
      </c>
      <c r="AD376" s="22" t="str">
        <f t="shared" si="28"/>
        <v/>
      </c>
      <c r="AE376" s="22" t="str">
        <f t="shared" si="28"/>
        <v/>
      </c>
      <c r="AF376" s="22" t="str">
        <f t="shared" si="28"/>
        <v/>
      </c>
      <c r="AG376" s="22" t="str">
        <f t="shared" si="28"/>
        <v/>
      </c>
      <c r="AH376" s="22" t="str">
        <f t="shared" ref="AH376:BE376" si="29">IF(AH$1="","",IFERROR(ELO_HGA*AH342,""))</f>
        <v/>
      </c>
      <c r="AI376" s="22" t="str">
        <f t="shared" si="29"/>
        <v/>
      </c>
      <c r="AJ376" s="22" t="str">
        <f t="shared" si="29"/>
        <v/>
      </c>
      <c r="AK376" s="22" t="str">
        <f t="shared" si="29"/>
        <v/>
      </c>
      <c r="AL376" s="22" t="str">
        <f t="shared" si="29"/>
        <v/>
      </c>
      <c r="AM376" s="22" t="str">
        <f t="shared" si="29"/>
        <v/>
      </c>
      <c r="AN376" s="22" t="str">
        <f t="shared" si="29"/>
        <v/>
      </c>
      <c r="AO376" s="22" t="str">
        <f t="shared" si="29"/>
        <v/>
      </c>
      <c r="AP376" s="22" t="str">
        <f t="shared" si="29"/>
        <v/>
      </c>
      <c r="AQ376" s="22" t="str">
        <f t="shared" si="29"/>
        <v/>
      </c>
      <c r="AR376" s="22" t="str">
        <f t="shared" si="29"/>
        <v/>
      </c>
      <c r="AS376" s="22" t="str">
        <f t="shared" si="29"/>
        <v/>
      </c>
      <c r="AT376" s="22" t="str">
        <f t="shared" si="29"/>
        <v/>
      </c>
      <c r="AU376" s="22" t="str">
        <f t="shared" si="29"/>
        <v/>
      </c>
      <c r="AV376" s="22" t="str">
        <f t="shared" si="29"/>
        <v/>
      </c>
      <c r="AW376" s="22" t="str">
        <f t="shared" si="29"/>
        <v/>
      </c>
      <c r="AX376" s="22" t="str">
        <f t="shared" si="29"/>
        <v/>
      </c>
      <c r="AY376" s="22" t="str">
        <f t="shared" si="29"/>
        <v/>
      </c>
      <c r="AZ376" s="22" t="str">
        <f t="shared" si="29"/>
        <v/>
      </c>
      <c r="BA376" s="22" t="str">
        <f t="shared" si="29"/>
        <v/>
      </c>
      <c r="BB376" s="22" t="str">
        <f t="shared" si="29"/>
        <v/>
      </c>
      <c r="BC376" s="22" t="str">
        <f t="shared" si="29"/>
        <v/>
      </c>
      <c r="BD376" s="22" t="str">
        <f t="shared" si="29"/>
        <v/>
      </c>
      <c r="BE376" s="22" t="str">
        <f t="shared" si="29"/>
        <v/>
      </c>
    </row>
    <row r="377" spans="1:57">
      <c r="A377" s="3" t="str">
        <f t="shared" ref="A377:A407" si="30">A3</f>
        <v>ΑΓ. ΝΑΠΑ</v>
      </c>
      <c r="B377" s="22">
        <f t="shared" ref="B377:AG377" ca="1" si="31">IF(B$1="","",IFERROR(ELO_HGA*B343,""))</f>
        <v>0</v>
      </c>
      <c r="C377" s="22">
        <f t="shared" ca="1" si="31"/>
        <v>0</v>
      </c>
      <c r="D377" s="22">
        <f t="shared" ca="1" si="31"/>
        <v>0</v>
      </c>
      <c r="E377" s="22">
        <f t="shared" ca="1" si="31"/>
        <v>0</v>
      </c>
      <c r="F377" s="22">
        <f t="shared" ca="1" si="31"/>
        <v>0</v>
      </c>
      <c r="G377" s="22">
        <f t="shared" ca="1" si="31"/>
        <v>0</v>
      </c>
      <c r="H377" s="22">
        <f t="shared" ca="1" si="31"/>
        <v>8.125</v>
      </c>
      <c r="I377" s="22">
        <f t="shared" ca="1" si="31"/>
        <v>6.5</v>
      </c>
      <c r="J377" s="22">
        <f t="shared" ca="1" si="31"/>
        <v>6.5</v>
      </c>
      <c r="K377" s="22">
        <f t="shared" ca="1" si="31"/>
        <v>10.833333333333332</v>
      </c>
      <c r="L377" s="22">
        <f t="shared" ca="1" si="31"/>
        <v>10.833333333333332</v>
      </c>
      <c r="M377" s="22">
        <f t="shared" ca="1" si="31"/>
        <v>9.2857142857142847</v>
      </c>
      <c r="N377" s="22">
        <f t="shared" ca="1" si="31"/>
        <v>9.2857142857142847</v>
      </c>
      <c r="O377" s="22">
        <f t="shared" ca="1" si="31"/>
        <v>9.2857142857142847</v>
      </c>
      <c r="P377" s="22">
        <f t="shared" ca="1" si="31"/>
        <v>8.125</v>
      </c>
      <c r="Q377" s="22">
        <f t="shared" ca="1" si="31"/>
        <v>8.125</v>
      </c>
      <c r="R377" s="22">
        <f t="shared" ca="1" si="31"/>
        <v>7.2222222222222214</v>
      </c>
      <c r="S377" s="22">
        <f t="shared" ca="1" si="31"/>
        <v>7.2222222222222214</v>
      </c>
      <c r="T377" s="22">
        <f t="shared" ca="1" si="31"/>
        <v>6.5</v>
      </c>
      <c r="U377" s="22">
        <f t="shared" ca="1" si="31"/>
        <v>6.5</v>
      </c>
      <c r="V377" s="22">
        <f t="shared" ca="1" si="31"/>
        <v>6.5</v>
      </c>
      <c r="W377" s="22">
        <f t="shared" ca="1" si="31"/>
        <v>5.9090909090909092</v>
      </c>
      <c r="X377" s="22">
        <f t="shared" ca="1" si="31"/>
        <v>5.9090909090909092</v>
      </c>
      <c r="Y377" s="22">
        <f t="shared" ca="1" si="31"/>
        <v>5.4166666666666661</v>
      </c>
      <c r="Z377" s="22">
        <f t="shared" ca="1" si="31"/>
        <v>5.4166666666666661</v>
      </c>
      <c r="AA377" s="22">
        <f t="shared" ca="1" si="31"/>
        <v>5.4166666666666661</v>
      </c>
      <c r="AB377" s="22" t="str">
        <f t="shared" si="31"/>
        <v/>
      </c>
      <c r="AC377" s="22" t="str">
        <f t="shared" si="31"/>
        <v/>
      </c>
      <c r="AD377" s="22" t="str">
        <f t="shared" si="31"/>
        <v/>
      </c>
      <c r="AE377" s="22" t="str">
        <f t="shared" si="31"/>
        <v/>
      </c>
      <c r="AF377" s="22" t="str">
        <f t="shared" si="31"/>
        <v/>
      </c>
      <c r="AG377" s="22" t="str">
        <f t="shared" si="31"/>
        <v/>
      </c>
      <c r="AH377" s="22" t="str">
        <f t="shared" ref="AH377:BE377" si="32">IF(AH$1="","",IFERROR(ELO_HGA*AH343,""))</f>
        <v/>
      </c>
      <c r="AI377" s="22" t="str">
        <f t="shared" si="32"/>
        <v/>
      </c>
      <c r="AJ377" s="22" t="str">
        <f t="shared" si="32"/>
        <v/>
      </c>
      <c r="AK377" s="22" t="str">
        <f t="shared" si="32"/>
        <v/>
      </c>
      <c r="AL377" s="22" t="str">
        <f t="shared" si="32"/>
        <v/>
      </c>
      <c r="AM377" s="22" t="str">
        <f t="shared" si="32"/>
        <v/>
      </c>
      <c r="AN377" s="22" t="str">
        <f t="shared" si="32"/>
        <v/>
      </c>
      <c r="AO377" s="22" t="str">
        <f t="shared" si="32"/>
        <v/>
      </c>
      <c r="AP377" s="22" t="str">
        <f t="shared" si="32"/>
        <v/>
      </c>
      <c r="AQ377" s="22" t="str">
        <f t="shared" si="32"/>
        <v/>
      </c>
      <c r="AR377" s="22" t="str">
        <f t="shared" si="32"/>
        <v/>
      </c>
      <c r="AS377" s="22" t="str">
        <f t="shared" si="32"/>
        <v/>
      </c>
      <c r="AT377" s="22" t="str">
        <f t="shared" si="32"/>
        <v/>
      </c>
      <c r="AU377" s="22" t="str">
        <f t="shared" si="32"/>
        <v/>
      </c>
      <c r="AV377" s="22" t="str">
        <f t="shared" si="32"/>
        <v/>
      </c>
      <c r="AW377" s="22" t="str">
        <f t="shared" si="32"/>
        <v/>
      </c>
      <c r="AX377" s="22" t="str">
        <f t="shared" si="32"/>
        <v/>
      </c>
      <c r="AY377" s="22" t="str">
        <f t="shared" si="32"/>
        <v/>
      </c>
      <c r="AZ377" s="22" t="str">
        <f t="shared" si="32"/>
        <v/>
      </c>
      <c r="BA377" s="22" t="str">
        <f t="shared" si="32"/>
        <v/>
      </c>
      <c r="BB377" s="22" t="str">
        <f t="shared" si="32"/>
        <v/>
      </c>
      <c r="BC377" s="22" t="str">
        <f t="shared" si="32"/>
        <v/>
      </c>
      <c r="BD377" s="22" t="str">
        <f t="shared" si="32"/>
        <v/>
      </c>
      <c r="BE377" s="22" t="str">
        <f t="shared" si="32"/>
        <v/>
      </c>
    </row>
    <row r="378" spans="1:57">
      <c r="A378" s="3" t="str">
        <f t="shared" si="30"/>
        <v>ΑΕΛ ΛΕΜΕΣΟΥ</v>
      </c>
      <c r="B378" s="22" t="str">
        <f t="shared" ref="B378:AG378" ca="1" si="33">IF(B$1="","",IFERROR(ELO_HGA*B344,""))</f>
        <v/>
      </c>
      <c r="C378" s="22">
        <f t="shared" ca="1" si="33"/>
        <v>65</v>
      </c>
      <c r="D378" s="22">
        <f t="shared" ca="1" si="33"/>
        <v>65</v>
      </c>
      <c r="E378" s="22">
        <f t="shared" ca="1" si="33"/>
        <v>65</v>
      </c>
      <c r="F378" s="22">
        <f t="shared" ca="1" si="33"/>
        <v>65</v>
      </c>
      <c r="G378" s="22">
        <f t="shared" ca="1" si="33"/>
        <v>43.333333333333329</v>
      </c>
      <c r="H378" s="22">
        <f t="shared" ca="1" si="33"/>
        <v>43.333333333333329</v>
      </c>
      <c r="I378" s="22">
        <f t="shared" ca="1" si="33"/>
        <v>32.5</v>
      </c>
      <c r="J378" s="22">
        <f t="shared" ca="1" si="33"/>
        <v>32.5</v>
      </c>
      <c r="K378" s="22">
        <f t="shared" ca="1" si="33"/>
        <v>32.5</v>
      </c>
      <c r="L378" s="22">
        <f t="shared" ca="1" si="33"/>
        <v>26</v>
      </c>
      <c r="M378" s="22">
        <f t="shared" ca="1" si="33"/>
        <v>26</v>
      </c>
      <c r="N378" s="22">
        <f t="shared" ca="1" si="33"/>
        <v>32.5</v>
      </c>
      <c r="O378" s="22">
        <f t="shared" ca="1" si="33"/>
        <v>27.857142857142854</v>
      </c>
      <c r="P378" s="22">
        <f t="shared" ca="1" si="33"/>
        <v>27.857142857142854</v>
      </c>
      <c r="Q378" s="22">
        <f t="shared" ca="1" si="33"/>
        <v>24.375</v>
      </c>
      <c r="R378" s="22">
        <f t="shared" ca="1" si="33"/>
        <v>24.375</v>
      </c>
      <c r="S378" s="22">
        <f t="shared" ca="1" si="33"/>
        <v>25.277777777777779</v>
      </c>
      <c r="T378" s="22">
        <f t="shared" ca="1" si="33"/>
        <v>25.277777777777779</v>
      </c>
      <c r="U378" s="22">
        <f t="shared" ca="1" si="33"/>
        <v>22.75</v>
      </c>
      <c r="V378" s="22">
        <f t="shared" ca="1" si="33"/>
        <v>22.75</v>
      </c>
      <c r="W378" s="22">
        <f t="shared" ca="1" si="33"/>
        <v>20.68181818181818</v>
      </c>
      <c r="X378" s="22">
        <f t="shared" ca="1" si="33"/>
        <v>24.375</v>
      </c>
      <c r="Y378" s="22">
        <f t="shared" ca="1" si="33"/>
        <v>24.375</v>
      </c>
      <c r="Z378" s="22">
        <f t="shared" ca="1" si="33"/>
        <v>24.375</v>
      </c>
      <c r="AA378" s="22">
        <f t="shared" ca="1" si="33"/>
        <v>24.375</v>
      </c>
      <c r="AB378" s="22" t="str">
        <f t="shared" si="33"/>
        <v/>
      </c>
      <c r="AC378" s="22" t="str">
        <f t="shared" si="33"/>
        <v/>
      </c>
      <c r="AD378" s="22" t="str">
        <f t="shared" si="33"/>
        <v/>
      </c>
      <c r="AE378" s="22" t="str">
        <f t="shared" si="33"/>
        <v/>
      </c>
      <c r="AF378" s="22" t="str">
        <f t="shared" si="33"/>
        <v/>
      </c>
      <c r="AG378" s="22" t="str">
        <f t="shared" si="33"/>
        <v/>
      </c>
      <c r="AH378" s="22" t="str">
        <f t="shared" ref="AH378:BE378" si="34">IF(AH$1="","",IFERROR(ELO_HGA*AH344,""))</f>
        <v/>
      </c>
      <c r="AI378" s="22" t="str">
        <f t="shared" si="34"/>
        <v/>
      </c>
      <c r="AJ378" s="22" t="str">
        <f t="shared" si="34"/>
        <v/>
      </c>
      <c r="AK378" s="22" t="str">
        <f t="shared" si="34"/>
        <v/>
      </c>
      <c r="AL378" s="22" t="str">
        <f t="shared" si="34"/>
        <v/>
      </c>
      <c r="AM378" s="22" t="str">
        <f t="shared" si="34"/>
        <v/>
      </c>
      <c r="AN378" s="22" t="str">
        <f t="shared" si="34"/>
        <v/>
      </c>
      <c r="AO378" s="22" t="str">
        <f t="shared" si="34"/>
        <v/>
      </c>
      <c r="AP378" s="22" t="str">
        <f t="shared" si="34"/>
        <v/>
      </c>
      <c r="AQ378" s="22" t="str">
        <f t="shared" si="34"/>
        <v/>
      </c>
      <c r="AR378" s="22" t="str">
        <f t="shared" si="34"/>
        <v/>
      </c>
      <c r="AS378" s="22" t="str">
        <f t="shared" si="34"/>
        <v/>
      </c>
      <c r="AT378" s="22" t="str">
        <f t="shared" si="34"/>
        <v/>
      </c>
      <c r="AU378" s="22" t="str">
        <f t="shared" si="34"/>
        <v/>
      </c>
      <c r="AV378" s="22" t="str">
        <f t="shared" si="34"/>
        <v/>
      </c>
      <c r="AW378" s="22" t="str">
        <f t="shared" si="34"/>
        <v/>
      </c>
      <c r="AX378" s="22" t="str">
        <f t="shared" si="34"/>
        <v/>
      </c>
      <c r="AY378" s="22" t="str">
        <f t="shared" si="34"/>
        <v/>
      </c>
      <c r="AZ378" s="22" t="str">
        <f t="shared" si="34"/>
        <v/>
      </c>
      <c r="BA378" s="22" t="str">
        <f t="shared" si="34"/>
        <v/>
      </c>
      <c r="BB378" s="22" t="str">
        <f t="shared" si="34"/>
        <v/>
      </c>
      <c r="BC378" s="22" t="str">
        <f t="shared" si="34"/>
        <v/>
      </c>
      <c r="BD378" s="22" t="str">
        <f t="shared" si="34"/>
        <v/>
      </c>
      <c r="BE378" s="22" t="str">
        <f t="shared" si="34"/>
        <v/>
      </c>
    </row>
    <row r="379" spans="1:57">
      <c r="A379" s="3" t="str">
        <f t="shared" si="30"/>
        <v>ΑΝΟΡΘΩΣΗ ΑΜΜΟΧΩΣΤΟΥ</v>
      </c>
      <c r="B379" s="22">
        <f t="shared" ref="B379:AG379" ca="1" si="35">IF(B$1="","",IFERROR(ELO_HGA*B345,""))</f>
        <v>65</v>
      </c>
      <c r="C379" s="22">
        <f t="shared" ca="1" si="35"/>
        <v>65</v>
      </c>
      <c r="D379" s="22">
        <f t="shared" ca="1" si="35"/>
        <v>65</v>
      </c>
      <c r="E379" s="22">
        <f t="shared" ca="1" si="35"/>
        <v>65</v>
      </c>
      <c r="F379" s="22">
        <f t="shared" ca="1" si="35"/>
        <v>65</v>
      </c>
      <c r="G379" s="22">
        <f t="shared" ca="1" si="35"/>
        <v>56.875</v>
      </c>
      <c r="H379" s="22">
        <f t="shared" ca="1" si="35"/>
        <v>56.875</v>
      </c>
      <c r="I379" s="22">
        <f t="shared" ca="1" si="35"/>
        <v>58.5</v>
      </c>
      <c r="J379" s="22">
        <f t="shared" ca="1" si="35"/>
        <v>58.5</v>
      </c>
      <c r="K379" s="22">
        <f t="shared" ca="1" si="35"/>
        <v>54.166666666666671</v>
      </c>
      <c r="L379" s="22">
        <f t="shared" ca="1" si="35"/>
        <v>54.166666666666671</v>
      </c>
      <c r="M379" s="22">
        <f t="shared" ca="1" si="35"/>
        <v>55.714285714285708</v>
      </c>
      <c r="N379" s="22">
        <f t="shared" ca="1" si="35"/>
        <v>55.714285714285708</v>
      </c>
      <c r="O379" s="22">
        <f t="shared" ca="1" si="35"/>
        <v>55.714285714285708</v>
      </c>
      <c r="P379" s="22">
        <f t="shared" ca="1" si="35"/>
        <v>56.875</v>
      </c>
      <c r="Q379" s="22">
        <f t="shared" ca="1" si="35"/>
        <v>56.875</v>
      </c>
      <c r="R379" s="22">
        <f t="shared" ca="1" si="35"/>
        <v>54.166666666666671</v>
      </c>
      <c r="S379" s="22">
        <f t="shared" ca="1" si="35"/>
        <v>54.166666666666671</v>
      </c>
      <c r="T379" s="22">
        <f t="shared" ca="1" si="35"/>
        <v>54.166666666666671</v>
      </c>
      <c r="U379" s="22">
        <f t="shared" ca="1" si="35"/>
        <v>55.25</v>
      </c>
      <c r="V379" s="22">
        <f t="shared" ca="1" si="35"/>
        <v>55.25</v>
      </c>
      <c r="W379" s="22">
        <f t="shared" ca="1" si="35"/>
        <v>56.13636363636364</v>
      </c>
      <c r="X379" s="22">
        <f t="shared" ca="1" si="35"/>
        <v>56.13636363636364</v>
      </c>
      <c r="Y379" s="22">
        <f t="shared" ca="1" si="35"/>
        <v>51.458333333333329</v>
      </c>
      <c r="Z379" s="22">
        <f t="shared" ca="1" si="35"/>
        <v>51.458333333333329</v>
      </c>
      <c r="AA379" s="22">
        <f t="shared" ca="1" si="35"/>
        <v>51.458333333333329</v>
      </c>
      <c r="AB379" s="22" t="str">
        <f t="shared" si="35"/>
        <v/>
      </c>
      <c r="AC379" s="22" t="str">
        <f t="shared" si="35"/>
        <v/>
      </c>
      <c r="AD379" s="22" t="str">
        <f t="shared" si="35"/>
        <v/>
      </c>
      <c r="AE379" s="22" t="str">
        <f t="shared" si="35"/>
        <v/>
      </c>
      <c r="AF379" s="22" t="str">
        <f t="shared" si="35"/>
        <v/>
      </c>
      <c r="AG379" s="22" t="str">
        <f t="shared" si="35"/>
        <v/>
      </c>
      <c r="AH379" s="22" t="str">
        <f t="shared" ref="AH379:BE379" si="36">IF(AH$1="","",IFERROR(ELO_HGA*AH345,""))</f>
        <v/>
      </c>
      <c r="AI379" s="22" t="str">
        <f t="shared" si="36"/>
        <v/>
      </c>
      <c r="AJ379" s="22" t="str">
        <f t="shared" si="36"/>
        <v/>
      </c>
      <c r="AK379" s="22" t="str">
        <f t="shared" si="36"/>
        <v/>
      </c>
      <c r="AL379" s="22" t="str">
        <f t="shared" si="36"/>
        <v/>
      </c>
      <c r="AM379" s="22" t="str">
        <f t="shared" si="36"/>
        <v/>
      </c>
      <c r="AN379" s="22" t="str">
        <f t="shared" si="36"/>
        <v/>
      </c>
      <c r="AO379" s="22" t="str">
        <f t="shared" si="36"/>
        <v/>
      </c>
      <c r="AP379" s="22" t="str">
        <f t="shared" si="36"/>
        <v/>
      </c>
      <c r="AQ379" s="22" t="str">
        <f t="shared" si="36"/>
        <v/>
      </c>
      <c r="AR379" s="22" t="str">
        <f t="shared" si="36"/>
        <v/>
      </c>
      <c r="AS379" s="22" t="str">
        <f t="shared" si="36"/>
        <v/>
      </c>
      <c r="AT379" s="22" t="str">
        <f t="shared" si="36"/>
        <v/>
      </c>
      <c r="AU379" s="22" t="str">
        <f t="shared" si="36"/>
        <v/>
      </c>
      <c r="AV379" s="22" t="str">
        <f t="shared" si="36"/>
        <v/>
      </c>
      <c r="AW379" s="22" t="str">
        <f t="shared" si="36"/>
        <v/>
      </c>
      <c r="AX379" s="22" t="str">
        <f t="shared" si="36"/>
        <v/>
      </c>
      <c r="AY379" s="22" t="str">
        <f t="shared" si="36"/>
        <v/>
      </c>
      <c r="AZ379" s="22" t="str">
        <f t="shared" si="36"/>
        <v/>
      </c>
      <c r="BA379" s="22" t="str">
        <f t="shared" si="36"/>
        <v/>
      </c>
      <c r="BB379" s="22" t="str">
        <f t="shared" si="36"/>
        <v/>
      </c>
      <c r="BC379" s="22" t="str">
        <f t="shared" si="36"/>
        <v/>
      </c>
      <c r="BD379" s="22" t="str">
        <f t="shared" si="36"/>
        <v/>
      </c>
      <c r="BE379" s="22" t="str">
        <f t="shared" si="36"/>
        <v/>
      </c>
    </row>
    <row r="380" spans="1:57">
      <c r="A380" s="3" t="str">
        <f t="shared" si="30"/>
        <v>ΑΠΟΕΛ ΛΕΥΚΩΣΙΑΣ</v>
      </c>
      <c r="B380" s="22" t="str">
        <f t="shared" ref="B380:AG380" ca="1" si="37">IF(B$1="","",IFERROR(ELO_HGA*B346,""))</f>
        <v/>
      </c>
      <c r="C380" s="22">
        <f t="shared" ca="1" si="37"/>
        <v>65</v>
      </c>
      <c r="D380" s="22">
        <f t="shared" ca="1" si="37"/>
        <v>65</v>
      </c>
      <c r="E380" s="22">
        <f t="shared" ca="1" si="37"/>
        <v>65</v>
      </c>
      <c r="F380" s="22">
        <f t="shared" ca="1" si="37"/>
        <v>65</v>
      </c>
      <c r="G380" s="22">
        <f t="shared" ca="1" si="37"/>
        <v>65</v>
      </c>
      <c r="H380" s="22">
        <f t="shared" ca="1" si="37"/>
        <v>65</v>
      </c>
      <c r="I380" s="22">
        <f t="shared" ca="1" si="37"/>
        <v>65</v>
      </c>
      <c r="J380" s="22">
        <f t="shared" ca="1" si="37"/>
        <v>65</v>
      </c>
      <c r="K380" s="22">
        <f t="shared" ca="1" si="37"/>
        <v>65</v>
      </c>
      <c r="L380" s="22">
        <f t="shared" ca="1" si="37"/>
        <v>52</v>
      </c>
      <c r="M380" s="22">
        <f t="shared" ca="1" si="37"/>
        <v>52</v>
      </c>
      <c r="N380" s="22">
        <f t="shared" ca="1" si="37"/>
        <v>43.333333333333329</v>
      </c>
      <c r="O380" s="22">
        <f t="shared" ca="1" si="37"/>
        <v>46.428571428571431</v>
      </c>
      <c r="P380" s="22">
        <f t="shared" ca="1" si="37"/>
        <v>46.428571428571431</v>
      </c>
      <c r="Q380" s="22">
        <f t="shared" ca="1" si="37"/>
        <v>40.625</v>
      </c>
      <c r="R380" s="22">
        <f t="shared" ca="1" si="37"/>
        <v>36.111111111111114</v>
      </c>
      <c r="S380" s="22">
        <f t="shared" ca="1" si="37"/>
        <v>36.111111111111114</v>
      </c>
      <c r="T380" s="22">
        <f t="shared" ca="1" si="37"/>
        <v>39</v>
      </c>
      <c r="U380" s="22">
        <f t="shared" ca="1" si="37"/>
        <v>39</v>
      </c>
      <c r="V380" s="22">
        <f t="shared" ca="1" si="37"/>
        <v>41.36363636363636</v>
      </c>
      <c r="W380" s="22">
        <f t="shared" ca="1" si="37"/>
        <v>41.36363636363636</v>
      </c>
      <c r="X380" s="22">
        <f t="shared" ca="1" si="37"/>
        <v>43.333333333333329</v>
      </c>
      <c r="Y380" s="22">
        <f t="shared" ca="1" si="37"/>
        <v>43.333333333333329</v>
      </c>
      <c r="Z380" s="22">
        <f t="shared" ca="1" si="37"/>
        <v>43.333333333333329</v>
      </c>
      <c r="AA380" s="22">
        <f t="shared" ca="1" si="37"/>
        <v>43.333333333333329</v>
      </c>
      <c r="AB380" s="22" t="str">
        <f t="shared" si="37"/>
        <v/>
      </c>
      <c r="AC380" s="22" t="str">
        <f t="shared" si="37"/>
        <v/>
      </c>
      <c r="AD380" s="22" t="str">
        <f t="shared" si="37"/>
        <v/>
      </c>
      <c r="AE380" s="22" t="str">
        <f t="shared" si="37"/>
        <v/>
      </c>
      <c r="AF380" s="22" t="str">
        <f t="shared" si="37"/>
        <v/>
      </c>
      <c r="AG380" s="22" t="str">
        <f t="shared" si="37"/>
        <v/>
      </c>
      <c r="AH380" s="22" t="str">
        <f t="shared" ref="AH380:BE380" si="38">IF(AH$1="","",IFERROR(ELO_HGA*AH346,""))</f>
        <v/>
      </c>
      <c r="AI380" s="22" t="str">
        <f t="shared" si="38"/>
        <v/>
      </c>
      <c r="AJ380" s="22" t="str">
        <f t="shared" si="38"/>
        <v/>
      </c>
      <c r="AK380" s="22" t="str">
        <f t="shared" si="38"/>
        <v/>
      </c>
      <c r="AL380" s="22" t="str">
        <f t="shared" si="38"/>
        <v/>
      </c>
      <c r="AM380" s="22" t="str">
        <f t="shared" si="38"/>
        <v/>
      </c>
      <c r="AN380" s="22" t="str">
        <f t="shared" si="38"/>
        <v/>
      </c>
      <c r="AO380" s="22" t="str">
        <f t="shared" si="38"/>
        <v/>
      </c>
      <c r="AP380" s="22" t="str">
        <f t="shared" si="38"/>
        <v/>
      </c>
      <c r="AQ380" s="22" t="str">
        <f t="shared" si="38"/>
        <v/>
      </c>
      <c r="AR380" s="22" t="str">
        <f t="shared" si="38"/>
        <v/>
      </c>
      <c r="AS380" s="22" t="str">
        <f t="shared" si="38"/>
        <v/>
      </c>
      <c r="AT380" s="22" t="str">
        <f t="shared" si="38"/>
        <v/>
      </c>
      <c r="AU380" s="22" t="str">
        <f t="shared" si="38"/>
        <v/>
      </c>
      <c r="AV380" s="22" t="str">
        <f t="shared" si="38"/>
        <v/>
      </c>
      <c r="AW380" s="22" t="str">
        <f t="shared" si="38"/>
        <v/>
      </c>
      <c r="AX380" s="22" t="str">
        <f t="shared" si="38"/>
        <v/>
      </c>
      <c r="AY380" s="22" t="str">
        <f t="shared" si="38"/>
        <v/>
      </c>
      <c r="AZ380" s="22" t="str">
        <f t="shared" si="38"/>
        <v/>
      </c>
      <c r="BA380" s="22" t="str">
        <f t="shared" si="38"/>
        <v/>
      </c>
      <c r="BB380" s="22" t="str">
        <f t="shared" si="38"/>
        <v/>
      </c>
      <c r="BC380" s="22" t="str">
        <f t="shared" si="38"/>
        <v/>
      </c>
      <c r="BD380" s="22" t="str">
        <f t="shared" si="38"/>
        <v/>
      </c>
      <c r="BE380" s="22" t="str">
        <f t="shared" si="38"/>
        <v/>
      </c>
    </row>
    <row r="381" spans="1:57">
      <c r="A381" s="3" t="str">
        <f t="shared" si="30"/>
        <v>ΑΠΟΛΛΩΝΑΣ ΛΕΜΕΣΟΥ</v>
      </c>
      <c r="B381" s="22">
        <f t="shared" ref="B381:AG381" ca="1" si="39">IF(B$1="","",IFERROR(ELO_HGA*B347,""))</f>
        <v>65</v>
      </c>
      <c r="C381" s="22">
        <f t="shared" ca="1" si="39"/>
        <v>65</v>
      </c>
      <c r="D381" s="22">
        <f t="shared" ca="1" si="39"/>
        <v>65</v>
      </c>
      <c r="E381" s="22">
        <f t="shared" ca="1" si="39"/>
        <v>65</v>
      </c>
      <c r="F381" s="22">
        <f t="shared" ca="1" si="39"/>
        <v>65</v>
      </c>
      <c r="G381" s="22">
        <f t="shared" ca="1" si="39"/>
        <v>65</v>
      </c>
      <c r="H381" s="22">
        <f t="shared" ca="1" si="39"/>
        <v>56.875</v>
      </c>
      <c r="I381" s="22">
        <f t="shared" ca="1" si="39"/>
        <v>56.875</v>
      </c>
      <c r="J381" s="22">
        <f t="shared" ca="1" si="39"/>
        <v>58.5</v>
      </c>
      <c r="K381" s="22">
        <f t="shared" ca="1" si="39"/>
        <v>54.166666666666671</v>
      </c>
      <c r="L381" s="22">
        <f t="shared" ca="1" si="39"/>
        <v>54.166666666666671</v>
      </c>
      <c r="M381" s="22">
        <f t="shared" ca="1" si="39"/>
        <v>51.071428571428569</v>
      </c>
      <c r="N381" s="22">
        <f t="shared" ca="1" si="39"/>
        <v>51.071428571428569</v>
      </c>
      <c r="O381" s="22">
        <f t="shared" ca="1" si="39"/>
        <v>51.071428571428569</v>
      </c>
      <c r="P381" s="22">
        <f t="shared" ca="1" si="39"/>
        <v>52.8125</v>
      </c>
      <c r="Q381" s="22">
        <f t="shared" ca="1" si="39"/>
        <v>52.8125</v>
      </c>
      <c r="R381" s="22">
        <f t="shared" ca="1" si="39"/>
        <v>54.166666666666671</v>
      </c>
      <c r="S381" s="22">
        <f t="shared" ca="1" si="39"/>
        <v>54.166666666666671</v>
      </c>
      <c r="T381" s="22">
        <f t="shared" ca="1" si="39"/>
        <v>52</v>
      </c>
      <c r="U381" s="22">
        <f t="shared" ca="1" si="39"/>
        <v>52</v>
      </c>
      <c r="V381" s="22">
        <f t="shared" ca="1" si="39"/>
        <v>53.181818181818187</v>
      </c>
      <c r="W381" s="22">
        <f t="shared" ca="1" si="39"/>
        <v>53.181818181818187</v>
      </c>
      <c r="X381" s="22">
        <f t="shared" ca="1" si="39"/>
        <v>53.181818181818187</v>
      </c>
      <c r="Y381" s="22">
        <f t="shared" ca="1" si="39"/>
        <v>54.166666666666671</v>
      </c>
      <c r="Z381" s="22">
        <f t="shared" ca="1" si="39"/>
        <v>54.166666666666671</v>
      </c>
      <c r="AA381" s="22">
        <f t="shared" ca="1" si="39"/>
        <v>54.166666666666671</v>
      </c>
      <c r="AB381" s="22" t="str">
        <f t="shared" si="39"/>
        <v/>
      </c>
      <c r="AC381" s="22" t="str">
        <f t="shared" si="39"/>
        <v/>
      </c>
      <c r="AD381" s="22" t="str">
        <f t="shared" si="39"/>
        <v/>
      </c>
      <c r="AE381" s="22" t="str">
        <f t="shared" si="39"/>
        <v/>
      </c>
      <c r="AF381" s="22" t="str">
        <f t="shared" si="39"/>
        <v/>
      </c>
      <c r="AG381" s="22" t="str">
        <f t="shared" si="39"/>
        <v/>
      </c>
      <c r="AH381" s="22" t="str">
        <f t="shared" ref="AH381:BE381" si="40">IF(AH$1="","",IFERROR(ELO_HGA*AH347,""))</f>
        <v/>
      </c>
      <c r="AI381" s="22" t="str">
        <f t="shared" si="40"/>
        <v/>
      </c>
      <c r="AJ381" s="22" t="str">
        <f t="shared" si="40"/>
        <v/>
      </c>
      <c r="AK381" s="22" t="str">
        <f t="shared" si="40"/>
        <v/>
      </c>
      <c r="AL381" s="22" t="str">
        <f t="shared" si="40"/>
        <v/>
      </c>
      <c r="AM381" s="22" t="str">
        <f t="shared" si="40"/>
        <v/>
      </c>
      <c r="AN381" s="22" t="str">
        <f t="shared" si="40"/>
        <v/>
      </c>
      <c r="AO381" s="22" t="str">
        <f t="shared" si="40"/>
        <v/>
      </c>
      <c r="AP381" s="22" t="str">
        <f t="shared" si="40"/>
        <v/>
      </c>
      <c r="AQ381" s="22" t="str">
        <f t="shared" si="40"/>
        <v/>
      </c>
      <c r="AR381" s="22" t="str">
        <f t="shared" si="40"/>
        <v/>
      </c>
      <c r="AS381" s="22" t="str">
        <f t="shared" si="40"/>
        <v/>
      </c>
      <c r="AT381" s="22" t="str">
        <f t="shared" si="40"/>
        <v/>
      </c>
      <c r="AU381" s="22" t="str">
        <f t="shared" si="40"/>
        <v/>
      </c>
      <c r="AV381" s="22" t="str">
        <f t="shared" si="40"/>
        <v/>
      </c>
      <c r="AW381" s="22" t="str">
        <f t="shared" si="40"/>
        <v/>
      </c>
      <c r="AX381" s="22" t="str">
        <f t="shared" si="40"/>
        <v/>
      </c>
      <c r="AY381" s="22" t="str">
        <f t="shared" si="40"/>
        <v/>
      </c>
      <c r="AZ381" s="22" t="str">
        <f t="shared" si="40"/>
        <v/>
      </c>
      <c r="BA381" s="22" t="str">
        <f t="shared" si="40"/>
        <v/>
      </c>
      <c r="BB381" s="22" t="str">
        <f t="shared" si="40"/>
        <v/>
      </c>
      <c r="BC381" s="22" t="str">
        <f t="shared" si="40"/>
        <v/>
      </c>
      <c r="BD381" s="22" t="str">
        <f t="shared" si="40"/>
        <v/>
      </c>
      <c r="BE381" s="22" t="str">
        <f t="shared" si="40"/>
        <v/>
      </c>
    </row>
    <row r="382" spans="1:57">
      <c r="A382" s="3" t="str">
        <f t="shared" si="30"/>
        <v>ΑΡΗΣ ΛΕΜΕΣΟΥ</v>
      </c>
      <c r="B382" s="22" t="str">
        <f t="shared" ref="B382:AG382" ca="1" si="41">IF(B$1="","",IFERROR(ELO_HGA*B348,""))</f>
        <v/>
      </c>
      <c r="C382" s="22">
        <f t="shared" ca="1" si="41"/>
        <v>32.5</v>
      </c>
      <c r="D382" s="22">
        <f t="shared" ca="1" si="41"/>
        <v>32.5</v>
      </c>
      <c r="E382" s="22">
        <f t="shared" ca="1" si="41"/>
        <v>16.25</v>
      </c>
      <c r="F382" s="22">
        <f t="shared" ca="1" si="41"/>
        <v>16.25</v>
      </c>
      <c r="G382" s="22">
        <f t="shared" ca="1" si="41"/>
        <v>16.25</v>
      </c>
      <c r="H382" s="22">
        <f t="shared" ca="1" si="41"/>
        <v>32.5</v>
      </c>
      <c r="I382" s="22">
        <f t="shared" ca="1" si="41"/>
        <v>32.5</v>
      </c>
      <c r="J382" s="22">
        <f t="shared" ca="1" si="41"/>
        <v>40.625</v>
      </c>
      <c r="K382" s="22">
        <f t="shared" ca="1" si="41"/>
        <v>40.625</v>
      </c>
      <c r="L382" s="22">
        <f t="shared" ca="1" si="41"/>
        <v>32.5</v>
      </c>
      <c r="M382" s="22">
        <f t="shared" ca="1" si="41"/>
        <v>32.5</v>
      </c>
      <c r="N382" s="22">
        <f t="shared" ca="1" si="41"/>
        <v>37.916666666666671</v>
      </c>
      <c r="O382" s="22">
        <f t="shared" ca="1" si="41"/>
        <v>37.142857142857139</v>
      </c>
      <c r="P382" s="22">
        <f t="shared" ca="1" si="41"/>
        <v>37.142857142857139</v>
      </c>
      <c r="Q382" s="22">
        <f t="shared" ca="1" si="41"/>
        <v>40.625</v>
      </c>
      <c r="R382" s="22">
        <f t="shared" ca="1" si="41"/>
        <v>40.625</v>
      </c>
      <c r="S382" s="22">
        <f t="shared" ca="1" si="41"/>
        <v>36.111111111111114</v>
      </c>
      <c r="T382" s="22">
        <f t="shared" ca="1" si="41"/>
        <v>35.75</v>
      </c>
      <c r="U382" s="22">
        <f t="shared" ca="1" si="41"/>
        <v>35.75</v>
      </c>
      <c r="V382" s="22">
        <f t="shared" ca="1" si="41"/>
        <v>32.5</v>
      </c>
      <c r="W382" s="22">
        <f t="shared" ca="1" si="41"/>
        <v>32.5</v>
      </c>
      <c r="X382" s="22">
        <f t="shared" ca="1" si="41"/>
        <v>35.208333333333329</v>
      </c>
      <c r="Y382" s="22">
        <f t="shared" ca="1" si="41"/>
        <v>35.208333333333329</v>
      </c>
      <c r="Z382" s="22">
        <f t="shared" ca="1" si="41"/>
        <v>35.208333333333329</v>
      </c>
      <c r="AA382" s="22">
        <f t="shared" ca="1" si="41"/>
        <v>35.208333333333329</v>
      </c>
      <c r="AB382" s="22" t="str">
        <f t="shared" si="41"/>
        <v/>
      </c>
      <c r="AC382" s="22" t="str">
        <f t="shared" si="41"/>
        <v/>
      </c>
      <c r="AD382" s="22" t="str">
        <f t="shared" si="41"/>
        <v/>
      </c>
      <c r="AE382" s="22" t="str">
        <f t="shared" si="41"/>
        <v/>
      </c>
      <c r="AF382" s="22" t="str">
        <f t="shared" si="41"/>
        <v/>
      </c>
      <c r="AG382" s="22" t="str">
        <f t="shared" si="41"/>
        <v/>
      </c>
      <c r="AH382" s="22" t="str">
        <f t="shared" ref="AH382:BE382" si="42">IF(AH$1="","",IFERROR(ELO_HGA*AH348,""))</f>
        <v/>
      </c>
      <c r="AI382" s="22" t="str">
        <f t="shared" si="42"/>
        <v/>
      </c>
      <c r="AJ382" s="22" t="str">
        <f t="shared" si="42"/>
        <v/>
      </c>
      <c r="AK382" s="22" t="str">
        <f t="shared" si="42"/>
        <v/>
      </c>
      <c r="AL382" s="22" t="str">
        <f t="shared" si="42"/>
        <v/>
      </c>
      <c r="AM382" s="22" t="str">
        <f t="shared" si="42"/>
        <v/>
      </c>
      <c r="AN382" s="22" t="str">
        <f t="shared" si="42"/>
        <v/>
      </c>
      <c r="AO382" s="22" t="str">
        <f t="shared" si="42"/>
        <v/>
      </c>
      <c r="AP382" s="22" t="str">
        <f t="shared" si="42"/>
        <v/>
      </c>
      <c r="AQ382" s="22" t="str">
        <f t="shared" si="42"/>
        <v/>
      </c>
      <c r="AR382" s="22" t="str">
        <f t="shared" si="42"/>
        <v/>
      </c>
      <c r="AS382" s="22" t="str">
        <f t="shared" si="42"/>
        <v/>
      </c>
      <c r="AT382" s="22" t="str">
        <f t="shared" si="42"/>
        <v/>
      </c>
      <c r="AU382" s="22" t="str">
        <f t="shared" si="42"/>
        <v/>
      </c>
      <c r="AV382" s="22" t="str">
        <f t="shared" si="42"/>
        <v/>
      </c>
      <c r="AW382" s="22" t="str">
        <f t="shared" si="42"/>
        <v/>
      </c>
      <c r="AX382" s="22" t="str">
        <f t="shared" si="42"/>
        <v/>
      </c>
      <c r="AY382" s="22" t="str">
        <f t="shared" si="42"/>
        <v/>
      </c>
      <c r="AZ382" s="22" t="str">
        <f t="shared" si="42"/>
        <v/>
      </c>
      <c r="BA382" s="22" t="str">
        <f t="shared" si="42"/>
        <v/>
      </c>
      <c r="BB382" s="22" t="str">
        <f t="shared" si="42"/>
        <v/>
      </c>
      <c r="BC382" s="22" t="str">
        <f t="shared" si="42"/>
        <v/>
      </c>
      <c r="BD382" s="22" t="str">
        <f t="shared" si="42"/>
        <v/>
      </c>
      <c r="BE382" s="22" t="str">
        <f t="shared" si="42"/>
        <v/>
      </c>
    </row>
    <row r="383" spans="1:57">
      <c r="A383" s="3" t="str">
        <f t="shared" si="30"/>
        <v>ΔΟΞΑ ΚΑΤΩΚΟΠΙΑΣ</v>
      </c>
      <c r="B383" s="22" t="str">
        <f t="shared" ref="B383:AG383" ca="1" si="43">IF(B$1="","",IFERROR(ELO_HGA*B349,""))</f>
        <v/>
      </c>
      <c r="C383" s="22">
        <f t="shared" ca="1" si="43"/>
        <v>0</v>
      </c>
      <c r="D383" s="22">
        <f t="shared" ca="1" si="43"/>
        <v>0</v>
      </c>
      <c r="E383" s="22">
        <f t="shared" ca="1" si="43"/>
        <v>0</v>
      </c>
      <c r="F383" s="22">
        <f t="shared" ca="1" si="43"/>
        <v>0</v>
      </c>
      <c r="G383" s="22">
        <f t="shared" ca="1" si="43"/>
        <v>21.666666666666664</v>
      </c>
      <c r="H383" s="22">
        <f t="shared" ca="1" si="43"/>
        <v>21.666666666666664</v>
      </c>
      <c r="I383" s="22">
        <f t="shared" ca="1" si="43"/>
        <v>32.5</v>
      </c>
      <c r="J383" s="22">
        <f t="shared" ca="1" si="43"/>
        <v>32.5</v>
      </c>
      <c r="K383" s="22">
        <f t="shared" ca="1" si="43"/>
        <v>39</v>
      </c>
      <c r="L383" s="22">
        <f t="shared" ca="1" si="43"/>
        <v>39</v>
      </c>
      <c r="M383" s="22">
        <f t="shared" ca="1" si="43"/>
        <v>32.5</v>
      </c>
      <c r="N383" s="22">
        <f t="shared" ca="1" si="43"/>
        <v>32.5</v>
      </c>
      <c r="O383" s="22">
        <f t="shared" ca="1" si="43"/>
        <v>32.5</v>
      </c>
      <c r="P383" s="22">
        <f t="shared" ca="1" si="43"/>
        <v>32.5</v>
      </c>
      <c r="Q383" s="22">
        <f t="shared" ca="1" si="43"/>
        <v>28.4375</v>
      </c>
      <c r="R383" s="22">
        <f t="shared" ca="1" si="43"/>
        <v>28.4375</v>
      </c>
      <c r="S383" s="22">
        <f t="shared" ca="1" si="43"/>
        <v>28.888888888888886</v>
      </c>
      <c r="T383" s="22">
        <f t="shared" ca="1" si="43"/>
        <v>28.888888888888886</v>
      </c>
      <c r="U383" s="22">
        <f t="shared" ca="1" si="43"/>
        <v>32.5</v>
      </c>
      <c r="V383" s="22">
        <f t="shared" ca="1" si="43"/>
        <v>32.5</v>
      </c>
      <c r="W383" s="22">
        <f t="shared" ca="1" si="43"/>
        <v>29.545454545454543</v>
      </c>
      <c r="X383" s="22">
        <f t="shared" ca="1" si="43"/>
        <v>29.545454545454543</v>
      </c>
      <c r="Y383" s="22">
        <f t="shared" ca="1" si="43"/>
        <v>32.5</v>
      </c>
      <c r="Z383" s="22">
        <f t="shared" ca="1" si="43"/>
        <v>32.5</v>
      </c>
      <c r="AA383" s="22">
        <f t="shared" ca="1" si="43"/>
        <v>32.5</v>
      </c>
      <c r="AB383" s="22" t="str">
        <f t="shared" si="43"/>
        <v/>
      </c>
      <c r="AC383" s="22" t="str">
        <f t="shared" si="43"/>
        <v/>
      </c>
      <c r="AD383" s="22" t="str">
        <f t="shared" si="43"/>
        <v/>
      </c>
      <c r="AE383" s="22" t="str">
        <f t="shared" si="43"/>
        <v/>
      </c>
      <c r="AF383" s="22" t="str">
        <f t="shared" si="43"/>
        <v/>
      </c>
      <c r="AG383" s="22" t="str">
        <f t="shared" si="43"/>
        <v/>
      </c>
      <c r="AH383" s="22" t="str">
        <f t="shared" ref="AH383:BE383" si="44">IF(AH$1="","",IFERROR(ELO_HGA*AH349,""))</f>
        <v/>
      </c>
      <c r="AI383" s="22" t="str">
        <f t="shared" si="44"/>
        <v/>
      </c>
      <c r="AJ383" s="22" t="str">
        <f t="shared" si="44"/>
        <v/>
      </c>
      <c r="AK383" s="22" t="str">
        <f t="shared" si="44"/>
        <v/>
      </c>
      <c r="AL383" s="22" t="str">
        <f t="shared" si="44"/>
        <v/>
      </c>
      <c r="AM383" s="22" t="str">
        <f t="shared" si="44"/>
        <v/>
      </c>
      <c r="AN383" s="22" t="str">
        <f t="shared" si="44"/>
        <v/>
      </c>
      <c r="AO383" s="22" t="str">
        <f t="shared" si="44"/>
        <v/>
      </c>
      <c r="AP383" s="22" t="str">
        <f t="shared" si="44"/>
        <v/>
      </c>
      <c r="AQ383" s="22" t="str">
        <f t="shared" si="44"/>
        <v/>
      </c>
      <c r="AR383" s="22" t="str">
        <f t="shared" si="44"/>
        <v/>
      </c>
      <c r="AS383" s="22" t="str">
        <f t="shared" si="44"/>
        <v/>
      </c>
      <c r="AT383" s="22" t="str">
        <f t="shared" si="44"/>
        <v/>
      </c>
      <c r="AU383" s="22" t="str">
        <f t="shared" si="44"/>
        <v/>
      </c>
      <c r="AV383" s="22" t="str">
        <f t="shared" si="44"/>
        <v/>
      </c>
      <c r="AW383" s="22" t="str">
        <f t="shared" si="44"/>
        <v/>
      </c>
      <c r="AX383" s="22" t="str">
        <f t="shared" si="44"/>
        <v/>
      </c>
      <c r="AY383" s="22" t="str">
        <f t="shared" si="44"/>
        <v/>
      </c>
      <c r="AZ383" s="22" t="str">
        <f t="shared" si="44"/>
        <v/>
      </c>
      <c r="BA383" s="22" t="str">
        <f t="shared" si="44"/>
        <v/>
      </c>
      <c r="BB383" s="22" t="str">
        <f t="shared" si="44"/>
        <v/>
      </c>
      <c r="BC383" s="22" t="str">
        <f t="shared" si="44"/>
        <v/>
      </c>
      <c r="BD383" s="22" t="str">
        <f t="shared" si="44"/>
        <v/>
      </c>
      <c r="BE383" s="22" t="str">
        <f t="shared" si="44"/>
        <v/>
      </c>
    </row>
    <row r="384" spans="1:57">
      <c r="A384" s="3" t="str">
        <f t="shared" si="30"/>
        <v>ΕΘΝΙΚΟΣ ΑΧΝΑΣ</v>
      </c>
      <c r="B384" s="22">
        <f t="shared" ref="B384:AG384" ca="1" si="45">IF(B$1="","",IFERROR(ELO_HGA*B350,""))</f>
        <v>32.5</v>
      </c>
      <c r="C384" s="22">
        <f t="shared" ca="1" si="45"/>
        <v>48.75</v>
      </c>
      <c r="D384" s="22">
        <f t="shared" ca="1" si="45"/>
        <v>48.75</v>
      </c>
      <c r="E384" s="22">
        <f t="shared" ca="1" si="45"/>
        <v>54.166666666666671</v>
      </c>
      <c r="F384" s="22">
        <f t="shared" ca="1" si="45"/>
        <v>54.166666666666671</v>
      </c>
      <c r="G384" s="22">
        <f t="shared" ca="1" si="45"/>
        <v>48.75</v>
      </c>
      <c r="H384" s="22">
        <f t="shared" ca="1" si="45"/>
        <v>48.75</v>
      </c>
      <c r="I384" s="22">
        <f t="shared" ca="1" si="45"/>
        <v>39</v>
      </c>
      <c r="J384" s="22">
        <f t="shared" ca="1" si="45"/>
        <v>39</v>
      </c>
      <c r="K384" s="22">
        <f t="shared" ca="1" si="45"/>
        <v>32.5</v>
      </c>
      <c r="L384" s="22">
        <f t="shared" ca="1" si="45"/>
        <v>32.5</v>
      </c>
      <c r="M384" s="22">
        <f t="shared" ca="1" si="45"/>
        <v>32.5</v>
      </c>
      <c r="N384" s="22">
        <f t="shared" ca="1" si="45"/>
        <v>32.5</v>
      </c>
      <c r="O384" s="22">
        <f t="shared" ca="1" si="45"/>
        <v>32.5</v>
      </c>
      <c r="P384" s="22">
        <f t="shared" ca="1" si="45"/>
        <v>32.5</v>
      </c>
      <c r="Q384" s="22">
        <f t="shared" ca="1" si="45"/>
        <v>32.5</v>
      </c>
      <c r="R384" s="22">
        <f t="shared" ca="1" si="45"/>
        <v>32.5</v>
      </c>
      <c r="S384" s="22">
        <f t="shared" ca="1" si="45"/>
        <v>36.111111111111114</v>
      </c>
      <c r="T384" s="22">
        <f t="shared" ca="1" si="45"/>
        <v>36.111111111111114</v>
      </c>
      <c r="U384" s="22">
        <f t="shared" ca="1" si="45"/>
        <v>35.75</v>
      </c>
      <c r="V384" s="22">
        <f t="shared" ca="1" si="45"/>
        <v>35.75</v>
      </c>
      <c r="W384" s="22">
        <f t="shared" ca="1" si="45"/>
        <v>32.5</v>
      </c>
      <c r="X384" s="22">
        <f t="shared" ca="1" si="45"/>
        <v>32.5</v>
      </c>
      <c r="Y384" s="22">
        <f t="shared" ca="1" si="45"/>
        <v>32.5</v>
      </c>
      <c r="Z384" s="22">
        <f t="shared" ca="1" si="45"/>
        <v>32.5</v>
      </c>
      <c r="AA384" s="22">
        <f t="shared" ca="1" si="45"/>
        <v>32.5</v>
      </c>
      <c r="AB384" s="22" t="str">
        <f t="shared" si="45"/>
        <v/>
      </c>
      <c r="AC384" s="22" t="str">
        <f t="shared" si="45"/>
        <v/>
      </c>
      <c r="AD384" s="22" t="str">
        <f t="shared" si="45"/>
        <v/>
      </c>
      <c r="AE384" s="22" t="str">
        <f t="shared" si="45"/>
        <v/>
      </c>
      <c r="AF384" s="22" t="str">
        <f t="shared" si="45"/>
        <v/>
      </c>
      <c r="AG384" s="22" t="str">
        <f t="shared" si="45"/>
        <v/>
      </c>
      <c r="AH384" s="22" t="str">
        <f t="shared" ref="AH384:BE384" si="46">IF(AH$1="","",IFERROR(ELO_HGA*AH350,""))</f>
        <v/>
      </c>
      <c r="AI384" s="22" t="str">
        <f t="shared" si="46"/>
        <v/>
      </c>
      <c r="AJ384" s="22" t="str">
        <f t="shared" si="46"/>
        <v/>
      </c>
      <c r="AK384" s="22" t="str">
        <f t="shared" si="46"/>
        <v/>
      </c>
      <c r="AL384" s="22" t="str">
        <f t="shared" si="46"/>
        <v/>
      </c>
      <c r="AM384" s="22" t="str">
        <f t="shared" si="46"/>
        <v/>
      </c>
      <c r="AN384" s="22" t="str">
        <f t="shared" si="46"/>
        <v/>
      </c>
      <c r="AO384" s="22" t="str">
        <f t="shared" si="46"/>
        <v/>
      </c>
      <c r="AP384" s="22" t="str">
        <f t="shared" si="46"/>
        <v/>
      </c>
      <c r="AQ384" s="22" t="str">
        <f t="shared" si="46"/>
        <v/>
      </c>
      <c r="AR384" s="22" t="str">
        <f t="shared" si="46"/>
        <v/>
      </c>
      <c r="AS384" s="22" t="str">
        <f t="shared" si="46"/>
        <v/>
      </c>
      <c r="AT384" s="22" t="str">
        <f t="shared" si="46"/>
        <v/>
      </c>
      <c r="AU384" s="22" t="str">
        <f t="shared" si="46"/>
        <v/>
      </c>
      <c r="AV384" s="22" t="str">
        <f t="shared" si="46"/>
        <v/>
      </c>
      <c r="AW384" s="22" t="str">
        <f t="shared" si="46"/>
        <v/>
      </c>
      <c r="AX384" s="22" t="str">
        <f t="shared" si="46"/>
        <v/>
      </c>
      <c r="AY384" s="22" t="str">
        <f t="shared" si="46"/>
        <v/>
      </c>
      <c r="AZ384" s="22" t="str">
        <f t="shared" si="46"/>
        <v/>
      </c>
      <c r="BA384" s="22" t="str">
        <f t="shared" si="46"/>
        <v/>
      </c>
      <c r="BB384" s="22" t="str">
        <f t="shared" si="46"/>
        <v/>
      </c>
      <c r="BC384" s="22" t="str">
        <f t="shared" si="46"/>
        <v/>
      </c>
      <c r="BD384" s="22" t="str">
        <f t="shared" si="46"/>
        <v/>
      </c>
      <c r="BE384" s="22" t="str">
        <f t="shared" si="46"/>
        <v/>
      </c>
    </row>
    <row r="385" spans="1:57">
      <c r="A385" s="3" t="str">
        <f t="shared" si="30"/>
        <v>ΕΝΩΣΗ ΝΕΩΝ ΠΑΡΑΛΙΜΝΙΟΥ</v>
      </c>
      <c r="B385" s="22" t="str">
        <f t="shared" ref="B385:AG385" ca="1" si="47">IF(B$1="","",IFERROR(ELO_HGA*B351,""))</f>
        <v/>
      </c>
      <c r="C385" s="22">
        <f t="shared" ca="1" si="47"/>
        <v>32.5</v>
      </c>
      <c r="D385" s="22">
        <f t="shared" ca="1" si="47"/>
        <v>32.5</v>
      </c>
      <c r="E385" s="22">
        <f t="shared" ca="1" si="47"/>
        <v>48.75</v>
      </c>
      <c r="F385" s="22">
        <f t="shared" ca="1" si="47"/>
        <v>48.75</v>
      </c>
      <c r="G385" s="22">
        <f t="shared" ca="1" si="47"/>
        <v>32.5</v>
      </c>
      <c r="H385" s="22">
        <f t="shared" ca="1" si="47"/>
        <v>32.5</v>
      </c>
      <c r="I385" s="22">
        <f t="shared" ca="1" si="47"/>
        <v>32.5</v>
      </c>
      <c r="J385" s="22">
        <f t="shared" ca="1" si="47"/>
        <v>32.5</v>
      </c>
      <c r="K385" s="22">
        <f t="shared" ca="1" si="47"/>
        <v>32.5</v>
      </c>
      <c r="L385" s="22">
        <f t="shared" ca="1" si="47"/>
        <v>39</v>
      </c>
      <c r="M385" s="22">
        <f t="shared" ca="1" si="47"/>
        <v>39</v>
      </c>
      <c r="N385" s="22">
        <f t="shared" ca="1" si="47"/>
        <v>32.5</v>
      </c>
      <c r="O385" s="22">
        <f t="shared" ca="1" si="47"/>
        <v>32.5</v>
      </c>
      <c r="P385" s="22">
        <f t="shared" ca="1" si="47"/>
        <v>32.5</v>
      </c>
      <c r="Q385" s="22">
        <f t="shared" ca="1" si="47"/>
        <v>28.4375</v>
      </c>
      <c r="R385" s="22">
        <f t="shared" ca="1" si="47"/>
        <v>28.4375</v>
      </c>
      <c r="S385" s="22">
        <f t="shared" ca="1" si="47"/>
        <v>25.277777777777779</v>
      </c>
      <c r="T385" s="22">
        <f t="shared" ca="1" si="47"/>
        <v>25.277777777777779</v>
      </c>
      <c r="U385" s="22">
        <f t="shared" ca="1" si="47"/>
        <v>26</v>
      </c>
      <c r="V385" s="22">
        <f t="shared" ca="1" si="47"/>
        <v>23.636363636363637</v>
      </c>
      <c r="W385" s="22">
        <f t="shared" ca="1" si="47"/>
        <v>23.636363636363637</v>
      </c>
      <c r="X385" s="22">
        <f t="shared" ca="1" si="47"/>
        <v>24.375</v>
      </c>
      <c r="Y385" s="22">
        <f t="shared" ca="1" si="47"/>
        <v>24.375</v>
      </c>
      <c r="Z385" s="22">
        <f t="shared" ca="1" si="47"/>
        <v>24.375</v>
      </c>
      <c r="AA385" s="22">
        <f t="shared" ca="1" si="47"/>
        <v>24.375</v>
      </c>
      <c r="AB385" s="22" t="str">
        <f t="shared" si="47"/>
        <v/>
      </c>
      <c r="AC385" s="22" t="str">
        <f t="shared" si="47"/>
        <v/>
      </c>
      <c r="AD385" s="22" t="str">
        <f t="shared" si="47"/>
        <v/>
      </c>
      <c r="AE385" s="22" t="str">
        <f t="shared" si="47"/>
        <v/>
      </c>
      <c r="AF385" s="22" t="str">
        <f t="shared" si="47"/>
        <v/>
      </c>
      <c r="AG385" s="22" t="str">
        <f t="shared" si="47"/>
        <v/>
      </c>
      <c r="AH385" s="22" t="str">
        <f t="shared" ref="AH385:BE385" si="48">IF(AH$1="","",IFERROR(ELO_HGA*AH351,""))</f>
        <v/>
      </c>
      <c r="AI385" s="22" t="str">
        <f t="shared" si="48"/>
        <v/>
      </c>
      <c r="AJ385" s="22" t="str">
        <f t="shared" si="48"/>
        <v/>
      </c>
      <c r="AK385" s="22" t="str">
        <f t="shared" si="48"/>
        <v/>
      </c>
      <c r="AL385" s="22" t="str">
        <f t="shared" si="48"/>
        <v/>
      </c>
      <c r="AM385" s="22" t="str">
        <f t="shared" si="48"/>
        <v/>
      </c>
      <c r="AN385" s="22" t="str">
        <f t="shared" si="48"/>
        <v/>
      </c>
      <c r="AO385" s="22" t="str">
        <f t="shared" si="48"/>
        <v/>
      </c>
      <c r="AP385" s="22" t="str">
        <f t="shared" si="48"/>
        <v/>
      </c>
      <c r="AQ385" s="22" t="str">
        <f t="shared" si="48"/>
        <v/>
      </c>
      <c r="AR385" s="22" t="str">
        <f t="shared" si="48"/>
        <v/>
      </c>
      <c r="AS385" s="22" t="str">
        <f t="shared" si="48"/>
        <v/>
      </c>
      <c r="AT385" s="22" t="str">
        <f t="shared" si="48"/>
        <v/>
      </c>
      <c r="AU385" s="22" t="str">
        <f t="shared" si="48"/>
        <v/>
      </c>
      <c r="AV385" s="22" t="str">
        <f t="shared" si="48"/>
        <v/>
      </c>
      <c r="AW385" s="22" t="str">
        <f t="shared" si="48"/>
        <v/>
      </c>
      <c r="AX385" s="22" t="str">
        <f t="shared" si="48"/>
        <v/>
      </c>
      <c r="AY385" s="22" t="str">
        <f t="shared" si="48"/>
        <v/>
      </c>
      <c r="AZ385" s="22" t="str">
        <f t="shared" si="48"/>
        <v/>
      </c>
      <c r="BA385" s="22" t="str">
        <f t="shared" si="48"/>
        <v/>
      </c>
      <c r="BB385" s="22" t="str">
        <f t="shared" si="48"/>
        <v/>
      </c>
      <c r="BC385" s="22" t="str">
        <f t="shared" si="48"/>
        <v/>
      </c>
      <c r="BD385" s="22" t="str">
        <f t="shared" si="48"/>
        <v/>
      </c>
      <c r="BE385" s="22" t="str">
        <f t="shared" si="48"/>
        <v/>
      </c>
    </row>
    <row r="386" spans="1:57">
      <c r="A386" s="3" t="str">
        <f t="shared" si="30"/>
        <v>ΕΡΜΗΣ ΑΡΑΔΙΠΠΟΥ</v>
      </c>
      <c r="B386" s="22">
        <f t="shared" ref="B386:AG386" ca="1" si="49">IF(B$1="","",IFERROR(ELO_HGA*B352,""))</f>
        <v>0</v>
      </c>
      <c r="C386" s="22">
        <f t="shared" ca="1" si="49"/>
        <v>0</v>
      </c>
      <c r="D386" s="22">
        <f t="shared" ca="1" si="49"/>
        <v>32.5</v>
      </c>
      <c r="E386" s="22">
        <f t="shared" ca="1" si="49"/>
        <v>32.5</v>
      </c>
      <c r="F386" s="22">
        <f t="shared" ca="1" si="49"/>
        <v>21.666666666666664</v>
      </c>
      <c r="G386" s="22">
        <f t="shared" ca="1" si="49"/>
        <v>21.666666666666664</v>
      </c>
      <c r="H386" s="22">
        <f t="shared" ca="1" si="49"/>
        <v>16.25</v>
      </c>
      <c r="I386" s="22">
        <f t="shared" ca="1" si="49"/>
        <v>16.25</v>
      </c>
      <c r="J386" s="22">
        <f t="shared" ca="1" si="49"/>
        <v>19.5</v>
      </c>
      <c r="K386" s="22">
        <f t="shared" ca="1" si="49"/>
        <v>19.5</v>
      </c>
      <c r="L386" s="22">
        <f t="shared" ca="1" si="49"/>
        <v>21.666666666666664</v>
      </c>
      <c r="M386" s="22">
        <f t="shared" ca="1" si="49"/>
        <v>27.857142857142854</v>
      </c>
      <c r="N386" s="22">
        <f t="shared" ca="1" si="49"/>
        <v>27.857142857142854</v>
      </c>
      <c r="O386" s="22">
        <f t="shared" ca="1" si="49"/>
        <v>27.857142857142854</v>
      </c>
      <c r="P386" s="22">
        <f t="shared" ca="1" si="49"/>
        <v>28.4375</v>
      </c>
      <c r="Q386" s="22">
        <f t="shared" ca="1" si="49"/>
        <v>28.4375</v>
      </c>
      <c r="R386" s="22">
        <f t="shared" ca="1" si="49"/>
        <v>32.5</v>
      </c>
      <c r="S386" s="22">
        <f t="shared" ca="1" si="49"/>
        <v>32.5</v>
      </c>
      <c r="T386" s="22">
        <f t="shared" ca="1" si="49"/>
        <v>29.25</v>
      </c>
      <c r="U386" s="22">
        <f t="shared" ca="1" si="49"/>
        <v>29.25</v>
      </c>
      <c r="V386" s="22">
        <f t="shared" ca="1" si="49"/>
        <v>32.5</v>
      </c>
      <c r="W386" s="22">
        <f t="shared" ca="1" si="49"/>
        <v>32.5</v>
      </c>
      <c r="X386" s="22">
        <f t="shared" ca="1" si="49"/>
        <v>29.791666666666664</v>
      </c>
      <c r="Y386" s="22">
        <f t="shared" ca="1" si="49"/>
        <v>29.791666666666664</v>
      </c>
      <c r="Z386" s="22">
        <f t="shared" ca="1" si="49"/>
        <v>29.791666666666664</v>
      </c>
      <c r="AA386" s="22">
        <f t="shared" ca="1" si="49"/>
        <v>29.791666666666664</v>
      </c>
      <c r="AB386" s="22" t="str">
        <f t="shared" si="49"/>
        <v/>
      </c>
      <c r="AC386" s="22" t="str">
        <f t="shared" si="49"/>
        <v/>
      </c>
      <c r="AD386" s="22" t="str">
        <f t="shared" si="49"/>
        <v/>
      </c>
      <c r="AE386" s="22" t="str">
        <f t="shared" si="49"/>
        <v/>
      </c>
      <c r="AF386" s="22" t="str">
        <f t="shared" si="49"/>
        <v/>
      </c>
      <c r="AG386" s="22" t="str">
        <f t="shared" si="49"/>
        <v/>
      </c>
      <c r="AH386" s="22" t="str">
        <f t="shared" ref="AH386:BE386" si="50">IF(AH$1="","",IFERROR(ELO_HGA*AH352,""))</f>
        <v/>
      </c>
      <c r="AI386" s="22" t="str">
        <f t="shared" si="50"/>
        <v/>
      </c>
      <c r="AJ386" s="22" t="str">
        <f t="shared" si="50"/>
        <v/>
      </c>
      <c r="AK386" s="22" t="str">
        <f t="shared" si="50"/>
        <v/>
      </c>
      <c r="AL386" s="22" t="str">
        <f t="shared" si="50"/>
        <v/>
      </c>
      <c r="AM386" s="22" t="str">
        <f t="shared" si="50"/>
        <v/>
      </c>
      <c r="AN386" s="22" t="str">
        <f t="shared" si="50"/>
        <v/>
      </c>
      <c r="AO386" s="22" t="str">
        <f t="shared" si="50"/>
        <v/>
      </c>
      <c r="AP386" s="22" t="str">
        <f t="shared" si="50"/>
        <v/>
      </c>
      <c r="AQ386" s="22" t="str">
        <f t="shared" si="50"/>
        <v/>
      </c>
      <c r="AR386" s="22" t="str">
        <f t="shared" si="50"/>
        <v/>
      </c>
      <c r="AS386" s="22" t="str">
        <f t="shared" si="50"/>
        <v/>
      </c>
      <c r="AT386" s="22" t="str">
        <f t="shared" si="50"/>
        <v/>
      </c>
      <c r="AU386" s="22" t="str">
        <f t="shared" si="50"/>
        <v/>
      </c>
      <c r="AV386" s="22" t="str">
        <f t="shared" si="50"/>
        <v/>
      </c>
      <c r="AW386" s="22" t="str">
        <f t="shared" si="50"/>
        <v/>
      </c>
      <c r="AX386" s="22" t="str">
        <f t="shared" si="50"/>
        <v/>
      </c>
      <c r="AY386" s="22" t="str">
        <f t="shared" si="50"/>
        <v/>
      </c>
      <c r="AZ386" s="22" t="str">
        <f t="shared" si="50"/>
        <v/>
      </c>
      <c r="BA386" s="22" t="str">
        <f t="shared" si="50"/>
        <v/>
      </c>
      <c r="BB386" s="22" t="str">
        <f t="shared" si="50"/>
        <v/>
      </c>
      <c r="BC386" s="22" t="str">
        <f t="shared" si="50"/>
        <v/>
      </c>
      <c r="BD386" s="22" t="str">
        <f t="shared" si="50"/>
        <v/>
      </c>
      <c r="BE386" s="22" t="str">
        <f t="shared" si="50"/>
        <v/>
      </c>
    </row>
    <row r="387" spans="1:57">
      <c r="A387" s="3" t="str">
        <f t="shared" si="30"/>
        <v>ΝΕΑ ΣΑΛΑΜΙΝΑ ΑΜΜΟΧΩΣΤΟΥ</v>
      </c>
      <c r="B387" s="22" t="str">
        <f t="shared" ref="B387:AG387" ca="1" si="51">IF(B$1="","",IFERROR(ELO_HGA*B353,""))</f>
        <v/>
      </c>
      <c r="C387" s="22">
        <f t="shared" ca="1" si="51"/>
        <v>0</v>
      </c>
      <c r="D387" s="22">
        <f t="shared" ca="1" si="51"/>
        <v>0</v>
      </c>
      <c r="E387" s="22">
        <f t="shared" ca="1" si="51"/>
        <v>32.5</v>
      </c>
      <c r="F387" s="22">
        <f t="shared" ca="1" si="51"/>
        <v>32.5</v>
      </c>
      <c r="G387" s="22">
        <f t="shared" ca="1" si="51"/>
        <v>32.5</v>
      </c>
      <c r="H387" s="22">
        <f t="shared" ca="1" si="51"/>
        <v>32.5</v>
      </c>
      <c r="I387" s="22">
        <f t="shared" ca="1" si="51"/>
        <v>24.375</v>
      </c>
      <c r="J387" s="22">
        <f t="shared" ca="1" si="51"/>
        <v>24.375</v>
      </c>
      <c r="K387" s="22">
        <f t="shared" ca="1" si="51"/>
        <v>32.5</v>
      </c>
      <c r="L387" s="22">
        <f t="shared" ca="1" si="51"/>
        <v>32.5</v>
      </c>
      <c r="M387" s="22">
        <f t="shared" ca="1" si="51"/>
        <v>32.5</v>
      </c>
      <c r="N387" s="22">
        <f t="shared" ca="1" si="51"/>
        <v>32.5</v>
      </c>
      <c r="O387" s="22">
        <f t="shared" ca="1" si="51"/>
        <v>27.857142857142854</v>
      </c>
      <c r="P387" s="22">
        <f t="shared" ca="1" si="51"/>
        <v>27.857142857142854</v>
      </c>
      <c r="Q387" s="22">
        <f t="shared" ca="1" si="51"/>
        <v>28.4375</v>
      </c>
      <c r="R387" s="22">
        <f t="shared" ca="1" si="51"/>
        <v>28.4375</v>
      </c>
      <c r="S387" s="22">
        <f t="shared" ca="1" si="51"/>
        <v>32.5</v>
      </c>
      <c r="T387" s="22">
        <f t="shared" ca="1" si="51"/>
        <v>32.5</v>
      </c>
      <c r="U387" s="22">
        <f t="shared" ca="1" si="51"/>
        <v>32.5</v>
      </c>
      <c r="V387" s="22">
        <f t="shared" ca="1" si="51"/>
        <v>32.5</v>
      </c>
      <c r="W387" s="22">
        <f t="shared" ca="1" si="51"/>
        <v>32.5</v>
      </c>
      <c r="X387" s="22">
        <f t="shared" ca="1" si="51"/>
        <v>32.5</v>
      </c>
      <c r="Y387" s="22">
        <f t="shared" ca="1" si="51"/>
        <v>29.791666666666664</v>
      </c>
      <c r="Z387" s="22">
        <f t="shared" ca="1" si="51"/>
        <v>29.791666666666664</v>
      </c>
      <c r="AA387" s="22">
        <f t="shared" ca="1" si="51"/>
        <v>29.791666666666664</v>
      </c>
      <c r="AB387" s="22" t="str">
        <f t="shared" si="51"/>
        <v/>
      </c>
      <c r="AC387" s="22" t="str">
        <f t="shared" si="51"/>
        <v/>
      </c>
      <c r="AD387" s="22" t="str">
        <f t="shared" si="51"/>
        <v/>
      </c>
      <c r="AE387" s="22" t="str">
        <f t="shared" si="51"/>
        <v/>
      </c>
      <c r="AF387" s="22" t="str">
        <f t="shared" si="51"/>
        <v/>
      </c>
      <c r="AG387" s="22" t="str">
        <f t="shared" si="51"/>
        <v/>
      </c>
      <c r="AH387" s="22" t="str">
        <f t="shared" ref="AH387:BE387" si="52">IF(AH$1="","",IFERROR(ELO_HGA*AH353,""))</f>
        <v/>
      </c>
      <c r="AI387" s="22" t="str">
        <f t="shared" si="52"/>
        <v/>
      </c>
      <c r="AJ387" s="22" t="str">
        <f t="shared" si="52"/>
        <v/>
      </c>
      <c r="AK387" s="22" t="str">
        <f t="shared" si="52"/>
        <v/>
      </c>
      <c r="AL387" s="22" t="str">
        <f t="shared" si="52"/>
        <v/>
      </c>
      <c r="AM387" s="22" t="str">
        <f t="shared" si="52"/>
        <v/>
      </c>
      <c r="AN387" s="22" t="str">
        <f t="shared" si="52"/>
        <v/>
      </c>
      <c r="AO387" s="22" t="str">
        <f t="shared" si="52"/>
        <v/>
      </c>
      <c r="AP387" s="22" t="str">
        <f t="shared" si="52"/>
        <v/>
      </c>
      <c r="AQ387" s="22" t="str">
        <f t="shared" si="52"/>
        <v/>
      </c>
      <c r="AR387" s="22" t="str">
        <f t="shared" si="52"/>
        <v/>
      </c>
      <c r="AS387" s="22" t="str">
        <f t="shared" si="52"/>
        <v/>
      </c>
      <c r="AT387" s="22" t="str">
        <f t="shared" si="52"/>
        <v/>
      </c>
      <c r="AU387" s="22" t="str">
        <f t="shared" si="52"/>
        <v/>
      </c>
      <c r="AV387" s="22" t="str">
        <f t="shared" si="52"/>
        <v/>
      </c>
      <c r="AW387" s="22" t="str">
        <f t="shared" si="52"/>
        <v/>
      </c>
      <c r="AX387" s="22" t="str">
        <f t="shared" si="52"/>
        <v/>
      </c>
      <c r="AY387" s="22" t="str">
        <f t="shared" si="52"/>
        <v/>
      </c>
      <c r="AZ387" s="22" t="str">
        <f t="shared" si="52"/>
        <v/>
      </c>
      <c r="BA387" s="22" t="str">
        <f t="shared" si="52"/>
        <v/>
      </c>
      <c r="BB387" s="22" t="str">
        <f t="shared" si="52"/>
        <v/>
      </c>
      <c r="BC387" s="22" t="str">
        <f t="shared" si="52"/>
        <v/>
      </c>
      <c r="BD387" s="22" t="str">
        <f t="shared" si="52"/>
        <v/>
      </c>
      <c r="BE387" s="22" t="str">
        <f t="shared" si="52"/>
        <v/>
      </c>
    </row>
    <row r="388" spans="1:57">
      <c r="A388" s="3" t="str">
        <f t="shared" si="30"/>
        <v>ΟΜΟΝΟΙΑ ΛΕΥΚΩΣΙΑΣ</v>
      </c>
      <c r="B388" s="22">
        <f t="shared" ref="B388:AG388" ca="1" si="53">IF(B$1="","",IFERROR(ELO_HGA*B354,""))</f>
        <v>65</v>
      </c>
      <c r="C388" s="22">
        <f t="shared" ca="1" si="53"/>
        <v>65</v>
      </c>
      <c r="D388" s="22">
        <f t="shared" ca="1" si="53"/>
        <v>48.75</v>
      </c>
      <c r="E388" s="22">
        <f t="shared" ca="1" si="53"/>
        <v>43.333333333333329</v>
      </c>
      <c r="F388" s="22">
        <f t="shared" ca="1" si="53"/>
        <v>43.333333333333329</v>
      </c>
      <c r="G388" s="22">
        <f t="shared" ca="1" si="53"/>
        <v>40.625</v>
      </c>
      <c r="H388" s="22">
        <f t="shared" ca="1" si="53"/>
        <v>40.625</v>
      </c>
      <c r="I388" s="22">
        <f t="shared" ca="1" si="53"/>
        <v>45.5</v>
      </c>
      <c r="J388" s="22">
        <f t="shared" ca="1" si="53"/>
        <v>45.5</v>
      </c>
      <c r="K388" s="22">
        <f t="shared" ca="1" si="53"/>
        <v>43.333333333333329</v>
      </c>
      <c r="L388" s="22">
        <f t="shared" ca="1" si="53"/>
        <v>43.333333333333329</v>
      </c>
      <c r="M388" s="22">
        <f t="shared" ca="1" si="53"/>
        <v>41.785714285714292</v>
      </c>
      <c r="N388" s="22">
        <f t="shared" ca="1" si="53"/>
        <v>41.785714285714292</v>
      </c>
      <c r="O388" s="22">
        <f t="shared" ca="1" si="53"/>
        <v>41.785714285714292</v>
      </c>
      <c r="P388" s="22">
        <f t="shared" ca="1" si="53"/>
        <v>44.6875</v>
      </c>
      <c r="Q388" s="22">
        <f t="shared" ca="1" si="53"/>
        <v>44.6875</v>
      </c>
      <c r="R388" s="22">
        <f t="shared" ca="1" si="53"/>
        <v>44.6875</v>
      </c>
      <c r="S388" s="22">
        <f t="shared" ca="1" si="53"/>
        <v>46.944444444444443</v>
      </c>
      <c r="T388" s="22">
        <f t="shared" ca="1" si="53"/>
        <v>46.944444444444443</v>
      </c>
      <c r="U388" s="22">
        <f t="shared" ca="1" si="53"/>
        <v>48.75</v>
      </c>
      <c r="V388" s="22">
        <f t="shared" ca="1" si="53"/>
        <v>48.75</v>
      </c>
      <c r="W388" s="22">
        <f t="shared" ca="1" si="53"/>
        <v>50.227272727272727</v>
      </c>
      <c r="X388" s="22">
        <f t="shared" ca="1" si="53"/>
        <v>50.227272727272727</v>
      </c>
      <c r="Y388" s="22">
        <f t="shared" ca="1" si="53"/>
        <v>51.458333333333329</v>
      </c>
      <c r="Z388" s="22">
        <f t="shared" ca="1" si="53"/>
        <v>51.458333333333329</v>
      </c>
      <c r="AA388" s="22">
        <f t="shared" ca="1" si="53"/>
        <v>51.458333333333329</v>
      </c>
      <c r="AB388" s="22" t="str">
        <f t="shared" si="53"/>
        <v/>
      </c>
      <c r="AC388" s="22" t="str">
        <f t="shared" si="53"/>
        <v/>
      </c>
      <c r="AD388" s="22" t="str">
        <f t="shared" si="53"/>
        <v/>
      </c>
      <c r="AE388" s="22" t="str">
        <f t="shared" si="53"/>
        <v/>
      </c>
      <c r="AF388" s="22" t="str">
        <f t="shared" si="53"/>
        <v/>
      </c>
      <c r="AG388" s="22" t="str">
        <f t="shared" si="53"/>
        <v/>
      </c>
      <c r="AH388" s="22" t="str">
        <f t="shared" ref="AH388:BE388" si="54">IF(AH$1="","",IFERROR(ELO_HGA*AH354,""))</f>
        <v/>
      </c>
      <c r="AI388" s="22" t="str">
        <f t="shared" si="54"/>
        <v/>
      </c>
      <c r="AJ388" s="22" t="str">
        <f t="shared" si="54"/>
        <v/>
      </c>
      <c r="AK388" s="22" t="str">
        <f t="shared" si="54"/>
        <v/>
      </c>
      <c r="AL388" s="22" t="str">
        <f t="shared" si="54"/>
        <v/>
      </c>
      <c r="AM388" s="22" t="str">
        <f t="shared" si="54"/>
        <v/>
      </c>
      <c r="AN388" s="22" t="str">
        <f t="shared" si="54"/>
        <v/>
      </c>
      <c r="AO388" s="22" t="str">
        <f t="shared" si="54"/>
        <v/>
      </c>
      <c r="AP388" s="22" t="str">
        <f t="shared" si="54"/>
        <v/>
      </c>
      <c r="AQ388" s="22" t="str">
        <f t="shared" si="54"/>
        <v/>
      </c>
      <c r="AR388" s="22" t="str">
        <f t="shared" si="54"/>
        <v/>
      </c>
      <c r="AS388" s="22" t="str">
        <f t="shared" si="54"/>
        <v/>
      </c>
      <c r="AT388" s="22" t="str">
        <f t="shared" si="54"/>
        <v/>
      </c>
      <c r="AU388" s="22" t="str">
        <f t="shared" si="54"/>
        <v/>
      </c>
      <c r="AV388" s="22" t="str">
        <f t="shared" si="54"/>
        <v/>
      </c>
      <c r="AW388" s="22" t="str">
        <f t="shared" si="54"/>
        <v/>
      </c>
      <c r="AX388" s="22" t="str">
        <f t="shared" si="54"/>
        <v/>
      </c>
      <c r="AY388" s="22" t="str">
        <f t="shared" si="54"/>
        <v/>
      </c>
      <c r="AZ388" s="22" t="str">
        <f t="shared" si="54"/>
        <v/>
      </c>
      <c r="BA388" s="22" t="str">
        <f t="shared" si="54"/>
        <v/>
      </c>
      <c r="BB388" s="22" t="str">
        <f t="shared" si="54"/>
        <v/>
      </c>
      <c r="BC388" s="22" t="str">
        <f t="shared" si="54"/>
        <v/>
      </c>
      <c r="BD388" s="22" t="str">
        <f t="shared" si="54"/>
        <v/>
      </c>
      <c r="BE388" s="22" t="str">
        <f t="shared" si="54"/>
        <v/>
      </c>
    </row>
    <row r="389" spans="1:57">
      <c r="A389" s="3" t="str">
        <f t="shared" si="30"/>
        <v>ΠΑΦΟΣ F.C.</v>
      </c>
      <c r="B389" s="22">
        <f t="shared" ref="B389:AG389" ca="1" si="55">IF(B$1="","",IFERROR(ELO_HGA*B355,""))</f>
        <v>0</v>
      </c>
      <c r="C389" s="22">
        <f t="shared" ca="1" si="55"/>
        <v>0</v>
      </c>
      <c r="D389" s="22">
        <f t="shared" ca="1" si="55"/>
        <v>32.5</v>
      </c>
      <c r="E389" s="22">
        <f t="shared" ca="1" si="55"/>
        <v>32.5</v>
      </c>
      <c r="F389" s="22">
        <f t="shared" ca="1" si="55"/>
        <v>32.5</v>
      </c>
      <c r="G389" s="22">
        <f t="shared" ca="1" si="55"/>
        <v>32.5</v>
      </c>
      <c r="H389" s="22">
        <f t="shared" ca="1" si="55"/>
        <v>40.625</v>
      </c>
      <c r="I389" s="22">
        <f t="shared" ca="1" si="55"/>
        <v>40.625</v>
      </c>
      <c r="J389" s="22">
        <f t="shared" ca="1" si="55"/>
        <v>32.5</v>
      </c>
      <c r="K389" s="22">
        <f t="shared" ca="1" si="55"/>
        <v>32.5</v>
      </c>
      <c r="L389" s="22">
        <f t="shared" ca="1" si="55"/>
        <v>32.5</v>
      </c>
      <c r="M389" s="22">
        <f t="shared" ca="1" si="55"/>
        <v>32.5</v>
      </c>
      <c r="N389" s="22">
        <f t="shared" ca="1" si="55"/>
        <v>32.5</v>
      </c>
      <c r="O389" s="22">
        <f t="shared" ca="1" si="55"/>
        <v>32.5</v>
      </c>
      <c r="P389" s="22">
        <f t="shared" ca="1" si="55"/>
        <v>28.4375</v>
      </c>
      <c r="Q389" s="22">
        <f t="shared" ca="1" si="55"/>
        <v>28.4375</v>
      </c>
      <c r="R389" s="22">
        <f t="shared" ca="1" si="55"/>
        <v>28.888888888888886</v>
      </c>
      <c r="S389" s="22">
        <f t="shared" ca="1" si="55"/>
        <v>28.888888888888886</v>
      </c>
      <c r="T389" s="22">
        <f t="shared" ca="1" si="55"/>
        <v>29.25</v>
      </c>
      <c r="U389" s="22">
        <f t="shared" ca="1" si="55"/>
        <v>29.25</v>
      </c>
      <c r="V389" s="22">
        <f t="shared" ca="1" si="55"/>
        <v>32.5</v>
      </c>
      <c r="W389" s="22">
        <f t="shared" ca="1" si="55"/>
        <v>32.5</v>
      </c>
      <c r="X389" s="22">
        <f t="shared" ca="1" si="55"/>
        <v>35.208333333333329</v>
      </c>
      <c r="Y389" s="22">
        <f t="shared" ca="1" si="55"/>
        <v>35.208333333333329</v>
      </c>
      <c r="Z389" s="22">
        <f t="shared" ca="1" si="55"/>
        <v>35.208333333333329</v>
      </c>
      <c r="AA389" s="22">
        <f t="shared" ca="1" si="55"/>
        <v>35.208333333333329</v>
      </c>
      <c r="AB389" s="22" t="str">
        <f t="shared" si="55"/>
        <v/>
      </c>
      <c r="AC389" s="22" t="str">
        <f t="shared" si="55"/>
        <v/>
      </c>
      <c r="AD389" s="22" t="str">
        <f t="shared" si="55"/>
        <v/>
      </c>
      <c r="AE389" s="22" t="str">
        <f t="shared" si="55"/>
        <v/>
      </c>
      <c r="AF389" s="22" t="str">
        <f t="shared" si="55"/>
        <v/>
      </c>
      <c r="AG389" s="22" t="str">
        <f t="shared" si="55"/>
        <v/>
      </c>
      <c r="AH389" s="22" t="str">
        <f t="shared" ref="AH389:BE389" si="56">IF(AH$1="","",IFERROR(ELO_HGA*AH355,""))</f>
        <v/>
      </c>
      <c r="AI389" s="22" t="str">
        <f t="shared" si="56"/>
        <v/>
      </c>
      <c r="AJ389" s="22" t="str">
        <f t="shared" si="56"/>
        <v/>
      </c>
      <c r="AK389" s="22" t="str">
        <f t="shared" si="56"/>
        <v/>
      </c>
      <c r="AL389" s="22" t="str">
        <f t="shared" si="56"/>
        <v/>
      </c>
      <c r="AM389" s="22" t="str">
        <f t="shared" si="56"/>
        <v/>
      </c>
      <c r="AN389" s="22" t="str">
        <f t="shared" si="56"/>
        <v/>
      </c>
      <c r="AO389" s="22" t="str">
        <f t="shared" si="56"/>
        <v/>
      </c>
      <c r="AP389" s="22" t="str">
        <f t="shared" si="56"/>
        <v/>
      </c>
      <c r="AQ389" s="22" t="str">
        <f t="shared" si="56"/>
        <v/>
      </c>
      <c r="AR389" s="22" t="str">
        <f t="shared" si="56"/>
        <v/>
      </c>
      <c r="AS389" s="22" t="str">
        <f t="shared" si="56"/>
        <v/>
      </c>
      <c r="AT389" s="22" t="str">
        <f t="shared" si="56"/>
        <v/>
      </c>
      <c r="AU389" s="22" t="str">
        <f t="shared" si="56"/>
        <v/>
      </c>
      <c r="AV389" s="22" t="str">
        <f t="shared" si="56"/>
        <v/>
      </c>
      <c r="AW389" s="22" t="str">
        <f t="shared" si="56"/>
        <v/>
      </c>
      <c r="AX389" s="22" t="str">
        <f t="shared" si="56"/>
        <v/>
      </c>
      <c r="AY389" s="22" t="str">
        <f t="shared" si="56"/>
        <v/>
      </c>
      <c r="AZ389" s="22" t="str">
        <f t="shared" si="56"/>
        <v/>
      </c>
      <c r="BA389" s="22" t="str">
        <f t="shared" si="56"/>
        <v/>
      </c>
      <c r="BB389" s="22" t="str">
        <f t="shared" si="56"/>
        <v/>
      </c>
      <c r="BC389" s="22" t="str">
        <f t="shared" si="56"/>
        <v/>
      </c>
      <c r="BD389" s="22" t="str">
        <f t="shared" si="56"/>
        <v/>
      </c>
      <c r="BE389" s="22" t="str">
        <f t="shared" si="56"/>
        <v/>
      </c>
    </row>
    <row r="390" spans="1:57">
      <c r="A390" s="3" t="str">
        <f t="shared" si="30"/>
        <v/>
      </c>
      <c r="B390" s="22" t="str">
        <f t="shared" ref="B390:AG390" ca="1" si="57">IF(B$1="","",IFERROR(ELO_HGA*B356,""))</f>
        <v/>
      </c>
      <c r="C390" s="22" t="str">
        <f t="shared" ca="1" si="57"/>
        <v/>
      </c>
      <c r="D390" s="22" t="str">
        <f t="shared" ca="1" si="57"/>
        <v/>
      </c>
      <c r="E390" s="22" t="str">
        <f t="shared" ca="1" si="57"/>
        <v/>
      </c>
      <c r="F390" s="22" t="str">
        <f t="shared" ca="1" si="57"/>
        <v/>
      </c>
      <c r="G390" s="22" t="str">
        <f t="shared" ca="1" si="57"/>
        <v/>
      </c>
      <c r="H390" s="22" t="str">
        <f t="shared" ca="1" si="57"/>
        <v/>
      </c>
      <c r="I390" s="22" t="str">
        <f t="shared" ca="1" si="57"/>
        <v/>
      </c>
      <c r="J390" s="22" t="str">
        <f t="shared" ca="1" si="57"/>
        <v/>
      </c>
      <c r="K390" s="22" t="str">
        <f t="shared" ca="1" si="57"/>
        <v/>
      </c>
      <c r="L390" s="22" t="str">
        <f t="shared" ca="1" si="57"/>
        <v/>
      </c>
      <c r="M390" s="22" t="str">
        <f t="shared" ca="1" si="57"/>
        <v/>
      </c>
      <c r="N390" s="22" t="str">
        <f t="shared" ca="1" si="57"/>
        <v/>
      </c>
      <c r="O390" s="22" t="str">
        <f t="shared" ca="1" si="57"/>
        <v/>
      </c>
      <c r="P390" s="22" t="str">
        <f t="shared" ca="1" si="57"/>
        <v/>
      </c>
      <c r="Q390" s="22" t="str">
        <f t="shared" ca="1" si="57"/>
        <v/>
      </c>
      <c r="R390" s="22" t="str">
        <f t="shared" ca="1" si="57"/>
        <v/>
      </c>
      <c r="S390" s="22" t="str">
        <f t="shared" ca="1" si="57"/>
        <v/>
      </c>
      <c r="T390" s="22" t="str">
        <f t="shared" ca="1" si="57"/>
        <v/>
      </c>
      <c r="U390" s="22" t="str">
        <f t="shared" ca="1" si="57"/>
        <v/>
      </c>
      <c r="V390" s="22" t="str">
        <f t="shared" ca="1" si="57"/>
        <v/>
      </c>
      <c r="W390" s="22" t="str">
        <f t="shared" ca="1" si="57"/>
        <v/>
      </c>
      <c r="X390" s="22" t="str">
        <f t="shared" ca="1" si="57"/>
        <v/>
      </c>
      <c r="Y390" s="22" t="str">
        <f t="shared" ca="1" si="57"/>
        <v/>
      </c>
      <c r="Z390" s="22" t="str">
        <f t="shared" ca="1" si="57"/>
        <v/>
      </c>
      <c r="AA390" s="22" t="str">
        <f t="shared" ca="1" si="57"/>
        <v/>
      </c>
      <c r="AB390" s="22" t="str">
        <f t="shared" si="57"/>
        <v/>
      </c>
      <c r="AC390" s="22" t="str">
        <f t="shared" si="57"/>
        <v/>
      </c>
      <c r="AD390" s="22" t="str">
        <f t="shared" si="57"/>
        <v/>
      </c>
      <c r="AE390" s="22" t="str">
        <f t="shared" si="57"/>
        <v/>
      </c>
      <c r="AF390" s="22" t="str">
        <f t="shared" si="57"/>
        <v/>
      </c>
      <c r="AG390" s="22" t="str">
        <f t="shared" si="57"/>
        <v/>
      </c>
      <c r="AH390" s="22" t="str">
        <f t="shared" ref="AH390:BE390" si="58">IF(AH$1="","",IFERROR(ELO_HGA*AH356,""))</f>
        <v/>
      </c>
      <c r="AI390" s="22" t="str">
        <f t="shared" si="58"/>
        <v/>
      </c>
      <c r="AJ390" s="22" t="str">
        <f t="shared" si="58"/>
        <v/>
      </c>
      <c r="AK390" s="22" t="str">
        <f t="shared" si="58"/>
        <v/>
      </c>
      <c r="AL390" s="22" t="str">
        <f t="shared" si="58"/>
        <v/>
      </c>
      <c r="AM390" s="22" t="str">
        <f t="shared" si="58"/>
        <v/>
      </c>
      <c r="AN390" s="22" t="str">
        <f t="shared" si="58"/>
        <v/>
      </c>
      <c r="AO390" s="22" t="str">
        <f t="shared" si="58"/>
        <v/>
      </c>
      <c r="AP390" s="22" t="str">
        <f t="shared" si="58"/>
        <v/>
      </c>
      <c r="AQ390" s="22" t="str">
        <f t="shared" si="58"/>
        <v/>
      </c>
      <c r="AR390" s="22" t="str">
        <f t="shared" si="58"/>
        <v/>
      </c>
      <c r="AS390" s="22" t="str">
        <f t="shared" si="58"/>
        <v/>
      </c>
      <c r="AT390" s="22" t="str">
        <f t="shared" si="58"/>
        <v/>
      </c>
      <c r="AU390" s="22" t="str">
        <f t="shared" si="58"/>
        <v/>
      </c>
      <c r="AV390" s="22" t="str">
        <f t="shared" si="58"/>
        <v/>
      </c>
      <c r="AW390" s="22" t="str">
        <f t="shared" si="58"/>
        <v/>
      </c>
      <c r="AX390" s="22" t="str">
        <f t="shared" si="58"/>
        <v/>
      </c>
      <c r="AY390" s="22" t="str">
        <f t="shared" si="58"/>
        <v/>
      </c>
      <c r="AZ390" s="22" t="str">
        <f t="shared" si="58"/>
        <v/>
      </c>
      <c r="BA390" s="22" t="str">
        <f t="shared" si="58"/>
        <v/>
      </c>
      <c r="BB390" s="22" t="str">
        <f t="shared" si="58"/>
        <v/>
      </c>
      <c r="BC390" s="22" t="str">
        <f t="shared" si="58"/>
        <v/>
      </c>
      <c r="BD390" s="22" t="str">
        <f t="shared" si="58"/>
        <v/>
      </c>
      <c r="BE390" s="22" t="str">
        <f t="shared" si="58"/>
        <v/>
      </c>
    </row>
    <row r="391" spans="1:57">
      <c r="A391" s="3" t="str">
        <f t="shared" si="30"/>
        <v/>
      </c>
      <c r="B391" s="22" t="str">
        <f t="shared" ref="B391:AG391" ca="1" si="59">IF(B$1="","",IFERROR(ELO_HGA*B357,""))</f>
        <v/>
      </c>
      <c r="C391" s="22" t="str">
        <f t="shared" ca="1" si="59"/>
        <v/>
      </c>
      <c r="D391" s="22" t="str">
        <f t="shared" ca="1" si="59"/>
        <v/>
      </c>
      <c r="E391" s="22" t="str">
        <f t="shared" ca="1" si="59"/>
        <v/>
      </c>
      <c r="F391" s="22" t="str">
        <f t="shared" ca="1" si="59"/>
        <v/>
      </c>
      <c r="G391" s="22" t="str">
        <f t="shared" ca="1" si="59"/>
        <v/>
      </c>
      <c r="H391" s="22" t="str">
        <f t="shared" ca="1" si="59"/>
        <v/>
      </c>
      <c r="I391" s="22" t="str">
        <f t="shared" ca="1" si="59"/>
        <v/>
      </c>
      <c r="J391" s="22" t="str">
        <f t="shared" ca="1" si="59"/>
        <v/>
      </c>
      <c r="K391" s="22" t="str">
        <f t="shared" ca="1" si="59"/>
        <v/>
      </c>
      <c r="L391" s="22" t="str">
        <f t="shared" ca="1" si="59"/>
        <v/>
      </c>
      <c r="M391" s="22" t="str">
        <f t="shared" ca="1" si="59"/>
        <v/>
      </c>
      <c r="N391" s="22" t="str">
        <f t="shared" ca="1" si="59"/>
        <v/>
      </c>
      <c r="O391" s="22" t="str">
        <f t="shared" ca="1" si="59"/>
        <v/>
      </c>
      <c r="P391" s="22" t="str">
        <f t="shared" ca="1" si="59"/>
        <v/>
      </c>
      <c r="Q391" s="22" t="str">
        <f t="shared" ca="1" si="59"/>
        <v/>
      </c>
      <c r="R391" s="22" t="str">
        <f t="shared" ca="1" si="59"/>
        <v/>
      </c>
      <c r="S391" s="22" t="str">
        <f t="shared" ca="1" si="59"/>
        <v/>
      </c>
      <c r="T391" s="22" t="str">
        <f t="shared" ca="1" si="59"/>
        <v/>
      </c>
      <c r="U391" s="22" t="str">
        <f t="shared" ca="1" si="59"/>
        <v/>
      </c>
      <c r="V391" s="22" t="str">
        <f t="shared" ca="1" si="59"/>
        <v/>
      </c>
      <c r="W391" s="22" t="str">
        <f t="shared" ca="1" si="59"/>
        <v/>
      </c>
      <c r="X391" s="22" t="str">
        <f t="shared" ca="1" si="59"/>
        <v/>
      </c>
      <c r="Y391" s="22" t="str">
        <f t="shared" ca="1" si="59"/>
        <v/>
      </c>
      <c r="Z391" s="22" t="str">
        <f t="shared" ca="1" si="59"/>
        <v/>
      </c>
      <c r="AA391" s="22" t="str">
        <f t="shared" ca="1" si="59"/>
        <v/>
      </c>
      <c r="AB391" s="22" t="str">
        <f t="shared" si="59"/>
        <v/>
      </c>
      <c r="AC391" s="22" t="str">
        <f t="shared" si="59"/>
        <v/>
      </c>
      <c r="AD391" s="22" t="str">
        <f t="shared" si="59"/>
        <v/>
      </c>
      <c r="AE391" s="22" t="str">
        <f t="shared" si="59"/>
        <v/>
      </c>
      <c r="AF391" s="22" t="str">
        <f t="shared" si="59"/>
        <v/>
      </c>
      <c r="AG391" s="22" t="str">
        <f t="shared" si="59"/>
        <v/>
      </c>
      <c r="AH391" s="22" t="str">
        <f t="shared" ref="AH391:BE391" si="60">IF(AH$1="","",IFERROR(ELO_HGA*AH357,""))</f>
        <v/>
      </c>
      <c r="AI391" s="22" t="str">
        <f t="shared" si="60"/>
        <v/>
      </c>
      <c r="AJ391" s="22" t="str">
        <f t="shared" si="60"/>
        <v/>
      </c>
      <c r="AK391" s="22" t="str">
        <f t="shared" si="60"/>
        <v/>
      </c>
      <c r="AL391" s="22" t="str">
        <f t="shared" si="60"/>
        <v/>
      </c>
      <c r="AM391" s="22" t="str">
        <f t="shared" si="60"/>
        <v/>
      </c>
      <c r="AN391" s="22" t="str">
        <f t="shared" si="60"/>
        <v/>
      </c>
      <c r="AO391" s="22" t="str">
        <f t="shared" si="60"/>
        <v/>
      </c>
      <c r="AP391" s="22" t="str">
        <f t="shared" si="60"/>
        <v/>
      </c>
      <c r="AQ391" s="22" t="str">
        <f t="shared" si="60"/>
        <v/>
      </c>
      <c r="AR391" s="22" t="str">
        <f t="shared" si="60"/>
        <v/>
      </c>
      <c r="AS391" s="22" t="str">
        <f t="shared" si="60"/>
        <v/>
      </c>
      <c r="AT391" s="22" t="str">
        <f t="shared" si="60"/>
        <v/>
      </c>
      <c r="AU391" s="22" t="str">
        <f t="shared" si="60"/>
        <v/>
      </c>
      <c r="AV391" s="22" t="str">
        <f t="shared" si="60"/>
        <v/>
      </c>
      <c r="AW391" s="22" t="str">
        <f t="shared" si="60"/>
        <v/>
      </c>
      <c r="AX391" s="22" t="str">
        <f t="shared" si="60"/>
        <v/>
      </c>
      <c r="AY391" s="22" t="str">
        <f t="shared" si="60"/>
        <v/>
      </c>
      <c r="AZ391" s="22" t="str">
        <f t="shared" si="60"/>
        <v/>
      </c>
      <c r="BA391" s="22" t="str">
        <f t="shared" si="60"/>
        <v/>
      </c>
      <c r="BB391" s="22" t="str">
        <f t="shared" si="60"/>
        <v/>
      </c>
      <c r="BC391" s="22" t="str">
        <f t="shared" si="60"/>
        <v/>
      </c>
      <c r="BD391" s="22" t="str">
        <f t="shared" si="60"/>
        <v/>
      </c>
      <c r="BE391" s="22" t="str">
        <f t="shared" si="60"/>
        <v/>
      </c>
    </row>
    <row r="392" spans="1:57">
      <c r="A392" s="3" t="str">
        <f t="shared" si="30"/>
        <v/>
      </c>
      <c r="B392" s="22" t="str">
        <f t="shared" ref="B392:AG392" ca="1" si="61">IF(B$1="","",IFERROR(ELO_HGA*B358,""))</f>
        <v/>
      </c>
      <c r="C392" s="22" t="str">
        <f t="shared" ca="1" si="61"/>
        <v/>
      </c>
      <c r="D392" s="22" t="str">
        <f t="shared" ca="1" si="61"/>
        <v/>
      </c>
      <c r="E392" s="22" t="str">
        <f t="shared" ca="1" si="61"/>
        <v/>
      </c>
      <c r="F392" s="22" t="str">
        <f t="shared" ca="1" si="61"/>
        <v/>
      </c>
      <c r="G392" s="22" t="str">
        <f t="shared" ca="1" si="61"/>
        <v/>
      </c>
      <c r="H392" s="22" t="str">
        <f t="shared" ca="1" si="61"/>
        <v/>
      </c>
      <c r="I392" s="22" t="str">
        <f t="shared" ca="1" si="61"/>
        <v/>
      </c>
      <c r="J392" s="22" t="str">
        <f t="shared" ca="1" si="61"/>
        <v/>
      </c>
      <c r="K392" s="22" t="str">
        <f t="shared" ca="1" si="61"/>
        <v/>
      </c>
      <c r="L392" s="22" t="str">
        <f t="shared" ca="1" si="61"/>
        <v/>
      </c>
      <c r="M392" s="22" t="str">
        <f t="shared" ca="1" si="61"/>
        <v/>
      </c>
      <c r="N392" s="22" t="str">
        <f t="shared" ca="1" si="61"/>
        <v/>
      </c>
      <c r="O392" s="22" t="str">
        <f t="shared" ca="1" si="61"/>
        <v/>
      </c>
      <c r="P392" s="22" t="str">
        <f t="shared" ca="1" si="61"/>
        <v/>
      </c>
      <c r="Q392" s="22" t="str">
        <f t="shared" ca="1" si="61"/>
        <v/>
      </c>
      <c r="R392" s="22" t="str">
        <f t="shared" ca="1" si="61"/>
        <v/>
      </c>
      <c r="S392" s="22" t="str">
        <f t="shared" ca="1" si="61"/>
        <v/>
      </c>
      <c r="T392" s="22" t="str">
        <f t="shared" ca="1" si="61"/>
        <v/>
      </c>
      <c r="U392" s="22" t="str">
        <f t="shared" ca="1" si="61"/>
        <v/>
      </c>
      <c r="V392" s="22" t="str">
        <f t="shared" ca="1" si="61"/>
        <v/>
      </c>
      <c r="W392" s="22" t="str">
        <f t="shared" ca="1" si="61"/>
        <v/>
      </c>
      <c r="X392" s="22" t="str">
        <f t="shared" ca="1" si="61"/>
        <v/>
      </c>
      <c r="Y392" s="22" t="str">
        <f t="shared" ca="1" si="61"/>
        <v/>
      </c>
      <c r="Z392" s="22" t="str">
        <f t="shared" ca="1" si="61"/>
        <v/>
      </c>
      <c r="AA392" s="22" t="str">
        <f t="shared" ca="1" si="61"/>
        <v/>
      </c>
      <c r="AB392" s="22" t="str">
        <f t="shared" si="61"/>
        <v/>
      </c>
      <c r="AC392" s="22" t="str">
        <f t="shared" si="61"/>
        <v/>
      </c>
      <c r="AD392" s="22" t="str">
        <f t="shared" si="61"/>
        <v/>
      </c>
      <c r="AE392" s="22" t="str">
        <f t="shared" si="61"/>
        <v/>
      </c>
      <c r="AF392" s="22" t="str">
        <f t="shared" si="61"/>
        <v/>
      </c>
      <c r="AG392" s="22" t="str">
        <f t="shared" si="61"/>
        <v/>
      </c>
      <c r="AH392" s="22" t="str">
        <f t="shared" ref="AH392:BE392" si="62">IF(AH$1="","",IFERROR(ELO_HGA*AH358,""))</f>
        <v/>
      </c>
      <c r="AI392" s="22" t="str">
        <f t="shared" si="62"/>
        <v/>
      </c>
      <c r="AJ392" s="22" t="str">
        <f t="shared" si="62"/>
        <v/>
      </c>
      <c r="AK392" s="22" t="str">
        <f t="shared" si="62"/>
        <v/>
      </c>
      <c r="AL392" s="22" t="str">
        <f t="shared" si="62"/>
        <v/>
      </c>
      <c r="AM392" s="22" t="str">
        <f t="shared" si="62"/>
        <v/>
      </c>
      <c r="AN392" s="22" t="str">
        <f t="shared" si="62"/>
        <v/>
      </c>
      <c r="AO392" s="22" t="str">
        <f t="shared" si="62"/>
        <v/>
      </c>
      <c r="AP392" s="22" t="str">
        <f t="shared" si="62"/>
        <v/>
      </c>
      <c r="AQ392" s="22" t="str">
        <f t="shared" si="62"/>
        <v/>
      </c>
      <c r="AR392" s="22" t="str">
        <f t="shared" si="62"/>
        <v/>
      </c>
      <c r="AS392" s="22" t="str">
        <f t="shared" si="62"/>
        <v/>
      </c>
      <c r="AT392" s="22" t="str">
        <f t="shared" si="62"/>
        <v/>
      </c>
      <c r="AU392" s="22" t="str">
        <f t="shared" si="62"/>
        <v/>
      </c>
      <c r="AV392" s="22" t="str">
        <f t="shared" si="62"/>
        <v/>
      </c>
      <c r="AW392" s="22" t="str">
        <f t="shared" si="62"/>
        <v/>
      </c>
      <c r="AX392" s="22" t="str">
        <f t="shared" si="62"/>
        <v/>
      </c>
      <c r="AY392" s="22" t="str">
        <f t="shared" si="62"/>
        <v/>
      </c>
      <c r="AZ392" s="22" t="str">
        <f t="shared" si="62"/>
        <v/>
      </c>
      <c r="BA392" s="22" t="str">
        <f t="shared" si="62"/>
        <v/>
      </c>
      <c r="BB392" s="22" t="str">
        <f t="shared" si="62"/>
        <v/>
      </c>
      <c r="BC392" s="22" t="str">
        <f t="shared" si="62"/>
        <v/>
      </c>
      <c r="BD392" s="22" t="str">
        <f t="shared" si="62"/>
        <v/>
      </c>
      <c r="BE392" s="22" t="str">
        <f t="shared" si="62"/>
        <v/>
      </c>
    </row>
    <row r="393" spans="1:57">
      <c r="A393" s="3" t="str">
        <f t="shared" si="30"/>
        <v/>
      </c>
      <c r="B393" s="22" t="str">
        <f t="shared" ref="B393:AG393" ca="1" si="63">IF(B$1="","",IFERROR(ELO_HGA*B359,""))</f>
        <v/>
      </c>
      <c r="C393" s="22" t="str">
        <f t="shared" ca="1" si="63"/>
        <v/>
      </c>
      <c r="D393" s="22" t="str">
        <f t="shared" ca="1" si="63"/>
        <v/>
      </c>
      <c r="E393" s="22" t="str">
        <f t="shared" ca="1" si="63"/>
        <v/>
      </c>
      <c r="F393" s="22" t="str">
        <f t="shared" ca="1" si="63"/>
        <v/>
      </c>
      <c r="G393" s="22" t="str">
        <f t="shared" ca="1" si="63"/>
        <v/>
      </c>
      <c r="H393" s="22" t="str">
        <f t="shared" ca="1" si="63"/>
        <v/>
      </c>
      <c r="I393" s="22" t="str">
        <f t="shared" ca="1" si="63"/>
        <v/>
      </c>
      <c r="J393" s="22" t="str">
        <f t="shared" ca="1" si="63"/>
        <v/>
      </c>
      <c r="K393" s="22" t="str">
        <f t="shared" ca="1" si="63"/>
        <v/>
      </c>
      <c r="L393" s="22" t="str">
        <f t="shared" ca="1" si="63"/>
        <v/>
      </c>
      <c r="M393" s="22" t="str">
        <f t="shared" ca="1" si="63"/>
        <v/>
      </c>
      <c r="N393" s="22" t="str">
        <f t="shared" ca="1" si="63"/>
        <v/>
      </c>
      <c r="O393" s="22" t="str">
        <f t="shared" ca="1" si="63"/>
        <v/>
      </c>
      <c r="P393" s="22" t="str">
        <f t="shared" ca="1" si="63"/>
        <v/>
      </c>
      <c r="Q393" s="22" t="str">
        <f t="shared" ca="1" si="63"/>
        <v/>
      </c>
      <c r="R393" s="22" t="str">
        <f t="shared" ca="1" si="63"/>
        <v/>
      </c>
      <c r="S393" s="22" t="str">
        <f t="shared" ca="1" si="63"/>
        <v/>
      </c>
      <c r="T393" s="22" t="str">
        <f t="shared" ca="1" si="63"/>
        <v/>
      </c>
      <c r="U393" s="22" t="str">
        <f t="shared" ca="1" si="63"/>
        <v/>
      </c>
      <c r="V393" s="22" t="str">
        <f t="shared" ca="1" si="63"/>
        <v/>
      </c>
      <c r="W393" s="22" t="str">
        <f t="shared" ca="1" si="63"/>
        <v/>
      </c>
      <c r="X393" s="22" t="str">
        <f t="shared" ca="1" si="63"/>
        <v/>
      </c>
      <c r="Y393" s="22" t="str">
        <f t="shared" ca="1" si="63"/>
        <v/>
      </c>
      <c r="Z393" s="22" t="str">
        <f t="shared" ca="1" si="63"/>
        <v/>
      </c>
      <c r="AA393" s="22" t="str">
        <f t="shared" ca="1" si="63"/>
        <v/>
      </c>
      <c r="AB393" s="22" t="str">
        <f t="shared" si="63"/>
        <v/>
      </c>
      <c r="AC393" s="22" t="str">
        <f t="shared" si="63"/>
        <v/>
      </c>
      <c r="AD393" s="22" t="str">
        <f t="shared" si="63"/>
        <v/>
      </c>
      <c r="AE393" s="22" t="str">
        <f t="shared" si="63"/>
        <v/>
      </c>
      <c r="AF393" s="22" t="str">
        <f t="shared" si="63"/>
        <v/>
      </c>
      <c r="AG393" s="22" t="str">
        <f t="shared" si="63"/>
        <v/>
      </c>
      <c r="AH393" s="22" t="str">
        <f t="shared" ref="AH393:BE393" si="64">IF(AH$1="","",IFERROR(ELO_HGA*AH359,""))</f>
        <v/>
      </c>
      <c r="AI393" s="22" t="str">
        <f t="shared" si="64"/>
        <v/>
      </c>
      <c r="AJ393" s="22" t="str">
        <f t="shared" si="64"/>
        <v/>
      </c>
      <c r="AK393" s="22" t="str">
        <f t="shared" si="64"/>
        <v/>
      </c>
      <c r="AL393" s="22" t="str">
        <f t="shared" si="64"/>
        <v/>
      </c>
      <c r="AM393" s="22" t="str">
        <f t="shared" si="64"/>
        <v/>
      </c>
      <c r="AN393" s="22" t="str">
        <f t="shared" si="64"/>
        <v/>
      </c>
      <c r="AO393" s="22" t="str">
        <f t="shared" si="64"/>
        <v/>
      </c>
      <c r="AP393" s="22" t="str">
        <f t="shared" si="64"/>
        <v/>
      </c>
      <c r="AQ393" s="22" t="str">
        <f t="shared" si="64"/>
        <v/>
      </c>
      <c r="AR393" s="22" t="str">
        <f t="shared" si="64"/>
        <v/>
      </c>
      <c r="AS393" s="22" t="str">
        <f t="shared" si="64"/>
        <v/>
      </c>
      <c r="AT393" s="22" t="str">
        <f t="shared" si="64"/>
        <v/>
      </c>
      <c r="AU393" s="22" t="str">
        <f t="shared" si="64"/>
        <v/>
      </c>
      <c r="AV393" s="22" t="str">
        <f t="shared" si="64"/>
        <v/>
      </c>
      <c r="AW393" s="22" t="str">
        <f t="shared" si="64"/>
        <v/>
      </c>
      <c r="AX393" s="22" t="str">
        <f t="shared" si="64"/>
        <v/>
      </c>
      <c r="AY393" s="22" t="str">
        <f t="shared" si="64"/>
        <v/>
      </c>
      <c r="AZ393" s="22" t="str">
        <f t="shared" si="64"/>
        <v/>
      </c>
      <c r="BA393" s="22" t="str">
        <f t="shared" si="64"/>
        <v/>
      </c>
      <c r="BB393" s="22" t="str">
        <f t="shared" si="64"/>
        <v/>
      </c>
      <c r="BC393" s="22" t="str">
        <f t="shared" si="64"/>
        <v/>
      </c>
      <c r="BD393" s="22" t="str">
        <f t="shared" si="64"/>
        <v/>
      </c>
      <c r="BE393" s="22" t="str">
        <f t="shared" si="64"/>
        <v/>
      </c>
    </row>
    <row r="394" spans="1:57">
      <c r="A394" s="3" t="str">
        <f t="shared" si="30"/>
        <v/>
      </c>
      <c r="B394" s="22" t="str">
        <f t="shared" ref="B394:AG394" ca="1" si="65">IF(B$1="","",IFERROR(ELO_HGA*B360,""))</f>
        <v/>
      </c>
      <c r="C394" s="22" t="str">
        <f t="shared" ca="1" si="65"/>
        <v/>
      </c>
      <c r="D394" s="22" t="str">
        <f t="shared" ca="1" si="65"/>
        <v/>
      </c>
      <c r="E394" s="22" t="str">
        <f t="shared" ca="1" si="65"/>
        <v/>
      </c>
      <c r="F394" s="22" t="str">
        <f t="shared" ca="1" si="65"/>
        <v/>
      </c>
      <c r="G394" s="22" t="str">
        <f t="shared" ca="1" si="65"/>
        <v/>
      </c>
      <c r="H394" s="22" t="str">
        <f t="shared" ca="1" si="65"/>
        <v/>
      </c>
      <c r="I394" s="22" t="str">
        <f t="shared" ca="1" si="65"/>
        <v/>
      </c>
      <c r="J394" s="22" t="str">
        <f t="shared" ca="1" si="65"/>
        <v/>
      </c>
      <c r="K394" s="22" t="str">
        <f t="shared" ca="1" si="65"/>
        <v/>
      </c>
      <c r="L394" s="22" t="str">
        <f t="shared" ca="1" si="65"/>
        <v/>
      </c>
      <c r="M394" s="22" t="str">
        <f t="shared" ca="1" si="65"/>
        <v/>
      </c>
      <c r="N394" s="22" t="str">
        <f t="shared" ca="1" si="65"/>
        <v/>
      </c>
      <c r="O394" s="22" t="str">
        <f t="shared" ca="1" si="65"/>
        <v/>
      </c>
      <c r="P394" s="22" t="str">
        <f t="shared" ca="1" si="65"/>
        <v/>
      </c>
      <c r="Q394" s="22" t="str">
        <f t="shared" ca="1" si="65"/>
        <v/>
      </c>
      <c r="R394" s="22" t="str">
        <f t="shared" ca="1" si="65"/>
        <v/>
      </c>
      <c r="S394" s="22" t="str">
        <f t="shared" ca="1" si="65"/>
        <v/>
      </c>
      <c r="T394" s="22" t="str">
        <f t="shared" ca="1" si="65"/>
        <v/>
      </c>
      <c r="U394" s="22" t="str">
        <f t="shared" ca="1" si="65"/>
        <v/>
      </c>
      <c r="V394" s="22" t="str">
        <f t="shared" ca="1" si="65"/>
        <v/>
      </c>
      <c r="W394" s="22" t="str">
        <f t="shared" ca="1" si="65"/>
        <v/>
      </c>
      <c r="X394" s="22" t="str">
        <f t="shared" ca="1" si="65"/>
        <v/>
      </c>
      <c r="Y394" s="22" t="str">
        <f t="shared" ca="1" si="65"/>
        <v/>
      </c>
      <c r="Z394" s="22" t="str">
        <f t="shared" ca="1" si="65"/>
        <v/>
      </c>
      <c r="AA394" s="22" t="str">
        <f t="shared" ca="1" si="65"/>
        <v/>
      </c>
      <c r="AB394" s="22" t="str">
        <f t="shared" si="65"/>
        <v/>
      </c>
      <c r="AC394" s="22" t="str">
        <f t="shared" si="65"/>
        <v/>
      </c>
      <c r="AD394" s="22" t="str">
        <f t="shared" si="65"/>
        <v/>
      </c>
      <c r="AE394" s="22" t="str">
        <f t="shared" si="65"/>
        <v/>
      </c>
      <c r="AF394" s="22" t="str">
        <f t="shared" si="65"/>
        <v/>
      </c>
      <c r="AG394" s="22" t="str">
        <f t="shared" si="65"/>
        <v/>
      </c>
      <c r="AH394" s="22" t="str">
        <f t="shared" ref="AH394:BE394" si="66">IF(AH$1="","",IFERROR(ELO_HGA*AH360,""))</f>
        <v/>
      </c>
      <c r="AI394" s="22" t="str">
        <f t="shared" si="66"/>
        <v/>
      </c>
      <c r="AJ394" s="22" t="str">
        <f t="shared" si="66"/>
        <v/>
      </c>
      <c r="AK394" s="22" t="str">
        <f t="shared" si="66"/>
        <v/>
      </c>
      <c r="AL394" s="22" t="str">
        <f t="shared" si="66"/>
        <v/>
      </c>
      <c r="AM394" s="22" t="str">
        <f t="shared" si="66"/>
        <v/>
      </c>
      <c r="AN394" s="22" t="str">
        <f t="shared" si="66"/>
        <v/>
      </c>
      <c r="AO394" s="22" t="str">
        <f t="shared" si="66"/>
        <v/>
      </c>
      <c r="AP394" s="22" t="str">
        <f t="shared" si="66"/>
        <v/>
      </c>
      <c r="AQ394" s="22" t="str">
        <f t="shared" si="66"/>
        <v/>
      </c>
      <c r="AR394" s="22" t="str">
        <f t="shared" si="66"/>
        <v/>
      </c>
      <c r="AS394" s="22" t="str">
        <f t="shared" si="66"/>
        <v/>
      </c>
      <c r="AT394" s="22" t="str">
        <f t="shared" si="66"/>
        <v/>
      </c>
      <c r="AU394" s="22" t="str">
        <f t="shared" si="66"/>
        <v/>
      </c>
      <c r="AV394" s="22" t="str">
        <f t="shared" si="66"/>
        <v/>
      </c>
      <c r="AW394" s="22" t="str">
        <f t="shared" si="66"/>
        <v/>
      </c>
      <c r="AX394" s="22" t="str">
        <f t="shared" si="66"/>
        <v/>
      </c>
      <c r="AY394" s="22" t="str">
        <f t="shared" si="66"/>
        <v/>
      </c>
      <c r="AZ394" s="22" t="str">
        <f t="shared" si="66"/>
        <v/>
      </c>
      <c r="BA394" s="22" t="str">
        <f t="shared" si="66"/>
        <v/>
      </c>
      <c r="BB394" s="22" t="str">
        <f t="shared" si="66"/>
        <v/>
      </c>
      <c r="BC394" s="22" t="str">
        <f t="shared" si="66"/>
        <v/>
      </c>
      <c r="BD394" s="22" t="str">
        <f t="shared" si="66"/>
        <v/>
      </c>
      <c r="BE394" s="22" t="str">
        <f t="shared" si="66"/>
        <v/>
      </c>
    </row>
    <row r="395" spans="1:57">
      <c r="A395" s="3" t="str">
        <f t="shared" si="30"/>
        <v/>
      </c>
      <c r="B395" s="22" t="str">
        <f t="shared" ref="B395:AG395" ca="1" si="67">IF(B$1="","",IFERROR(ELO_HGA*B361,""))</f>
        <v/>
      </c>
      <c r="C395" s="22" t="str">
        <f t="shared" ca="1" si="67"/>
        <v/>
      </c>
      <c r="D395" s="22" t="str">
        <f t="shared" ca="1" si="67"/>
        <v/>
      </c>
      <c r="E395" s="22" t="str">
        <f t="shared" ca="1" si="67"/>
        <v/>
      </c>
      <c r="F395" s="22" t="str">
        <f t="shared" ca="1" si="67"/>
        <v/>
      </c>
      <c r="G395" s="22" t="str">
        <f t="shared" ca="1" si="67"/>
        <v/>
      </c>
      <c r="H395" s="22" t="str">
        <f t="shared" ca="1" si="67"/>
        <v/>
      </c>
      <c r="I395" s="22" t="str">
        <f t="shared" ca="1" si="67"/>
        <v/>
      </c>
      <c r="J395" s="22" t="str">
        <f t="shared" ca="1" si="67"/>
        <v/>
      </c>
      <c r="K395" s="22" t="str">
        <f t="shared" ca="1" si="67"/>
        <v/>
      </c>
      <c r="L395" s="22" t="str">
        <f t="shared" ca="1" si="67"/>
        <v/>
      </c>
      <c r="M395" s="22" t="str">
        <f t="shared" ca="1" si="67"/>
        <v/>
      </c>
      <c r="N395" s="22" t="str">
        <f t="shared" ca="1" si="67"/>
        <v/>
      </c>
      <c r="O395" s="22" t="str">
        <f t="shared" ca="1" si="67"/>
        <v/>
      </c>
      <c r="P395" s="22" t="str">
        <f t="shared" ca="1" si="67"/>
        <v/>
      </c>
      <c r="Q395" s="22" t="str">
        <f t="shared" ca="1" si="67"/>
        <v/>
      </c>
      <c r="R395" s="22" t="str">
        <f t="shared" ca="1" si="67"/>
        <v/>
      </c>
      <c r="S395" s="22" t="str">
        <f t="shared" ca="1" si="67"/>
        <v/>
      </c>
      <c r="T395" s="22" t="str">
        <f t="shared" ca="1" si="67"/>
        <v/>
      </c>
      <c r="U395" s="22" t="str">
        <f t="shared" ca="1" si="67"/>
        <v/>
      </c>
      <c r="V395" s="22" t="str">
        <f t="shared" ca="1" si="67"/>
        <v/>
      </c>
      <c r="W395" s="22" t="str">
        <f t="shared" ca="1" si="67"/>
        <v/>
      </c>
      <c r="X395" s="22" t="str">
        <f t="shared" ca="1" si="67"/>
        <v/>
      </c>
      <c r="Y395" s="22" t="str">
        <f t="shared" ca="1" si="67"/>
        <v/>
      </c>
      <c r="Z395" s="22" t="str">
        <f t="shared" ca="1" si="67"/>
        <v/>
      </c>
      <c r="AA395" s="22" t="str">
        <f t="shared" ca="1" si="67"/>
        <v/>
      </c>
      <c r="AB395" s="22" t="str">
        <f t="shared" si="67"/>
        <v/>
      </c>
      <c r="AC395" s="22" t="str">
        <f t="shared" si="67"/>
        <v/>
      </c>
      <c r="AD395" s="22" t="str">
        <f t="shared" si="67"/>
        <v/>
      </c>
      <c r="AE395" s="22" t="str">
        <f t="shared" si="67"/>
        <v/>
      </c>
      <c r="AF395" s="22" t="str">
        <f t="shared" si="67"/>
        <v/>
      </c>
      <c r="AG395" s="22" t="str">
        <f t="shared" si="67"/>
        <v/>
      </c>
      <c r="AH395" s="22" t="str">
        <f t="shared" ref="AH395:BE395" si="68">IF(AH$1="","",IFERROR(ELO_HGA*AH361,""))</f>
        <v/>
      </c>
      <c r="AI395" s="22" t="str">
        <f t="shared" si="68"/>
        <v/>
      </c>
      <c r="AJ395" s="22" t="str">
        <f t="shared" si="68"/>
        <v/>
      </c>
      <c r="AK395" s="22" t="str">
        <f t="shared" si="68"/>
        <v/>
      </c>
      <c r="AL395" s="22" t="str">
        <f t="shared" si="68"/>
        <v/>
      </c>
      <c r="AM395" s="22" t="str">
        <f t="shared" si="68"/>
        <v/>
      </c>
      <c r="AN395" s="22" t="str">
        <f t="shared" si="68"/>
        <v/>
      </c>
      <c r="AO395" s="22" t="str">
        <f t="shared" si="68"/>
        <v/>
      </c>
      <c r="AP395" s="22" t="str">
        <f t="shared" si="68"/>
        <v/>
      </c>
      <c r="AQ395" s="22" t="str">
        <f t="shared" si="68"/>
        <v/>
      </c>
      <c r="AR395" s="22" t="str">
        <f t="shared" si="68"/>
        <v/>
      </c>
      <c r="AS395" s="22" t="str">
        <f t="shared" si="68"/>
        <v/>
      </c>
      <c r="AT395" s="22" t="str">
        <f t="shared" si="68"/>
        <v/>
      </c>
      <c r="AU395" s="22" t="str">
        <f t="shared" si="68"/>
        <v/>
      </c>
      <c r="AV395" s="22" t="str">
        <f t="shared" si="68"/>
        <v/>
      </c>
      <c r="AW395" s="22" t="str">
        <f t="shared" si="68"/>
        <v/>
      </c>
      <c r="AX395" s="22" t="str">
        <f t="shared" si="68"/>
        <v/>
      </c>
      <c r="AY395" s="22" t="str">
        <f t="shared" si="68"/>
        <v/>
      </c>
      <c r="AZ395" s="22" t="str">
        <f t="shared" si="68"/>
        <v/>
      </c>
      <c r="BA395" s="22" t="str">
        <f t="shared" si="68"/>
        <v/>
      </c>
      <c r="BB395" s="22" t="str">
        <f t="shared" si="68"/>
        <v/>
      </c>
      <c r="BC395" s="22" t="str">
        <f t="shared" si="68"/>
        <v/>
      </c>
      <c r="BD395" s="22" t="str">
        <f t="shared" si="68"/>
        <v/>
      </c>
      <c r="BE395" s="22" t="str">
        <f t="shared" si="68"/>
        <v/>
      </c>
    </row>
    <row r="396" spans="1:57">
      <c r="A396" s="3" t="str">
        <f t="shared" si="30"/>
        <v/>
      </c>
      <c r="B396" s="22" t="str">
        <f t="shared" ref="B396:AG396" ca="1" si="69">IF(B$1="","",IFERROR(ELO_HGA*B362,""))</f>
        <v/>
      </c>
      <c r="C396" s="22" t="str">
        <f t="shared" ca="1" si="69"/>
        <v/>
      </c>
      <c r="D396" s="22" t="str">
        <f t="shared" ca="1" si="69"/>
        <v/>
      </c>
      <c r="E396" s="22" t="str">
        <f t="shared" ca="1" si="69"/>
        <v/>
      </c>
      <c r="F396" s="22" t="str">
        <f t="shared" ca="1" si="69"/>
        <v/>
      </c>
      <c r="G396" s="22" t="str">
        <f t="shared" ca="1" si="69"/>
        <v/>
      </c>
      <c r="H396" s="22" t="str">
        <f t="shared" ca="1" si="69"/>
        <v/>
      </c>
      <c r="I396" s="22" t="str">
        <f t="shared" ca="1" si="69"/>
        <v/>
      </c>
      <c r="J396" s="22" t="str">
        <f t="shared" ca="1" si="69"/>
        <v/>
      </c>
      <c r="K396" s="22" t="str">
        <f t="shared" ca="1" si="69"/>
        <v/>
      </c>
      <c r="L396" s="22" t="str">
        <f t="shared" ca="1" si="69"/>
        <v/>
      </c>
      <c r="M396" s="22" t="str">
        <f t="shared" ca="1" si="69"/>
        <v/>
      </c>
      <c r="N396" s="22" t="str">
        <f t="shared" ca="1" si="69"/>
        <v/>
      </c>
      <c r="O396" s="22" t="str">
        <f t="shared" ca="1" si="69"/>
        <v/>
      </c>
      <c r="P396" s="22" t="str">
        <f t="shared" ca="1" si="69"/>
        <v/>
      </c>
      <c r="Q396" s="22" t="str">
        <f t="shared" ca="1" si="69"/>
        <v/>
      </c>
      <c r="R396" s="22" t="str">
        <f t="shared" ca="1" si="69"/>
        <v/>
      </c>
      <c r="S396" s="22" t="str">
        <f t="shared" ca="1" si="69"/>
        <v/>
      </c>
      <c r="T396" s="22" t="str">
        <f t="shared" ca="1" si="69"/>
        <v/>
      </c>
      <c r="U396" s="22" t="str">
        <f t="shared" ca="1" si="69"/>
        <v/>
      </c>
      <c r="V396" s="22" t="str">
        <f t="shared" ca="1" si="69"/>
        <v/>
      </c>
      <c r="W396" s="22" t="str">
        <f t="shared" ca="1" si="69"/>
        <v/>
      </c>
      <c r="X396" s="22" t="str">
        <f t="shared" ca="1" si="69"/>
        <v/>
      </c>
      <c r="Y396" s="22" t="str">
        <f t="shared" ca="1" si="69"/>
        <v/>
      </c>
      <c r="Z396" s="22" t="str">
        <f t="shared" ca="1" si="69"/>
        <v/>
      </c>
      <c r="AA396" s="22" t="str">
        <f t="shared" ca="1" si="69"/>
        <v/>
      </c>
      <c r="AB396" s="22" t="str">
        <f t="shared" si="69"/>
        <v/>
      </c>
      <c r="AC396" s="22" t="str">
        <f t="shared" si="69"/>
        <v/>
      </c>
      <c r="AD396" s="22" t="str">
        <f t="shared" si="69"/>
        <v/>
      </c>
      <c r="AE396" s="22" t="str">
        <f t="shared" si="69"/>
        <v/>
      </c>
      <c r="AF396" s="22" t="str">
        <f t="shared" si="69"/>
        <v/>
      </c>
      <c r="AG396" s="22" t="str">
        <f t="shared" si="69"/>
        <v/>
      </c>
      <c r="AH396" s="22" t="str">
        <f t="shared" ref="AH396:BE396" si="70">IF(AH$1="","",IFERROR(ELO_HGA*AH362,""))</f>
        <v/>
      </c>
      <c r="AI396" s="22" t="str">
        <f t="shared" si="70"/>
        <v/>
      </c>
      <c r="AJ396" s="22" t="str">
        <f t="shared" si="70"/>
        <v/>
      </c>
      <c r="AK396" s="22" t="str">
        <f t="shared" si="70"/>
        <v/>
      </c>
      <c r="AL396" s="22" t="str">
        <f t="shared" si="70"/>
        <v/>
      </c>
      <c r="AM396" s="22" t="str">
        <f t="shared" si="70"/>
        <v/>
      </c>
      <c r="AN396" s="22" t="str">
        <f t="shared" si="70"/>
        <v/>
      </c>
      <c r="AO396" s="22" t="str">
        <f t="shared" si="70"/>
        <v/>
      </c>
      <c r="AP396" s="22" t="str">
        <f t="shared" si="70"/>
        <v/>
      </c>
      <c r="AQ396" s="22" t="str">
        <f t="shared" si="70"/>
        <v/>
      </c>
      <c r="AR396" s="22" t="str">
        <f t="shared" si="70"/>
        <v/>
      </c>
      <c r="AS396" s="22" t="str">
        <f t="shared" si="70"/>
        <v/>
      </c>
      <c r="AT396" s="22" t="str">
        <f t="shared" si="70"/>
        <v/>
      </c>
      <c r="AU396" s="22" t="str">
        <f t="shared" si="70"/>
        <v/>
      </c>
      <c r="AV396" s="22" t="str">
        <f t="shared" si="70"/>
        <v/>
      </c>
      <c r="AW396" s="22" t="str">
        <f t="shared" si="70"/>
        <v/>
      </c>
      <c r="AX396" s="22" t="str">
        <f t="shared" si="70"/>
        <v/>
      </c>
      <c r="AY396" s="22" t="str">
        <f t="shared" si="70"/>
        <v/>
      </c>
      <c r="AZ396" s="22" t="str">
        <f t="shared" si="70"/>
        <v/>
      </c>
      <c r="BA396" s="22" t="str">
        <f t="shared" si="70"/>
        <v/>
      </c>
      <c r="BB396" s="22" t="str">
        <f t="shared" si="70"/>
        <v/>
      </c>
      <c r="BC396" s="22" t="str">
        <f t="shared" si="70"/>
        <v/>
      </c>
      <c r="BD396" s="22" t="str">
        <f t="shared" si="70"/>
        <v/>
      </c>
      <c r="BE396" s="22" t="str">
        <f t="shared" si="70"/>
        <v/>
      </c>
    </row>
    <row r="397" spans="1:57">
      <c r="A397" s="3" t="str">
        <f t="shared" si="30"/>
        <v/>
      </c>
      <c r="B397" s="22" t="str">
        <f t="shared" ref="B397:AG397" ca="1" si="71">IF(B$1="","",IFERROR(ELO_HGA*B363,""))</f>
        <v/>
      </c>
      <c r="C397" s="22" t="str">
        <f t="shared" ca="1" si="71"/>
        <v/>
      </c>
      <c r="D397" s="22" t="str">
        <f t="shared" ca="1" si="71"/>
        <v/>
      </c>
      <c r="E397" s="22" t="str">
        <f t="shared" ca="1" si="71"/>
        <v/>
      </c>
      <c r="F397" s="22" t="str">
        <f t="shared" ca="1" si="71"/>
        <v/>
      </c>
      <c r="G397" s="22" t="str">
        <f t="shared" ca="1" si="71"/>
        <v/>
      </c>
      <c r="H397" s="22" t="str">
        <f t="shared" ca="1" si="71"/>
        <v/>
      </c>
      <c r="I397" s="22" t="str">
        <f t="shared" ca="1" si="71"/>
        <v/>
      </c>
      <c r="J397" s="22" t="str">
        <f t="shared" ca="1" si="71"/>
        <v/>
      </c>
      <c r="K397" s="22" t="str">
        <f t="shared" ca="1" si="71"/>
        <v/>
      </c>
      <c r="L397" s="22" t="str">
        <f t="shared" ca="1" si="71"/>
        <v/>
      </c>
      <c r="M397" s="22" t="str">
        <f t="shared" ca="1" si="71"/>
        <v/>
      </c>
      <c r="N397" s="22" t="str">
        <f t="shared" ca="1" si="71"/>
        <v/>
      </c>
      <c r="O397" s="22" t="str">
        <f t="shared" ca="1" si="71"/>
        <v/>
      </c>
      <c r="P397" s="22" t="str">
        <f t="shared" ca="1" si="71"/>
        <v/>
      </c>
      <c r="Q397" s="22" t="str">
        <f t="shared" ca="1" si="71"/>
        <v/>
      </c>
      <c r="R397" s="22" t="str">
        <f t="shared" ca="1" si="71"/>
        <v/>
      </c>
      <c r="S397" s="22" t="str">
        <f t="shared" ca="1" si="71"/>
        <v/>
      </c>
      <c r="T397" s="22" t="str">
        <f t="shared" ca="1" si="71"/>
        <v/>
      </c>
      <c r="U397" s="22" t="str">
        <f t="shared" ca="1" si="71"/>
        <v/>
      </c>
      <c r="V397" s="22" t="str">
        <f t="shared" ca="1" si="71"/>
        <v/>
      </c>
      <c r="W397" s="22" t="str">
        <f t="shared" ca="1" si="71"/>
        <v/>
      </c>
      <c r="X397" s="22" t="str">
        <f t="shared" ca="1" si="71"/>
        <v/>
      </c>
      <c r="Y397" s="22" t="str">
        <f t="shared" ca="1" si="71"/>
        <v/>
      </c>
      <c r="Z397" s="22" t="str">
        <f t="shared" ca="1" si="71"/>
        <v/>
      </c>
      <c r="AA397" s="22" t="str">
        <f t="shared" ca="1" si="71"/>
        <v/>
      </c>
      <c r="AB397" s="22" t="str">
        <f t="shared" si="71"/>
        <v/>
      </c>
      <c r="AC397" s="22" t="str">
        <f t="shared" si="71"/>
        <v/>
      </c>
      <c r="AD397" s="22" t="str">
        <f t="shared" si="71"/>
        <v/>
      </c>
      <c r="AE397" s="22" t="str">
        <f t="shared" si="71"/>
        <v/>
      </c>
      <c r="AF397" s="22" t="str">
        <f t="shared" si="71"/>
        <v/>
      </c>
      <c r="AG397" s="22" t="str">
        <f t="shared" si="71"/>
        <v/>
      </c>
      <c r="AH397" s="22" t="str">
        <f t="shared" ref="AH397:BE397" si="72">IF(AH$1="","",IFERROR(ELO_HGA*AH363,""))</f>
        <v/>
      </c>
      <c r="AI397" s="22" t="str">
        <f t="shared" si="72"/>
        <v/>
      </c>
      <c r="AJ397" s="22" t="str">
        <f t="shared" si="72"/>
        <v/>
      </c>
      <c r="AK397" s="22" t="str">
        <f t="shared" si="72"/>
        <v/>
      </c>
      <c r="AL397" s="22" t="str">
        <f t="shared" si="72"/>
        <v/>
      </c>
      <c r="AM397" s="22" t="str">
        <f t="shared" si="72"/>
        <v/>
      </c>
      <c r="AN397" s="22" t="str">
        <f t="shared" si="72"/>
        <v/>
      </c>
      <c r="AO397" s="22" t="str">
        <f t="shared" si="72"/>
        <v/>
      </c>
      <c r="AP397" s="22" t="str">
        <f t="shared" si="72"/>
        <v/>
      </c>
      <c r="AQ397" s="22" t="str">
        <f t="shared" si="72"/>
        <v/>
      </c>
      <c r="AR397" s="22" t="str">
        <f t="shared" si="72"/>
        <v/>
      </c>
      <c r="AS397" s="22" t="str">
        <f t="shared" si="72"/>
        <v/>
      </c>
      <c r="AT397" s="22" t="str">
        <f t="shared" si="72"/>
        <v/>
      </c>
      <c r="AU397" s="22" t="str">
        <f t="shared" si="72"/>
        <v/>
      </c>
      <c r="AV397" s="22" t="str">
        <f t="shared" si="72"/>
        <v/>
      </c>
      <c r="AW397" s="22" t="str">
        <f t="shared" si="72"/>
        <v/>
      </c>
      <c r="AX397" s="22" t="str">
        <f t="shared" si="72"/>
        <v/>
      </c>
      <c r="AY397" s="22" t="str">
        <f t="shared" si="72"/>
        <v/>
      </c>
      <c r="AZ397" s="22" t="str">
        <f t="shared" si="72"/>
        <v/>
      </c>
      <c r="BA397" s="22" t="str">
        <f t="shared" si="72"/>
        <v/>
      </c>
      <c r="BB397" s="22" t="str">
        <f t="shared" si="72"/>
        <v/>
      </c>
      <c r="BC397" s="22" t="str">
        <f t="shared" si="72"/>
        <v/>
      </c>
      <c r="BD397" s="22" t="str">
        <f t="shared" si="72"/>
        <v/>
      </c>
      <c r="BE397" s="22" t="str">
        <f t="shared" si="72"/>
        <v/>
      </c>
    </row>
    <row r="398" spans="1:57">
      <c r="A398" s="3" t="str">
        <f t="shared" si="30"/>
        <v/>
      </c>
      <c r="B398" s="22" t="str">
        <f t="shared" ref="B398:AG398" ca="1" si="73">IF(B$1="","",IFERROR(ELO_HGA*B364,""))</f>
        <v/>
      </c>
      <c r="C398" s="22" t="str">
        <f t="shared" ca="1" si="73"/>
        <v/>
      </c>
      <c r="D398" s="22" t="str">
        <f t="shared" ca="1" si="73"/>
        <v/>
      </c>
      <c r="E398" s="22" t="str">
        <f t="shared" ca="1" si="73"/>
        <v/>
      </c>
      <c r="F398" s="22" t="str">
        <f t="shared" ca="1" si="73"/>
        <v/>
      </c>
      <c r="G398" s="22" t="str">
        <f t="shared" ca="1" si="73"/>
        <v/>
      </c>
      <c r="H398" s="22" t="str">
        <f t="shared" ca="1" si="73"/>
        <v/>
      </c>
      <c r="I398" s="22" t="str">
        <f t="shared" ca="1" si="73"/>
        <v/>
      </c>
      <c r="J398" s="22" t="str">
        <f t="shared" ca="1" si="73"/>
        <v/>
      </c>
      <c r="K398" s="22" t="str">
        <f t="shared" ca="1" si="73"/>
        <v/>
      </c>
      <c r="L398" s="22" t="str">
        <f t="shared" ca="1" si="73"/>
        <v/>
      </c>
      <c r="M398" s="22" t="str">
        <f t="shared" ca="1" si="73"/>
        <v/>
      </c>
      <c r="N398" s="22" t="str">
        <f t="shared" ca="1" si="73"/>
        <v/>
      </c>
      <c r="O398" s="22" t="str">
        <f t="shared" ca="1" si="73"/>
        <v/>
      </c>
      <c r="P398" s="22" t="str">
        <f t="shared" ca="1" si="73"/>
        <v/>
      </c>
      <c r="Q398" s="22" t="str">
        <f t="shared" ca="1" si="73"/>
        <v/>
      </c>
      <c r="R398" s="22" t="str">
        <f t="shared" ca="1" si="73"/>
        <v/>
      </c>
      <c r="S398" s="22" t="str">
        <f t="shared" ca="1" si="73"/>
        <v/>
      </c>
      <c r="T398" s="22" t="str">
        <f t="shared" ca="1" si="73"/>
        <v/>
      </c>
      <c r="U398" s="22" t="str">
        <f t="shared" ca="1" si="73"/>
        <v/>
      </c>
      <c r="V398" s="22" t="str">
        <f t="shared" ca="1" si="73"/>
        <v/>
      </c>
      <c r="W398" s="22" t="str">
        <f t="shared" ca="1" si="73"/>
        <v/>
      </c>
      <c r="X398" s="22" t="str">
        <f t="shared" ca="1" si="73"/>
        <v/>
      </c>
      <c r="Y398" s="22" t="str">
        <f t="shared" ca="1" si="73"/>
        <v/>
      </c>
      <c r="Z398" s="22" t="str">
        <f t="shared" ca="1" si="73"/>
        <v/>
      </c>
      <c r="AA398" s="22" t="str">
        <f t="shared" ca="1" si="73"/>
        <v/>
      </c>
      <c r="AB398" s="22" t="str">
        <f t="shared" si="73"/>
        <v/>
      </c>
      <c r="AC398" s="22" t="str">
        <f t="shared" si="73"/>
        <v/>
      </c>
      <c r="AD398" s="22" t="str">
        <f t="shared" si="73"/>
        <v/>
      </c>
      <c r="AE398" s="22" t="str">
        <f t="shared" si="73"/>
        <v/>
      </c>
      <c r="AF398" s="22" t="str">
        <f t="shared" si="73"/>
        <v/>
      </c>
      <c r="AG398" s="22" t="str">
        <f t="shared" si="73"/>
        <v/>
      </c>
      <c r="AH398" s="22" t="str">
        <f t="shared" ref="AH398:BE398" si="74">IF(AH$1="","",IFERROR(ELO_HGA*AH364,""))</f>
        <v/>
      </c>
      <c r="AI398" s="22" t="str">
        <f t="shared" si="74"/>
        <v/>
      </c>
      <c r="AJ398" s="22" t="str">
        <f t="shared" si="74"/>
        <v/>
      </c>
      <c r="AK398" s="22" t="str">
        <f t="shared" si="74"/>
        <v/>
      </c>
      <c r="AL398" s="22" t="str">
        <f t="shared" si="74"/>
        <v/>
      </c>
      <c r="AM398" s="22" t="str">
        <f t="shared" si="74"/>
        <v/>
      </c>
      <c r="AN398" s="22" t="str">
        <f t="shared" si="74"/>
        <v/>
      </c>
      <c r="AO398" s="22" t="str">
        <f t="shared" si="74"/>
        <v/>
      </c>
      <c r="AP398" s="22" t="str">
        <f t="shared" si="74"/>
        <v/>
      </c>
      <c r="AQ398" s="22" t="str">
        <f t="shared" si="74"/>
        <v/>
      </c>
      <c r="AR398" s="22" t="str">
        <f t="shared" si="74"/>
        <v/>
      </c>
      <c r="AS398" s="22" t="str">
        <f t="shared" si="74"/>
        <v/>
      </c>
      <c r="AT398" s="22" t="str">
        <f t="shared" si="74"/>
        <v/>
      </c>
      <c r="AU398" s="22" t="str">
        <f t="shared" si="74"/>
        <v/>
      </c>
      <c r="AV398" s="22" t="str">
        <f t="shared" si="74"/>
        <v/>
      </c>
      <c r="AW398" s="22" t="str">
        <f t="shared" si="74"/>
        <v/>
      </c>
      <c r="AX398" s="22" t="str">
        <f t="shared" si="74"/>
        <v/>
      </c>
      <c r="AY398" s="22" t="str">
        <f t="shared" si="74"/>
        <v/>
      </c>
      <c r="AZ398" s="22" t="str">
        <f t="shared" si="74"/>
        <v/>
      </c>
      <c r="BA398" s="22" t="str">
        <f t="shared" si="74"/>
        <v/>
      </c>
      <c r="BB398" s="22" t="str">
        <f t="shared" si="74"/>
        <v/>
      </c>
      <c r="BC398" s="22" t="str">
        <f t="shared" si="74"/>
        <v/>
      </c>
      <c r="BD398" s="22" t="str">
        <f t="shared" si="74"/>
        <v/>
      </c>
      <c r="BE398" s="22" t="str">
        <f t="shared" si="74"/>
        <v/>
      </c>
    </row>
    <row r="399" spans="1:57">
      <c r="A399" s="3" t="str">
        <f t="shared" si="30"/>
        <v/>
      </c>
      <c r="B399" s="22" t="str">
        <f t="shared" ref="B399:AG399" ca="1" si="75">IF(B$1="","",IFERROR(ELO_HGA*B365,""))</f>
        <v/>
      </c>
      <c r="C399" s="22" t="str">
        <f t="shared" ca="1" si="75"/>
        <v/>
      </c>
      <c r="D399" s="22" t="str">
        <f t="shared" ca="1" si="75"/>
        <v/>
      </c>
      <c r="E399" s="22" t="str">
        <f t="shared" ca="1" si="75"/>
        <v/>
      </c>
      <c r="F399" s="22" t="str">
        <f t="shared" ca="1" si="75"/>
        <v/>
      </c>
      <c r="G399" s="22" t="str">
        <f t="shared" ca="1" si="75"/>
        <v/>
      </c>
      <c r="H399" s="22" t="str">
        <f t="shared" ca="1" si="75"/>
        <v/>
      </c>
      <c r="I399" s="22" t="str">
        <f t="shared" ca="1" si="75"/>
        <v/>
      </c>
      <c r="J399" s="22" t="str">
        <f t="shared" ca="1" si="75"/>
        <v/>
      </c>
      <c r="K399" s="22" t="str">
        <f t="shared" ca="1" si="75"/>
        <v/>
      </c>
      <c r="L399" s="22" t="str">
        <f t="shared" ca="1" si="75"/>
        <v/>
      </c>
      <c r="M399" s="22" t="str">
        <f t="shared" ca="1" si="75"/>
        <v/>
      </c>
      <c r="N399" s="22" t="str">
        <f t="shared" ca="1" si="75"/>
        <v/>
      </c>
      <c r="O399" s="22" t="str">
        <f t="shared" ca="1" si="75"/>
        <v/>
      </c>
      <c r="P399" s="22" t="str">
        <f t="shared" ca="1" si="75"/>
        <v/>
      </c>
      <c r="Q399" s="22" t="str">
        <f t="shared" ca="1" si="75"/>
        <v/>
      </c>
      <c r="R399" s="22" t="str">
        <f t="shared" ca="1" si="75"/>
        <v/>
      </c>
      <c r="S399" s="22" t="str">
        <f t="shared" ca="1" si="75"/>
        <v/>
      </c>
      <c r="T399" s="22" t="str">
        <f t="shared" ca="1" si="75"/>
        <v/>
      </c>
      <c r="U399" s="22" t="str">
        <f t="shared" ca="1" si="75"/>
        <v/>
      </c>
      <c r="V399" s="22" t="str">
        <f t="shared" ca="1" si="75"/>
        <v/>
      </c>
      <c r="W399" s="22" t="str">
        <f t="shared" ca="1" si="75"/>
        <v/>
      </c>
      <c r="X399" s="22" t="str">
        <f t="shared" ca="1" si="75"/>
        <v/>
      </c>
      <c r="Y399" s="22" t="str">
        <f t="shared" ca="1" si="75"/>
        <v/>
      </c>
      <c r="Z399" s="22" t="str">
        <f t="shared" ca="1" si="75"/>
        <v/>
      </c>
      <c r="AA399" s="22" t="str">
        <f t="shared" ca="1" si="75"/>
        <v/>
      </c>
      <c r="AB399" s="22" t="str">
        <f t="shared" si="75"/>
        <v/>
      </c>
      <c r="AC399" s="22" t="str">
        <f t="shared" si="75"/>
        <v/>
      </c>
      <c r="AD399" s="22" t="str">
        <f t="shared" si="75"/>
        <v/>
      </c>
      <c r="AE399" s="22" t="str">
        <f t="shared" si="75"/>
        <v/>
      </c>
      <c r="AF399" s="22" t="str">
        <f t="shared" si="75"/>
        <v/>
      </c>
      <c r="AG399" s="22" t="str">
        <f t="shared" si="75"/>
        <v/>
      </c>
      <c r="AH399" s="22" t="str">
        <f t="shared" ref="AH399:BE399" si="76">IF(AH$1="","",IFERROR(ELO_HGA*AH365,""))</f>
        <v/>
      </c>
      <c r="AI399" s="22" t="str">
        <f t="shared" si="76"/>
        <v/>
      </c>
      <c r="AJ399" s="22" t="str">
        <f t="shared" si="76"/>
        <v/>
      </c>
      <c r="AK399" s="22" t="str">
        <f t="shared" si="76"/>
        <v/>
      </c>
      <c r="AL399" s="22" t="str">
        <f t="shared" si="76"/>
        <v/>
      </c>
      <c r="AM399" s="22" t="str">
        <f t="shared" si="76"/>
        <v/>
      </c>
      <c r="AN399" s="22" t="str">
        <f t="shared" si="76"/>
        <v/>
      </c>
      <c r="AO399" s="22" t="str">
        <f t="shared" si="76"/>
        <v/>
      </c>
      <c r="AP399" s="22" t="str">
        <f t="shared" si="76"/>
        <v/>
      </c>
      <c r="AQ399" s="22" t="str">
        <f t="shared" si="76"/>
        <v/>
      </c>
      <c r="AR399" s="22" t="str">
        <f t="shared" si="76"/>
        <v/>
      </c>
      <c r="AS399" s="22" t="str">
        <f t="shared" si="76"/>
        <v/>
      </c>
      <c r="AT399" s="22" t="str">
        <f t="shared" si="76"/>
        <v/>
      </c>
      <c r="AU399" s="22" t="str">
        <f t="shared" si="76"/>
        <v/>
      </c>
      <c r="AV399" s="22" t="str">
        <f t="shared" si="76"/>
        <v/>
      </c>
      <c r="AW399" s="22" t="str">
        <f t="shared" si="76"/>
        <v/>
      </c>
      <c r="AX399" s="22" t="str">
        <f t="shared" si="76"/>
        <v/>
      </c>
      <c r="AY399" s="22" t="str">
        <f t="shared" si="76"/>
        <v/>
      </c>
      <c r="AZ399" s="22" t="str">
        <f t="shared" si="76"/>
        <v/>
      </c>
      <c r="BA399" s="22" t="str">
        <f t="shared" si="76"/>
        <v/>
      </c>
      <c r="BB399" s="22" t="str">
        <f t="shared" si="76"/>
        <v/>
      </c>
      <c r="BC399" s="22" t="str">
        <f t="shared" si="76"/>
        <v/>
      </c>
      <c r="BD399" s="22" t="str">
        <f t="shared" si="76"/>
        <v/>
      </c>
      <c r="BE399" s="22" t="str">
        <f t="shared" si="76"/>
        <v/>
      </c>
    </row>
    <row r="400" spans="1:57">
      <c r="A400" s="3" t="str">
        <f t="shared" si="30"/>
        <v/>
      </c>
      <c r="B400" s="22" t="str">
        <f t="shared" ref="B400:AG400" ca="1" si="77">IF(B$1="","",IFERROR(ELO_HGA*B366,""))</f>
        <v/>
      </c>
      <c r="C400" s="22" t="str">
        <f t="shared" ca="1" si="77"/>
        <v/>
      </c>
      <c r="D400" s="22" t="str">
        <f t="shared" ca="1" si="77"/>
        <v/>
      </c>
      <c r="E400" s="22" t="str">
        <f t="shared" ca="1" si="77"/>
        <v/>
      </c>
      <c r="F400" s="22" t="str">
        <f t="shared" ca="1" si="77"/>
        <v/>
      </c>
      <c r="G400" s="22" t="str">
        <f t="shared" ca="1" si="77"/>
        <v/>
      </c>
      <c r="H400" s="22" t="str">
        <f t="shared" ca="1" si="77"/>
        <v/>
      </c>
      <c r="I400" s="22" t="str">
        <f t="shared" ca="1" si="77"/>
        <v/>
      </c>
      <c r="J400" s="22" t="str">
        <f t="shared" ca="1" si="77"/>
        <v/>
      </c>
      <c r="K400" s="22" t="str">
        <f t="shared" ca="1" si="77"/>
        <v/>
      </c>
      <c r="L400" s="22" t="str">
        <f t="shared" ca="1" si="77"/>
        <v/>
      </c>
      <c r="M400" s="22" t="str">
        <f t="shared" ca="1" si="77"/>
        <v/>
      </c>
      <c r="N400" s="22" t="str">
        <f t="shared" ca="1" si="77"/>
        <v/>
      </c>
      <c r="O400" s="22" t="str">
        <f t="shared" ca="1" si="77"/>
        <v/>
      </c>
      <c r="P400" s="22" t="str">
        <f t="shared" ca="1" si="77"/>
        <v/>
      </c>
      <c r="Q400" s="22" t="str">
        <f t="shared" ca="1" si="77"/>
        <v/>
      </c>
      <c r="R400" s="22" t="str">
        <f t="shared" ca="1" si="77"/>
        <v/>
      </c>
      <c r="S400" s="22" t="str">
        <f t="shared" ca="1" si="77"/>
        <v/>
      </c>
      <c r="T400" s="22" t="str">
        <f t="shared" ca="1" si="77"/>
        <v/>
      </c>
      <c r="U400" s="22" t="str">
        <f t="shared" ca="1" si="77"/>
        <v/>
      </c>
      <c r="V400" s="22" t="str">
        <f t="shared" ca="1" si="77"/>
        <v/>
      </c>
      <c r="W400" s="22" t="str">
        <f t="shared" ca="1" si="77"/>
        <v/>
      </c>
      <c r="X400" s="22" t="str">
        <f t="shared" ca="1" si="77"/>
        <v/>
      </c>
      <c r="Y400" s="22" t="str">
        <f t="shared" ca="1" si="77"/>
        <v/>
      </c>
      <c r="Z400" s="22" t="str">
        <f t="shared" ca="1" si="77"/>
        <v/>
      </c>
      <c r="AA400" s="22" t="str">
        <f t="shared" ca="1" si="77"/>
        <v/>
      </c>
      <c r="AB400" s="22" t="str">
        <f t="shared" si="77"/>
        <v/>
      </c>
      <c r="AC400" s="22" t="str">
        <f t="shared" si="77"/>
        <v/>
      </c>
      <c r="AD400" s="22" t="str">
        <f t="shared" si="77"/>
        <v/>
      </c>
      <c r="AE400" s="22" t="str">
        <f t="shared" si="77"/>
        <v/>
      </c>
      <c r="AF400" s="22" t="str">
        <f t="shared" si="77"/>
        <v/>
      </c>
      <c r="AG400" s="22" t="str">
        <f t="shared" si="77"/>
        <v/>
      </c>
      <c r="AH400" s="22" t="str">
        <f t="shared" ref="AH400:BE400" si="78">IF(AH$1="","",IFERROR(ELO_HGA*AH366,""))</f>
        <v/>
      </c>
      <c r="AI400" s="22" t="str">
        <f t="shared" si="78"/>
        <v/>
      </c>
      <c r="AJ400" s="22" t="str">
        <f t="shared" si="78"/>
        <v/>
      </c>
      <c r="AK400" s="22" t="str">
        <f t="shared" si="78"/>
        <v/>
      </c>
      <c r="AL400" s="22" t="str">
        <f t="shared" si="78"/>
        <v/>
      </c>
      <c r="AM400" s="22" t="str">
        <f t="shared" si="78"/>
        <v/>
      </c>
      <c r="AN400" s="22" t="str">
        <f t="shared" si="78"/>
        <v/>
      </c>
      <c r="AO400" s="22" t="str">
        <f t="shared" si="78"/>
        <v/>
      </c>
      <c r="AP400" s="22" t="str">
        <f t="shared" si="78"/>
        <v/>
      </c>
      <c r="AQ400" s="22" t="str">
        <f t="shared" si="78"/>
        <v/>
      </c>
      <c r="AR400" s="22" t="str">
        <f t="shared" si="78"/>
        <v/>
      </c>
      <c r="AS400" s="22" t="str">
        <f t="shared" si="78"/>
        <v/>
      </c>
      <c r="AT400" s="22" t="str">
        <f t="shared" si="78"/>
        <v/>
      </c>
      <c r="AU400" s="22" t="str">
        <f t="shared" si="78"/>
        <v/>
      </c>
      <c r="AV400" s="22" t="str">
        <f t="shared" si="78"/>
        <v/>
      </c>
      <c r="AW400" s="22" t="str">
        <f t="shared" si="78"/>
        <v/>
      </c>
      <c r="AX400" s="22" t="str">
        <f t="shared" si="78"/>
        <v/>
      </c>
      <c r="AY400" s="22" t="str">
        <f t="shared" si="78"/>
        <v/>
      </c>
      <c r="AZ400" s="22" t="str">
        <f t="shared" si="78"/>
        <v/>
      </c>
      <c r="BA400" s="22" t="str">
        <f t="shared" si="78"/>
        <v/>
      </c>
      <c r="BB400" s="22" t="str">
        <f t="shared" si="78"/>
        <v/>
      </c>
      <c r="BC400" s="22" t="str">
        <f t="shared" si="78"/>
        <v/>
      </c>
      <c r="BD400" s="22" t="str">
        <f t="shared" si="78"/>
        <v/>
      </c>
      <c r="BE400" s="22" t="str">
        <f t="shared" si="78"/>
        <v/>
      </c>
    </row>
    <row r="401" spans="1:57">
      <c r="A401" s="3" t="str">
        <f t="shared" si="30"/>
        <v/>
      </c>
      <c r="B401" s="22" t="str">
        <f t="shared" ref="B401:AG401" ca="1" si="79">IF(B$1="","",IFERROR(ELO_HGA*B367,""))</f>
        <v/>
      </c>
      <c r="C401" s="22" t="str">
        <f t="shared" ca="1" si="79"/>
        <v/>
      </c>
      <c r="D401" s="22" t="str">
        <f t="shared" ca="1" si="79"/>
        <v/>
      </c>
      <c r="E401" s="22" t="str">
        <f t="shared" ca="1" si="79"/>
        <v/>
      </c>
      <c r="F401" s="22" t="str">
        <f t="shared" ca="1" si="79"/>
        <v/>
      </c>
      <c r="G401" s="22" t="str">
        <f t="shared" ca="1" si="79"/>
        <v/>
      </c>
      <c r="H401" s="22" t="str">
        <f t="shared" ca="1" si="79"/>
        <v/>
      </c>
      <c r="I401" s="22" t="str">
        <f t="shared" ca="1" si="79"/>
        <v/>
      </c>
      <c r="J401" s="22" t="str">
        <f t="shared" ca="1" si="79"/>
        <v/>
      </c>
      <c r="K401" s="22" t="str">
        <f t="shared" ca="1" si="79"/>
        <v/>
      </c>
      <c r="L401" s="22" t="str">
        <f t="shared" ca="1" si="79"/>
        <v/>
      </c>
      <c r="M401" s="22" t="str">
        <f t="shared" ca="1" si="79"/>
        <v/>
      </c>
      <c r="N401" s="22" t="str">
        <f t="shared" ca="1" si="79"/>
        <v/>
      </c>
      <c r="O401" s="22" t="str">
        <f t="shared" ca="1" si="79"/>
        <v/>
      </c>
      <c r="P401" s="22" t="str">
        <f t="shared" ca="1" si="79"/>
        <v/>
      </c>
      <c r="Q401" s="22" t="str">
        <f t="shared" ca="1" si="79"/>
        <v/>
      </c>
      <c r="R401" s="22" t="str">
        <f t="shared" ca="1" si="79"/>
        <v/>
      </c>
      <c r="S401" s="22" t="str">
        <f t="shared" ca="1" si="79"/>
        <v/>
      </c>
      <c r="T401" s="22" t="str">
        <f t="shared" ca="1" si="79"/>
        <v/>
      </c>
      <c r="U401" s="22" t="str">
        <f t="shared" ca="1" si="79"/>
        <v/>
      </c>
      <c r="V401" s="22" t="str">
        <f t="shared" ca="1" si="79"/>
        <v/>
      </c>
      <c r="W401" s="22" t="str">
        <f t="shared" ca="1" si="79"/>
        <v/>
      </c>
      <c r="X401" s="22" t="str">
        <f t="shared" ca="1" si="79"/>
        <v/>
      </c>
      <c r="Y401" s="22" t="str">
        <f t="shared" ca="1" si="79"/>
        <v/>
      </c>
      <c r="Z401" s="22" t="str">
        <f t="shared" ca="1" si="79"/>
        <v/>
      </c>
      <c r="AA401" s="22" t="str">
        <f t="shared" ca="1" si="79"/>
        <v/>
      </c>
      <c r="AB401" s="22" t="str">
        <f t="shared" si="79"/>
        <v/>
      </c>
      <c r="AC401" s="22" t="str">
        <f t="shared" si="79"/>
        <v/>
      </c>
      <c r="AD401" s="22" t="str">
        <f t="shared" si="79"/>
        <v/>
      </c>
      <c r="AE401" s="22" t="str">
        <f t="shared" si="79"/>
        <v/>
      </c>
      <c r="AF401" s="22" t="str">
        <f t="shared" si="79"/>
        <v/>
      </c>
      <c r="AG401" s="22" t="str">
        <f t="shared" si="79"/>
        <v/>
      </c>
      <c r="AH401" s="22" t="str">
        <f t="shared" ref="AH401:BE401" si="80">IF(AH$1="","",IFERROR(ELO_HGA*AH367,""))</f>
        <v/>
      </c>
      <c r="AI401" s="22" t="str">
        <f t="shared" si="80"/>
        <v/>
      </c>
      <c r="AJ401" s="22" t="str">
        <f t="shared" si="80"/>
        <v/>
      </c>
      <c r="AK401" s="22" t="str">
        <f t="shared" si="80"/>
        <v/>
      </c>
      <c r="AL401" s="22" t="str">
        <f t="shared" si="80"/>
        <v/>
      </c>
      <c r="AM401" s="22" t="str">
        <f t="shared" si="80"/>
        <v/>
      </c>
      <c r="AN401" s="22" t="str">
        <f t="shared" si="80"/>
        <v/>
      </c>
      <c r="AO401" s="22" t="str">
        <f t="shared" si="80"/>
        <v/>
      </c>
      <c r="AP401" s="22" t="str">
        <f t="shared" si="80"/>
        <v/>
      </c>
      <c r="AQ401" s="22" t="str">
        <f t="shared" si="80"/>
        <v/>
      </c>
      <c r="AR401" s="22" t="str">
        <f t="shared" si="80"/>
        <v/>
      </c>
      <c r="AS401" s="22" t="str">
        <f t="shared" si="80"/>
        <v/>
      </c>
      <c r="AT401" s="22" t="str">
        <f t="shared" si="80"/>
        <v/>
      </c>
      <c r="AU401" s="22" t="str">
        <f t="shared" si="80"/>
        <v/>
      </c>
      <c r="AV401" s="22" t="str">
        <f t="shared" si="80"/>
        <v/>
      </c>
      <c r="AW401" s="22" t="str">
        <f t="shared" si="80"/>
        <v/>
      </c>
      <c r="AX401" s="22" t="str">
        <f t="shared" si="80"/>
        <v/>
      </c>
      <c r="AY401" s="22" t="str">
        <f t="shared" si="80"/>
        <v/>
      </c>
      <c r="AZ401" s="22" t="str">
        <f t="shared" si="80"/>
        <v/>
      </c>
      <c r="BA401" s="22" t="str">
        <f t="shared" si="80"/>
        <v/>
      </c>
      <c r="BB401" s="22" t="str">
        <f t="shared" si="80"/>
        <v/>
      </c>
      <c r="BC401" s="22" t="str">
        <f t="shared" si="80"/>
        <v/>
      </c>
      <c r="BD401" s="22" t="str">
        <f t="shared" si="80"/>
        <v/>
      </c>
      <c r="BE401" s="22" t="str">
        <f t="shared" si="80"/>
        <v/>
      </c>
    </row>
    <row r="402" spans="1:57">
      <c r="A402" s="3" t="str">
        <f t="shared" si="30"/>
        <v/>
      </c>
      <c r="B402" s="22" t="str">
        <f t="shared" ref="B402:AG402" ca="1" si="81">IF(B$1="","",IFERROR(ELO_HGA*B368,""))</f>
        <v/>
      </c>
      <c r="C402" s="22" t="str">
        <f t="shared" ca="1" si="81"/>
        <v/>
      </c>
      <c r="D402" s="22" t="str">
        <f t="shared" ca="1" si="81"/>
        <v/>
      </c>
      <c r="E402" s="22" t="str">
        <f t="shared" ca="1" si="81"/>
        <v/>
      </c>
      <c r="F402" s="22" t="str">
        <f t="shared" ca="1" si="81"/>
        <v/>
      </c>
      <c r="G402" s="22" t="str">
        <f t="shared" ca="1" si="81"/>
        <v/>
      </c>
      <c r="H402" s="22" t="str">
        <f t="shared" ca="1" si="81"/>
        <v/>
      </c>
      <c r="I402" s="22" t="str">
        <f t="shared" ca="1" si="81"/>
        <v/>
      </c>
      <c r="J402" s="22" t="str">
        <f t="shared" ca="1" si="81"/>
        <v/>
      </c>
      <c r="K402" s="22" t="str">
        <f t="shared" ca="1" si="81"/>
        <v/>
      </c>
      <c r="L402" s="22" t="str">
        <f t="shared" ca="1" si="81"/>
        <v/>
      </c>
      <c r="M402" s="22" t="str">
        <f t="shared" ca="1" si="81"/>
        <v/>
      </c>
      <c r="N402" s="22" t="str">
        <f t="shared" ca="1" si="81"/>
        <v/>
      </c>
      <c r="O402" s="22" t="str">
        <f t="shared" ca="1" si="81"/>
        <v/>
      </c>
      <c r="P402" s="22" t="str">
        <f t="shared" ca="1" si="81"/>
        <v/>
      </c>
      <c r="Q402" s="22" t="str">
        <f t="shared" ca="1" si="81"/>
        <v/>
      </c>
      <c r="R402" s="22" t="str">
        <f t="shared" ca="1" si="81"/>
        <v/>
      </c>
      <c r="S402" s="22" t="str">
        <f t="shared" ca="1" si="81"/>
        <v/>
      </c>
      <c r="T402" s="22" t="str">
        <f t="shared" ca="1" si="81"/>
        <v/>
      </c>
      <c r="U402" s="22" t="str">
        <f t="shared" ca="1" si="81"/>
        <v/>
      </c>
      <c r="V402" s="22" t="str">
        <f t="shared" ca="1" si="81"/>
        <v/>
      </c>
      <c r="W402" s="22" t="str">
        <f t="shared" ca="1" si="81"/>
        <v/>
      </c>
      <c r="X402" s="22" t="str">
        <f t="shared" ca="1" si="81"/>
        <v/>
      </c>
      <c r="Y402" s="22" t="str">
        <f t="shared" ca="1" si="81"/>
        <v/>
      </c>
      <c r="Z402" s="22" t="str">
        <f t="shared" ca="1" si="81"/>
        <v/>
      </c>
      <c r="AA402" s="22" t="str">
        <f t="shared" ca="1" si="81"/>
        <v/>
      </c>
      <c r="AB402" s="22" t="str">
        <f t="shared" si="81"/>
        <v/>
      </c>
      <c r="AC402" s="22" t="str">
        <f t="shared" si="81"/>
        <v/>
      </c>
      <c r="AD402" s="22" t="str">
        <f t="shared" si="81"/>
        <v/>
      </c>
      <c r="AE402" s="22" t="str">
        <f t="shared" si="81"/>
        <v/>
      </c>
      <c r="AF402" s="22" t="str">
        <f t="shared" si="81"/>
        <v/>
      </c>
      <c r="AG402" s="22" t="str">
        <f t="shared" si="81"/>
        <v/>
      </c>
      <c r="AH402" s="22" t="str">
        <f t="shared" ref="AH402:BE402" si="82">IF(AH$1="","",IFERROR(ELO_HGA*AH368,""))</f>
        <v/>
      </c>
      <c r="AI402" s="22" t="str">
        <f t="shared" si="82"/>
        <v/>
      </c>
      <c r="AJ402" s="22" t="str">
        <f t="shared" si="82"/>
        <v/>
      </c>
      <c r="AK402" s="22" t="str">
        <f t="shared" si="82"/>
        <v/>
      </c>
      <c r="AL402" s="22" t="str">
        <f t="shared" si="82"/>
        <v/>
      </c>
      <c r="AM402" s="22" t="str">
        <f t="shared" si="82"/>
        <v/>
      </c>
      <c r="AN402" s="22" t="str">
        <f t="shared" si="82"/>
        <v/>
      </c>
      <c r="AO402" s="22" t="str">
        <f t="shared" si="82"/>
        <v/>
      </c>
      <c r="AP402" s="22" t="str">
        <f t="shared" si="82"/>
        <v/>
      </c>
      <c r="AQ402" s="22" t="str">
        <f t="shared" si="82"/>
        <v/>
      </c>
      <c r="AR402" s="22" t="str">
        <f t="shared" si="82"/>
        <v/>
      </c>
      <c r="AS402" s="22" t="str">
        <f t="shared" si="82"/>
        <v/>
      </c>
      <c r="AT402" s="22" t="str">
        <f t="shared" si="82"/>
        <v/>
      </c>
      <c r="AU402" s="22" t="str">
        <f t="shared" si="82"/>
        <v/>
      </c>
      <c r="AV402" s="22" t="str">
        <f t="shared" si="82"/>
        <v/>
      </c>
      <c r="AW402" s="22" t="str">
        <f t="shared" si="82"/>
        <v/>
      </c>
      <c r="AX402" s="22" t="str">
        <f t="shared" si="82"/>
        <v/>
      </c>
      <c r="AY402" s="22" t="str">
        <f t="shared" si="82"/>
        <v/>
      </c>
      <c r="AZ402" s="22" t="str">
        <f t="shared" si="82"/>
        <v/>
      </c>
      <c r="BA402" s="22" t="str">
        <f t="shared" si="82"/>
        <v/>
      </c>
      <c r="BB402" s="22" t="str">
        <f t="shared" si="82"/>
        <v/>
      </c>
      <c r="BC402" s="22" t="str">
        <f t="shared" si="82"/>
        <v/>
      </c>
      <c r="BD402" s="22" t="str">
        <f t="shared" si="82"/>
        <v/>
      </c>
      <c r="BE402" s="22" t="str">
        <f t="shared" si="82"/>
        <v/>
      </c>
    </row>
    <row r="403" spans="1:57">
      <c r="A403" s="3" t="str">
        <f t="shared" si="30"/>
        <v/>
      </c>
      <c r="B403" s="22" t="str">
        <f t="shared" ref="B403:AG403" ca="1" si="83">IF(B$1="","",IFERROR(ELO_HGA*B369,""))</f>
        <v/>
      </c>
      <c r="C403" s="22" t="str">
        <f t="shared" ca="1" si="83"/>
        <v/>
      </c>
      <c r="D403" s="22" t="str">
        <f t="shared" ca="1" si="83"/>
        <v/>
      </c>
      <c r="E403" s="22" t="str">
        <f t="shared" ca="1" si="83"/>
        <v/>
      </c>
      <c r="F403" s="22" t="str">
        <f t="shared" ca="1" si="83"/>
        <v/>
      </c>
      <c r="G403" s="22" t="str">
        <f t="shared" ca="1" si="83"/>
        <v/>
      </c>
      <c r="H403" s="22" t="str">
        <f t="shared" ca="1" si="83"/>
        <v/>
      </c>
      <c r="I403" s="22" t="str">
        <f t="shared" ca="1" si="83"/>
        <v/>
      </c>
      <c r="J403" s="22" t="str">
        <f t="shared" ca="1" si="83"/>
        <v/>
      </c>
      <c r="K403" s="22" t="str">
        <f t="shared" ca="1" si="83"/>
        <v/>
      </c>
      <c r="L403" s="22" t="str">
        <f t="shared" ca="1" si="83"/>
        <v/>
      </c>
      <c r="M403" s="22" t="str">
        <f t="shared" ca="1" si="83"/>
        <v/>
      </c>
      <c r="N403" s="22" t="str">
        <f t="shared" ca="1" si="83"/>
        <v/>
      </c>
      <c r="O403" s="22" t="str">
        <f t="shared" ca="1" si="83"/>
        <v/>
      </c>
      <c r="P403" s="22" t="str">
        <f t="shared" ca="1" si="83"/>
        <v/>
      </c>
      <c r="Q403" s="22" t="str">
        <f t="shared" ca="1" si="83"/>
        <v/>
      </c>
      <c r="R403" s="22" t="str">
        <f t="shared" ca="1" si="83"/>
        <v/>
      </c>
      <c r="S403" s="22" t="str">
        <f t="shared" ca="1" si="83"/>
        <v/>
      </c>
      <c r="T403" s="22" t="str">
        <f t="shared" ca="1" si="83"/>
        <v/>
      </c>
      <c r="U403" s="22" t="str">
        <f t="shared" ca="1" si="83"/>
        <v/>
      </c>
      <c r="V403" s="22" t="str">
        <f t="shared" ca="1" si="83"/>
        <v/>
      </c>
      <c r="W403" s="22" t="str">
        <f t="shared" ca="1" si="83"/>
        <v/>
      </c>
      <c r="X403" s="22" t="str">
        <f t="shared" ca="1" si="83"/>
        <v/>
      </c>
      <c r="Y403" s="22" t="str">
        <f t="shared" ca="1" si="83"/>
        <v/>
      </c>
      <c r="Z403" s="22" t="str">
        <f t="shared" ca="1" si="83"/>
        <v/>
      </c>
      <c r="AA403" s="22" t="str">
        <f t="shared" ca="1" si="83"/>
        <v/>
      </c>
      <c r="AB403" s="22" t="str">
        <f t="shared" si="83"/>
        <v/>
      </c>
      <c r="AC403" s="22" t="str">
        <f t="shared" si="83"/>
        <v/>
      </c>
      <c r="AD403" s="22" t="str">
        <f t="shared" si="83"/>
        <v/>
      </c>
      <c r="AE403" s="22" t="str">
        <f t="shared" si="83"/>
        <v/>
      </c>
      <c r="AF403" s="22" t="str">
        <f t="shared" si="83"/>
        <v/>
      </c>
      <c r="AG403" s="22" t="str">
        <f t="shared" si="83"/>
        <v/>
      </c>
      <c r="AH403" s="22" t="str">
        <f t="shared" ref="AH403:BE403" si="84">IF(AH$1="","",IFERROR(ELO_HGA*AH369,""))</f>
        <v/>
      </c>
      <c r="AI403" s="22" t="str">
        <f t="shared" si="84"/>
        <v/>
      </c>
      <c r="AJ403" s="22" t="str">
        <f t="shared" si="84"/>
        <v/>
      </c>
      <c r="AK403" s="22" t="str">
        <f t="shared" si="84"/>
        <v/>
      </c>
      <c r="AL403" s="22" t="str">
        <f t="shared" si="84"/>
        <v/>
      </c>
      <c r="AM403" s="22" t="str">
        <f t="shared" si="84"/>
        <v/>
      </c>
      <c r="AN403" s="22" t="str">
        <f t="shared" si="84"/>
        <v/>
      </c>
      <c r="AO403" s="22" t="str">
        <f t="shared" si="84"/>
        <v/>
      </c>
      <c r="AP403" s="22" t="str">
        <f t="shared" si="84"/>
        <v/>
      </c>
      <c r="AQ403" s="22" t="str">
        <f t="shared" si="84"/>
        <v/>
      </c>
      <c r="AR403" s="22" t="str">
        <f t="shared" si="84"/>
        <v/>
      </c>
      <c r="AS403" s="22" t="str">
        <f t="shared" si="84"/>
        <v/>
      </c>
      <c r="AT403" s="22" t="str">
        <f t="shared" si="84"/>
        <v/>
      </c>
      <c r="AU403" s="22" t="str">
        <f t="shared" si="84"/>
        <v/>
      </c>
      <c r="AV403" s="22" t="str">
        <f t="shared" si="84"/>
        <v/>
      </c>
      <c r="AW403" s="22" t="str">
        <f t="shared" si="84"/>
        <v/>
      </c>
      <c r="AX403" s="22" t="str">
        <f t="shared" si="84"/>
        <v/>
      </c>
      <c r="AY403" s="22" t="str">
        <f t="shared" si="84"/>
        <v/>
      </c>
      <c r="AZ403" s="22" t="str">
        <f t="shared" si="84"/>
        <v/>
      </c>
      <c r="BA403" s="22" t="str">
        <f t="shared" si="84"/>
        <v/>
      </c>
      <c r="BB403" s="22" t="str">
        <f t="shared" si="84"/>
        <v/>
      </c>
      <c r="BC403" s="22" t="str">
        <f t="shared" si="84"/>
        <v/>
      </c>
      <c r="BD403" s="22" t="str">
        <f t="shared" si="84"/>
        <v/>
      </c>
      <c r="BE403" s="22" t="str">
        <f t="shared" si="84"/>
        <v/>
      </c>
    </row>
    <row r="404" spans="1:57">
      <c r="A404" s="3" t="str">
        <f t="shared" si="30"/>
        <v/>
      </c>
      <c r="B404" s="22" t="str">
        <f t="shared" ref="B404:AG404" ca="1" si="85">IF(B$1="","",IFERROR(ELO_HGA*B370,""))</f>
        <v/>
      </c>
      <c r="C404" s="22" t="str">
        <f t="shared" ca="1" si="85"/>
        <v/>
      </c>
      <c r="D404" s="22" t="str">
        <f t="shared" ca="1" si="85"/>
        <v/>
      </c>
      <c r="E404" s="22" t="str">
        <f t="shared" ca="1" si="85"/>
        <v/>
      </c>
      <c r="F404" s="22" t="str">
        <f t="shared" ca="1" si="85"/>
        <v/>
      </c>
      <c r="G404" s="22" t="str">
        <f t="shared" ca="1" si="85"/>
        <v/>
      </c>
      <c r="H404" s="22" t="str">
        <f t="shared" ca="1" si="85"/>
        <v/>
      </c>
      <c r="I404" s="22" t="str">
        <f t="shared" ca="1" si="85"/>
        <v/>
      </c>
      <c r="J404" s="22" t="str">
        <f t="shared" ca="1" si="85"/>
        <v/>
      </c>
      <c r="K404" s="22" t="str">
        <f t="shared" ca="1" si="85"/>
        <v/>
      </c>
      <c r="L404" s="22" t="str">
        <f t="shared" ca="1" si="85"/>
        <v/>
      </c>
      <c r="M404" s="22" t="str">
        <f t="shared" ca="1" si="85"/>
        <v/>
      </c>
      <c r="N404" s="22" t="str">
        <f t="shared" ca="1" si="85"/>
        <v/>
      </c>
      <c r="O404" s="22" t="str">
        <f t="shared" ca="1" si="85"/>
        <v/>
      </c>
      <c r="P404" s="22" t="str">
        <f t="shared" ca="1" si="85"/>
        <v/>
      </c>
      <c r="Q404" s="22" t="str">
        <f t="shared" ca="1" si="85"/>
        <v/>
      </c>
      <c r="R404" s="22" t="str">
        <f t="shared" ca="1" si="85"/>
        <v/>
      </c>
      <c r="S404" s="22" t="str">
        <f t="shared" ca="1" si="85"/>
        <v/>
      </c>
      <c r="T404" s="22" t="str">
        <f t="shared" ca="1" si="85"/>
        <v/>
      </c>
      <c r="U404" s="22" t="str">
        <f t="shared" ca="1" si="85"/>
        <v/>
      </c>
      <c r="V404" s="22" t="str">
        <f t="shared" ca="1" si="85"/>
        <v/>
      </c>
      <c r="W404" s="22" t="str">
        <f t="shared" ca="1" si="85"/>
        <v/>
      </c>
      <c r="X404" s="22" t="str">
        <f t="shared" ca="1" si="85"/>
        <v/>
      </c>
      <c r="Y404" s="22" t="str">
        <f t="shared" ca="1" si="85"/>
        <v/>
      </c>
      <c r="Z404" s="22" t="str">
        <f t="shared" ca="1" si="85"/>
        <v/>
      </c>
      <c r="AA404" s="22" t="str">
        <f t="shared" ca="1" si="85"/>
        <v/>
      </c>
      <c r="AB404" s="22" t="str">
        <f t="shared" si="85"/>
        <v/>
      </c>
      <c r="AC404" s="22" t="str">
        <f t="shared" si="85"/>
        <v/>
      </c>
      <c r="AD404" s="22" t="str">
        <f t="shared" si="85"/>
        <v/>
      </c>
      <c r="AE404" s="22" t="str">
        <f t="shared" si="85"/>
        <v/>
      </c>
      <c r="AF404" s="22" t="str">
        <f t="shared" si="85"/>
        <v/>
      </c>
      <c r="AG404" s="22" t="str">
        <f t="shared" si="85"/>
        <v/>
      </c>
      <c r="AH404" s="22" t="str">
        <f t="shared" ref="AH404:BE404" si="86">IF(AH$1="","",IFERROR(ELO_HGA*AH370,""))</f>
        <v/>
      </c>
      <c r="AI404" s="22" t="str">
        <f t="shared" si="86"/>
        <v/>
      </c>
      <c r="AJ404" s="22" t="str">
        <f t="shared" si="86"/>
        <v/>
      </c>
      <c r="AK404" s="22" t="str">
        <f t="shared" si="86"/>
        <v/>
      </c>
      <c r="AL404" s="22" t="str">
        <f t="shared" si="86"/>
        <v/>
      </c>
      <c r="AM404" s="22" t="str">
        <f t="shared" si="86"/>
        <v/>
      </c>
      <c r="AN404" s="22" t="str">
        <f t="shared" si="86"/>
        <v/>
      </c>
      <c r="AO404" s="22" t="str">
        <f t="shared" si="86"/>
        <v/>
      </c>
      <c r="AP404" s="22" t="str">
        <f t="shared" si="86"/>
        <v/>
      </c>
      <c r="AQ404" s="22" t="str">
        <f t="shared" si="86"/>
        <v/>
      </c>
      <c r="AR404" s="22" t="str">
        <f t="shared" si="86"/>
        <v/>
      </c>
      <c r="AS404" s="22" t="str">
        <f t="shared" si="86"/>
        <v/>
      </c>
      <c r="AT404" s="22" t="str">
        <f t="shared" si="86"/>
        <v/>
      </c>
      <c r="AU404" s="22" t="str">
        <f t="shared" si="86"/>
        <v/>
      </c>
      <c r="AV404" s="22" t="str">
        <f t="shared" si="86"/>
        <v/>
      </c>
      <c r="AW404" s="22" t="str">
        <f t="shared" si="86"/>
        <v/>
      </c>
      <c r="AX404" s="22" t="str">
        <f t="shared" si="86"/>
        <v/>
      </c>
      <c r="AY404" s="22" t="str">
        <f t="shared" si="86"/>
        <v/>
      </c>
      <c r="AZ404" s="22" t="str">
        <f t="shared" si="86"/>
        <v/>
      </c>
      <c r="BA404" s="22" t="str">
        <f t="shared" si="86"/>
        <v/>
      </c>
      <c r="BB404" s="22" t="str">
        <f t="shared" si="86"/>
        <v/>
      </c>
      <c r="BC404" s="22" t="str">
        <f t="shared" si="86"/>
        <v/>
      </c>
      <c r="BD404" s="22" t="str">
        <f t="shared" si="86"/>
        <v/>
      </c>
      <c r="BE404" s="22" t="str">
        <f t="shared" si="86"/>
        <v/>
      </c>
    </row>
    <row r="405" spans="1:57">
      <c r="A405" s="3" t="str">
        <f t="shared" si="30"/>
        <v/>
      </c>
      <c r="B405" s="22" t="str">
        <f t="shared" ref="B405:AG405" ca="1" si="87">IF(B$1="","",IFERROR(ELO_HGA*B371,""))</f>
        <v/>
      </c>
      <c r="C405" s="22" t="str">
        <f t="shared" ca="1" si="87"/>
        <v/>
      </c>
      <c r="D405" s="22" t="str">
        <f t="shared" ca="1" si="87"/>
        <v/>
      </c>
      <c r="E405" s="22" t="str">
        <f t="shared" ca="1" si="87"/>
        <v/>
      </c>
      <c r="F405" s="22" t="str">
        <f t="shared" ca="1" si="87"/>
        <v/>
      </c>
      <c r="G405" s="22" t="str">
        <f t="shared" ca="1" si="87"/>
        <v/>
      </c>
      <c r="H405" s="22" t="str">
        <f t="shared" ca="1" si="87"/>
        <v/>
      </c>
      <c r="I405" s="22" t="str">
        <f t="shared" ca="1" si="87"/>
        <v/>
      </c>
      <c r="J405" s="22" t="str">
        <f t="shared" ca="1" si="87"/>
        <v/>
      </c>
      <c r="K405" s="22" t="str">
        <f t="shared" ca="1" si="87"/>
        <v/>
      </c>
      <c r="L405" s="22" t="str">
        <f t="shared" ca="1" si="87"/>
        <v/>
      </c>
      <c r="M405" s="22" t="str">
        <f t="shared" ca="1" si="87"/>
        <v/>
      </c>
      <c r="N405" s="22" t="str">
        <f t="shared" ca="1" si="87"/>
        <v/>
      </c>
      <c r="O405" s="22" t="str">
        <f t="shared" ca="1" si="87"/>
        <v/>
      </c>
      <c r="P405" s="22" t="str">
        <f t="shared" ca="1" si="87"/>
        <v/>
      </c>
      <c r="Q405" s="22" t="str">
        <f t="shared" ca="1" si="87"/>
        <v/>
      </c>
      <c r="R405" s="22" t="str">
        <f t="shared" ca="1" si="87"/>
        <v/>
      </c>
      <c r="S405" s="22" t="str">
        <f t="shared" ca="1" si="87"/>
        <v/>
      </c>
      <c r="T405" s="22" t="str">
        <f t="shared" ca="1" si="87"/>
        <v/>
      </c>
      <c r="U405" s="22" t="str">
        <f t="shared" ca="1" si="87"/>
        <v/>
      </c>
      <c r="V405" s="22" t="str">
        <f t="shared" ca="1" si="87"/>
        <v/>
      </c>
      <c r="W405" s="22" t="str">
        <f t="shared" ca="1" si="87"/>
        <v/>
      </c>
      <c r="X405" s="22" t="str">
        <f t="shared" ca="1" si="87"/>
        <v/>
      </c>
      <c r="Y405" s="22" t="str">
        <f t="shared" ca="1" si="87"/>
        <v/>
      </c>
      <c r="Z405" s="22" t="str">
        <f t="shared" ca="1" si="87"/>
        <v/>
      </c>
      <c r="AA405" s="22" t="str">
        <f t="shared" ca="1" si="87"/>
        <v/>
      </c>
      <c r="AB405" s="22" t="str">
        <f t="shared" si="87"/>
        <v/>
      </c>
      <c r="AC405" s="22" t="str">
        <f t="shared" si="87"/>
        <v/>
      </c>
      <c r="AD405" s="22" t="str">
        <f t="shared" si="87"/>
        <v/>
      </c>
      <c r="AE405" s="22" t="str">
        <f t="shared" si="87"/>
        <v/>
      </c>
      <c r="AF405" s="22" t="str">
        <f t="shared" si="87"/>
        <v/>
      </c>
      <c r="AG405" s="22" t="str">
        <f t="shared" si="87"/>
        <v/>
      </c>
      <c r="AH405" s="22" t="str">
        <f t="shared" ref="AH405:BE405" si="88">IF(AH$1="","",IFERROR(ELO_HGA*AH371,""))</f>
        <v/>
      </c>
      <c r="AI405" s="22" t="str">
        <f t="shared" si="88"/>
        <v/>
      </c>
      <c r="AJ405" s="22" t="str">
        <f t="shared" si="88"/>
        <v/>
      </c>
      <c r="AK405" s="22" t="str">
        <f t="shared" si="88"/>
        <v/>
      </c>
      <c r="AL405" s="22" t="str">
        <f t="shared" si="88"/>
        <v/>
      </c>
      <c r="AM405" s="22" t="str">
        <f t="shared" si="88"/>
        <v/>
      </c>
      <c r="AN405" s="22" t="str">
        <f t="shared" si="88"/>
        <v/>
      </c>
      <c r="AO405" s="22" t="str">
        <f t="shared" si="88"/>
        <v/>
      </c>
      <c r="AP405" s="22" t="str">
        <f t="shared" si="88"/>
        <v/>
      </c>
      <c r="AQ405" s="22" t="str">
        <f t="shared" si="88"/>
        <v/>
      </c>
      <c r="AR405" s="22" t="str">
        <f t="shared" si="88"/>
        <v/>
      </c>
      <c r="AS405" s="22" t="str">
        <f t="shared" si="88"/>
        <v/>
      </c>
      <c r="AT405" s="22" t="str">
        <f t="shared" si="88"/>
        <v/>
      </c>
      <c r="AU405" s="22" t="str">
        <f t="shared" si="88"/>
        <v/>
      </c>
      <c r="AV405" s="22" t="str">
        <f t="shared" si="88"/>
        <v/>
      </c>
      <c r="AW405" s="22" t="str">
        <f t="shared" si="88"/>
        <v/>
      </c>
      <c r="AX405" s="22" t="str">
        <f t="shared" si="88"/>
        <v/>
      </c>
      <c r="AY405" s="22" t="str">
        <f t="shared" si="88"/>
        <v/>
      </c>
      <c r="AZ405" s="22" t="str">
        <f t="shared" si="88"/>
        <v/>
      </c>
      <c r="BA405" s="22" t="str">
        <f t="shared" si="88"/>
        <v/>
      </c>
      <c r="BB405" s="22" t="str">
        <f t="shared" si="88"/>
        <v/>
      </c>
      <c r="BC405" s="22" t="str">
        <f t="shared" si="88"/>
        <v/>
      </c>
      <c r="BD405" s="22" t="str">
        <f t="shared" si="88"/>
        <v/>
      </c>
      <c r="BE405" s="22" t="str">
        <f t="shared" si="88"/>
        <v/>
      </c>
    </row>
    <row r="406" spans="1:57">
      <c r="A406" s="3" t="str">
        <f t="shared" si="30"/>
        <v/>
      </c>
      <c r="B406" s="22" t="str">
        <f t="shared" ref="B406:AG406" ca="1" si="89">IF(B$1="","",IFERROR(ELO_HGA*B372,""))</f>
        <v/>
      </c>
      <c r="C406" s="22" t="str">
        <f t="shared" ca="1" si="89"/>
        <v/>
      </c>
      <c r="D406" s="22" t="str">
        <f t="shared" ca="1" si="89"/>
        <v/>
      </c>
      <c r="E406" s="22" t="str">
        <f t="shared" ca="1" si="89"/>
        <v/>
      </c>
      <c r="F406" s="22" t="str">
        <f t="shared" ca="1" si="89"/>
        <v/>
      </c>
      <c r="G406" s="22" t="str">
        <f t="shared" ca="1" si="89"/>
        <v/>
      </c>
      <c r="H406" s="22" t="str">
        <f t="shared" ca="1" si="89"/>
        <v/>
      </c>
      <c r="I406" s="22" t="str">
        <f t="shared" ca="1" si="89"/>
        <v/>
      </c>
      <c r="J406" s="22" t="str">
        <f t="shared" ca="1" si="89"/>
        <v/>
      </c>
      <c r="K406" s="22" t="str">
        <f t="shared" ca="1" si="89"/>
        <v/>
      </c>
      <c r="L406" s="22" t="str">
        <f t="shared" ca="1" si="89"/>
        <v/>
      </c>
      <c r="M406" s="22" t="str">
        <f t="shared" ca="1" si="89"/>
        <v/>
      </c>
      <c r="N406" s="22" t="str">
        <f t="shared" ca="1" si="89"/>
        <v/>
      </c>
      <c r="O406" s="22" t="str">
        <f t="shared" ca="1" si="89"/>
        <v/>
      </c>
      <c r="P406" s="22" t="str">
        <f t="shared" ca="1" si="89"/>
        <v/>
      </c>
      <c r="Q406" s="22" t="str">
        <f t="shared" ca="1" si="89"/>
        <v/>
      </c>
      <c r="R406" s="22" t="str">
        <f t="shared" ca="1" si="89"/>
        <v/>
      </c>
      <c r="S406" s="22" t="str">
        <f t="shared" ca="1" si="89"/>
        <v/>
      </c>
      <c r="T406" s="22" t="str">
        <f t="shared" ca="1" si="89"/>
        <v/>
      </c>
      <c r="U406" s="22" t="str">
        <f t="shared" ca="1" si="89"/>
        <v/>
      </c>
      <c r="V406" s="22" t="str">
        <f t="shared" ca="1" si="89"/>
        <v/>
      </c>
      <c r="W406" s="22" t="str">
        <f t="shared" ca="1" si="89"/>
        <v/>
      </c>
      <c r="X406" s="22" t="str">
        <f t="shared" ca="1" si="89"/>
        <v/>
      </c>
      <c r="Y406" s="22" t="str">
        <f t="shared" ca="1" si="89"/>
        <v/>
      </c>
      <c r="Z406" s="22" t="str">
        <f t="shared" ca="1" si="89"/>
        <v/>
      </c>
      <c r="AA406" s="22" t="str">
        <f t="shared" ca="1" si="89"/>
        <v/>
      </c>
      <c r="AB406" s="22" t="str">
        <f t="shared" si="89"/>
        <v/>
      </c>
      <c r="AC406" s="22" t="str">
        <f t="shared" si="89"/>
        <v/>
      </c>
      <c r="AD406" s="22" t="str">
        <f t="shared" si="89"/>
        <v/>
      </c>
      <c r="AE406" s="22" t="str">
        <f t="shared" si="89"/>
        <v/>
      </c>
      <c r="AF406" s="22" t="str">
        <f t="shared" si="89"/>
        <v/>
      </c>
      <c r="AG406" s="22" t="str">
        <f t="shared" si="89"/>
        <v/>
      </c>
      <c r="AH406" s="22" t="str">
        <f t="shared" ref="AH406:BE406" si="90">IF(AH$1="","",IFERROR(ELO_HGA*AH372,""))</f>
        <v/>
      </c>
      <c r="AI406" s="22" t="str">
        <f t="shared" si="90"/>
        <v/>
      </c>
      <c r="AJ406" s="22" t="str">
        <f t="shared" si="90"/>
        <v/>
      </c>
      <c r="AK406" s="22" t="str">
        <f t="shared" si="90"/>
        <v/>
      </c>
      <c r="AL406" s="22" t="str">
        <f t="shared" si="90"/>
        <v/>
      </c>
      <c r="AM406" s="22" t="str">
        <f t="shared" si="90"/>
        <v/>
      </c>
      <c r="AN406" s="22" t="str">
        <f t="shared" si="90"/>
        <v/>
      </c>
      <c r="AO406" s="22" t="str">
        <f t="shared" si="90"/>
        <v/>
      </c>
      <c r="AP406" s="22" t="str">
        <f t="shared" si="90"/>
        <v/>
      </c>
      <c r="AQ406" s="22" t="str">
        <f t="shared" si="90"/>
        <v/>
      </c>
      <c r="AR406" s="22" t="str">
        <f t="shared" si="90"/>
        <v/>
      </c>
      <c r="AS406" s="22" t="str">
        <f t="shared" si="90"/>
        <v/>
      </c>
      <c r="AT406" s="22" t="str">
        <f t="shared" si="90"/>
        <v/>
      </c>
      <c r="AU406" s="22" t="str">
        <f t="shared" si="90"/>
        <v/>
      </c>
      <c r="AV406" s="22" t="str">
        <f t="shared" si="90"/>
        <v/>
      </c>
      <c r="AW406" s="22" t="str">
        <f t="shared" si="90"/>
        <v/>
      </c>
      <c r="AX406" s="22" t="str">
        <f t="shared" si="90"/>
        <v/>
      </c>
      <c r="AY406" s="22" t="str">
        <f t="shared" si="90"/>
        <v/>
      </c>
      <c r="AZ406" s="22" t="str">
        <f t="shared" si="90"/>
        <v/>
      </c>
      <c r="BA406" s="22" t="str">
        <f t="shared" si="90"/>
        <v/>
      </c>
      <c r="BB406" s="22" t="str">
        <f t="shared" si="90"/>
        <v/>
      </c>
      <c r="BC406" s="22" t="str">
        <f t="shared" si="90"/>
        <v/>
      </c>
      <c r="BD406" s="22" t="str">
        <f t="shared" si="90"/>
        <v/>
      </c>
      <c r="BE406" s="22" t="str">
        <f t="shared" si="90"/>
        <v/>
      </c>
    </row>
    <row r="407" spans="1:57">
      <c r="A407" s="3" t="str">
        <f t="shared" si="30"/>
        <v/>
      </c>
      <c r="B407" s="22" t="str">
        <f t="shared" ref="B407:AG407" ca="1" si="91">IF(B$1="","",IFERROR(ELO_HGA*B373,""))</f>
        <v/>
      </c>
      <c r="C407" s="22" t="str">
        <f t="shared" ca="1" si="91"/>
        <v/>
      </c>
      <c r="D407" s="22" t="str">
        <f t="shared" ca="1" si="91"/>
        <v/>
      </c>
      <c r="E407" s="22" t="str">
        <f t="shared" ca="1" si="91"/>
        <v/>
      </c>
      <c r="F407" s="22" t="str">
        <f t="shared" ca="1" si="91"/>
        <v/>
      </c>
      <c r="G407" s="22" t="str">
        <f t="shared" ca="1" si="91"/>
        <v/>
      </c>
      <c r="H407" s="22" t="str">
        <f t="shared" ca="1" si="91"/>
        <v/>
      </c>
      <c r="I407" s="22" t="str">
        <f t="shared" ca="1" si="91"/>
        <v/>
      </c>
      <c r="J407" s="22" t="str">
        <f t="shared" ca="1" si="91"/>
        <v/>
      </c>
      <c r="K407" s="22" t="str">
        <f t="shared" ca="1" si="91"/>
        <v/>
      </c>
      <c r="L407" s="22" t="str">
        <f t="shared" ca="1" si="91"/>
        <v/>
      </c>
      <c r="M407" s="22" t="str">
        <f t="shared" ca="1" si="91"/>
        <v/>
      </c>
      <c r="N407" s="22" t="str">
        <f t="shared" ca="1" si="91"/>
        <v/>
      </c>
      <c r="O407" s="22" t="str">
        <f t="shared" ca="1" si="91"/>
        <v/>
      </c>
      <c r="P407" s="22" t="str">
        <f t="shared" ca="1" si="91"/>
        <v/>
      </c>
      <c r="Q407" s="22" t="str">
        <f t="shared" ca="1" si="91"/>
        <v/>
      </c>
      <c r="R407" s="22" t="str">
        <f t="shared" ca="1" si="91"/>
        <v/>
      </c>
      <c r="S407" s="22" t="str">
        <f t="shared" ca="1" si="91"/>
        <v/>
      </c>
      <c r="T407" s="22" t="str">
        <f t="shared" ca="1" si="91"/>
        <v/>
      </c>
      <c r="U407" s="22" t="str">
        <f t="shared" ca="1" si="91"/>
        <v/>
      </c>
      <c r="V407" s="22" t="str">
        <f t="shared" ca="1" si="91"/>
        <v/>
      </c>
      <c r="W407" s="22" t="str">
        <f t="shared" ca="1" si="91"/>
        <v/>
      </c>
      <c r="X407" s="22" t="str">
        <f t="shared" ca="1" si="91"/>
        <v/>
      </c>
      <c r="Y407" s="22" t="str">
        <f t="shared" ca="1" si="91"/>
        <v/>
      </c>
      <c r="Z407" s="22" t="str">
        <f t="shared" ca="1" si="91"/>
        <v/>
      </c>
      <c r="AA407" s="22" t="str">
        <f t="shared" ca="1" si="91"/>
        <v/>
      </c>
      <c r="AB407" s="22" t="str">
        <f t="shared" si="91"/>
        <v/>
      </c>
      <c r="AC407" s="22" t="str">
        <f t="shared" si="91"/>
        <v/>
      </c>
      <c r="AD407" s="22" t="str">
        <f t="shared" si="91"/>
        <v/>
      </c>
      <c r="AE407" s="22" t="str">
        <f t="shared" si="91"/>
        <v/>
      </c>
      <c r="AF407" s="22" t="str">
        <f t="shared" si="91"/>
        <v/>
      </c>
      <c r="AG407" s="22" t="str">
        <f t="shared" si="91"/>
        <v/>
      </c>
      <c r="AH407" s="22" t="str">
        <f t="shared" ref="AH407:BE407" si="92">IF(AH$1="","",IFERROR(ELO_HGA*AH373,""))</f>
        <v/>
      </c>
      <c r="AI407" s="22" t="str">
        <f t="shared" si="92"/>
        <v/>
      </c>
      <c r="AJ407" s="22" t="str">
        <f t="shared" si="92"/>
        <v/>
      </c>
      <c r="AK407" s="22" t="str">
        <f t="shared" si="92"/>
        <v/>
      </c>
      <c r="AL407" s="22" t="str">
        <f t="shared" si="92"/>
        <v/>
      </c>
      <c r="AM407" s="22" t="str">
        <f t="shared" si="92"/>
        <v/>
      </c>
      <c r="AN407" s="22" t="str">
        <f t="shared" si="92"/>
        <v/>
      </c>
      <c r="AO407" s="22" t="str">
        <f t="shared" si="92"/>
        <v/>
      </c>
      <c r="AP407" s="22" t="str">
        <f t="shared" si="92"/>
        <v/>
      </c>
      <c r="AQ407" s="22" t="str">
        <f t="shared" si="92"/>
        <v/>
      </c>
      <c r="AR407" s="22" t="str">
        <f t="shared" si="92"/>
        <v/>
      </c>
      <c r="AS407" s="22" t="str">
        <f t="shared" si="92"/>
        <v/>
      </c>
      <c r="AT407" s="22" t="str">
        <f t="shared" si="92"/>
        <v/>
      </c>
      <c r="AU407" s="22" t="str">
        <f t="shared" si="92"/>
        <v/>
      </c>
      <c r="AV407" s="22" t="str">
        <f t="shared" si="92"/>
        <v/>
      </c>
      <c r="AW407" s="22" t="str">
        <f t="shared" si="92"/>
        <v/>
      </c>
      <c r="AX407" s="22" t="str">
        <f t="shared" si="92"/>
        <v/>
      </c>
      <c r="AY407" s="22" t="str">
        <f t="shared" si="92"/>
        <v/>
      </c>
      <c r="AZ407" s="22" t="str">
        <f t="shared" si="92"/>
        <v/>
      </c>
      <c r="BA407" s="22" t="str">
        <f t="shared" si="92"/>
        <v/>
      </c>
      <c r="BB407" s="22" t="str">
        <f t="shared" si="92"/>
        <v/>
      </c>
      <c r="BC407" s="22" t="str">
        <f t="shared" si="92"/>
        <v/>
      </c>
      <c r="BD407" s="22" t="str">
        <f t="shared" si="92"/>
        <v/>
      </c>
      <c r="BE407" s="22" t="str">
        <f t="shared" si="92"/>
        <v/>
      </c>
    </row>
  </sheetData>
  <sortState ref="D60:E111">
    <sortCondition ref="E60:E111"/>
  </sortState>
  <dataConsolidate/>
  <conditionalFormatting sqref="B376:BE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160</v>
      </c>
      <c r="C2" s="35">
        <f ca="1">LARGE(OFFSET('Program and Results'!$V$1,MATCH('Distribution of data (Se Diff)'!$A$2,'Program and Results'!$A:$A,0),0,500,1),B2)</f>
        <v>-0.55292679623298246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0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1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-0.56000000000000005</v>
      </c>
      <c r="K2" s="50">
        <f t="shared" ref="K2:K65" ca="1" si="0">IFERROR(IF(J2+($I$2-0.01%)&gt;MAX($C$2:$C$500),"+",J2+($I$2-0.01%)),"")</f>
        <v>-0.49010000000000004</v>
      </c>
      <c r="L2" s="36">
        <f t="shared" ref="L2:L65" ca="1" si="1">IFERROR(IF(K2="","",IF($K2="+",COUNTIFS($C:$C,"&gt;="&amp;$J2,D:D,1),COUNTIFS($C:$C,"&gt;="&amp;$J2,$C:$C,"&lt;="&amp;$K2,D:D,1))),"")</f>
        <v>0</v>
      </c>
      <c r="M2" s="36">
        <f t="shared" ref="M2:M65" ca="1" si="2">IFERROR(IF(K2="","",IF($K2="+",COUNTIFS($C:$C,"&gt;="&amp;$J2,E:E,1),COUNTIFS($C:$C,"&gt;="&amp;$J2,$C:$C,"&lt;="&amp;$K2,E:E,1))),"")</f>
        <v>1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1</v>
      </c>
      <c r="P2" s="61">
        <f ca="1">IFERROR(IF($O2="","",L2/$O2),"")</f>
        <v>0</v>
      </c>
      <c r="Q2" s="61">
        <f t="shared" ref="Q2:R2" ca="1" si="4">IFERROR(IF($O2="","",M2/$O2),"")</f>
        <v>1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-0.45493129456042003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-0.49000000000000005</v>
      </c>
      <c r="K3" s="50">
        <f t="shared" ca="1" si="0"/>
        <v>-0.42010000000000003</v>
      </c>
      <c r="L3" s="36">
        <f t="shared" ca="1" si="1"/>
        <v>0</v>
      </c>
      <c r="M3" s="36">
        <f t="shared" ca="1" si="2"/>
        <v>1</v>
      </c>
      <c r="N3" s="36">
        <f t="shared" ca="1" si="3"/>
        <v>0</v>
      </c>
      <c r="O3" s="4">
        <f t="shared" ref="O3:O66" ca="1" si="6">IF(J3="","",SUM(L3:N3))</f>
        <v>1</v>
      </c>
      <c r="P3" s="61">
        <f t="shared" ref="P3:P20" ca="1" si="7">IFERROR(IF($O3="","",L3/$O3),"")</f>
        <v>0</v>
      </c>
      <c r="Q3" s="61">
        <f t="shared" ref="Q3:Q20" ca="1" si="8">IFERROR(IF($O3="","",M3/$O3),"")</f>
        <v>1</v>
      </c>
      <c r="R3" s="61">
        <f t="shared" ref="R3:R20" ca="1" si="9">IFERROR(IF($O3="","",N3/$O3),"")</f>
        <v>0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-0.36170840619890021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-0.42000000000000004</v>
      </c>
      <c r="K4" s="50">
        <f t="shared" ca="1" si="0"/>
        <v>-0.35010000000000002</v>
      </c>
      <c r="L4" s="36">
        <f t="shared" ca="1" si="1"/>
        <v>0</v>
      </c>
      <c r="M4" s="36">
        <f t="shared" ca="1" si="2"/>
        <v>1</v>
      </c>
      <c r="N4" s="36">
        <f t="shared" ca="1" si="3"/>
        <v>0</v>
      </c>
      <c r="O4" s="4">
        <f t="shared" ca="1" si="6"/>
        <v>1</v>
      </c>
      <c r="P4" s="61">
        <f t="shared" ca="1" si="7"/>
        <v>0</v>
      </c>
      <c r="Q4" s="61">
        <f t="shared" ca="1" si="8"/>
        <v>1</v>
      </c>
      <c r="R4" s="61">
        <f t="shared" ca="1" si="9"/>
        <v>0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-0.31262575622712396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0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1</v>
      </c>
      <c r="G5" s="47"/>
      <c r="H5" s="51"/>
      <c r="I5" s="51"/>
      <c r="J5" s="50">
        <f t="shared" ca="1" si="5"/>
        <v>-0.35000000000000003</v>
      </c>
      <c r="K5" s="50">
        <f t="shared" ca="1" si="0"/>
        <v>-0.28010000000000002</v>
      </c>
      <c r="L5" s="36">
        <f t="shared" ca="1" si="1"/>
        <v>1</v>
      </c>
      <c r="M5" s="36">
        <f t="shared" ca="1" si="2"/>
        <v>1</v>
      </c>
      <c r="N5" s="36">
        <f t="shared" ca="1" si="3"/>
        <v>1</v>
      </c>
      <c r="O5" s="4">
        <f t="shared" ca="1" si="6"/>
        <v>3</v>
      </c>
      <c r="P5" s="61">
        <f t="shared" ca="1" si="7"/>
        <v>0.33333333333333331</v>
      </c>
      <c r="Q5" s="61">
        <f t="shared" ca="1" si="8"/>
        <v>0.33333333333333331</v>
      </c>
      <c r="R5" s="61">
        <f t="shared" ca="1" si="9"/>
        <v>0.33333333333333331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-0.30307545992723389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1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0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-0.28000000000000003</v>
      </c>
      <c r="K6" s="50">
        <f t="shared" ca="1" si="0"/>
        <v>-0.21010000000000001</v>
      </c>
      <c r="L6" s="36">
        <f t="shared" ca="1" si="1"/>
        <v>1</v>
      </c>
      <c r="M6" s="36">
        <f t="shared" ca="1" si="2"/>
        <v>3</v>
      </c>
      <c r="N6" s="36">
        <f t="shared" ca="1" si="3"/>
        <v>1</v>
      </c>
      <c r="O6" s="4">
        <f t="shared" ca="1" si="6"/>
        <v>5</v>
      </c>
      <c r="P6" s="61">
        <f t="shared" ca="1" si="7"/>
        <v>0.2</v>
      </c>
      <c r="Q6" s="61">
        <f t="shared" ca="1" si="8"/>
        <v>0.6</v>
      </c>
      <c r="R6" s="61">
        <f t="shared" ca="1" si="9"/>
        <v>0.2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-0.30070386470355581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-0.21000000000000002</v>
      </c>
      <c r="K7" s="50">
        <f t="shared" ca="1" si="0"/>
        <v>-0.1401</v>
      </c>
      <c r="L7" s="36">
        <f t="shared" ca="1" si="1"/>
        <v>1</v>
      </c>
      <c r="M7" s="36">
        <f t="shared" ca="1" si="2"/>
        <v>6</v>
      </c>
      <c r="N7" s="36">
        <f t="shared" ca="1" si="3"/>
        <v>1</v>
      </c>
      <c r="O7" s="4">
        <f t="shared" ca="1" si="6"/>
        <v>8</v>
      </c>
      <c r="P7" s="61">
        <f t="shared" ca="1" si="7"/>
        <v>0.125</v>
      </c>
      <c r="Q7" s="61">
        <f t="shared" ca="1" si="8"/>
        <v>0.75</v>
      </c>
      <c r="R7" s="61">
        <f t="shared" ca="1" si="9"/>
        <v>0.125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-0.23763666148274187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0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1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-0.14000000000000001</v>
      </c>
      <c r="K8" s="50">
        <f t="shared" ca="1" si="0"/>
        <v>-7.010000000000001E-2</v>
      </c>
      <c r="L8" s="36">
        <f t="shared" ca="1" si="1"/>
        <v>1</v>
      </c>
      <c r="M8" s="36">
        <f t="shared" ca="1" si="2"/>
        <v>4</v>
      </c>
      <c r="N8" s="36">
        <f t="shared" ca="1" si="3"/>
        <v>2</v>
      </c>
      <c r="O8" s="4">
        <f t="shared" ca="1" si="6"/>
        <v>7</v>
      </c>
      <c r="P8" s="61">
        <f t="shared" ca="1" si="7"/>
        <v>0.14285714285714285</v>
      </c>
      <c r="Q8" s="61">
        <f t="shared" ca="1" si="8"/>
        <v>0.5714285714285714</v>
      </c>
      <c r="R8" s="61">
        <f t="shared" ca="1" si="9"/>
        <v>0.2857142857142857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-0.22900519672473602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1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0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-7.0000000000000007E-2</v>
      </c>
      <c r="K9" s="50">
        <f t="shared" ca="1" si="0"/>
        <v>-1.0000000000000286E-4</v>
      </c>
      <c r="L9" s="36">
        <f t="shared" ca="1" si="1"/>
        <v>2</v>
      </c>
      <c r="M9" s="36">
        <f t="shared" ca="1" si="2"/>
        <v>13</v>
      </c>
      <c r="N9" s="36">
        <f t="shared" ca="1" si="3"/>
        <v>7</v>
      </c>
      <c r="O9" s="4">
        <f t="shared" ca="1" si="6"/>
        <v>22</v>
      </c>
      <c r="P9" s="61">
        <f t="shared" ca="1" si="7"/>
        <v>9.0909090909090912E-2</v>
      </c>
      <c r="Q9" s="61">
        <f t="shared" ca="1" si="8"/>
        <v>0.59090909090909094</v>
      </c>
      <c r="R9" s="61">
        <f t="shared" ca="1" si="9"/>
        <v>0.31818181818181818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-0.21761369018361454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0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0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1</v>
      </c>
      <c r="G10" s="47"/>
      <c r="H10" s="51"/>
      <c r="I10" s="51"/>
      <c r="J10" s="50">
        <f t="shared" ca="1" si="5"/>
        <v>0</v>
      </c>
      <c r="K10" s="50">
        <f t="shared" ca="1" si="0"/>
        <v>6.9900000000000004E-2</v>
      </c>
      <c r="L10" s="36">
        <f t="shared" ca="1" si="1"/>
        <v>6</v>
      </c>
      <c r="M10" s="36">
        <f t="shared" ca="1" si="2"/>
        <v>6</v>
      </c>
      <c r="N10" s="36">
        <f t="shared" ca="1" si="3"/>
        <v>5</v>
      </c>
      <c r="O10" s="4">
        <f t="shared" ca="1" si="6"/>
        <v>17</v>
      </c>
      <c r="P10" s="61">
        <f t="shared" ca="1" si="7"/>
        <v>0.35294117647058826</v>
      </c>
      <c r="Q10" s="61">
        <f t="shared" ca="1" si="8"/>
        <v>0.35294117647058826</v>
      </c>
      <c r="R10" s="61">
        <f t="shared" ca="1" si="9"/>
        <v>0.29411764705882354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-0.21662068204759294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7.0000000000000007E-2</v>
      </c>
      <c r="K11" s="50">
        <f t="shared" ca="1" si="0"/>
        <v>0.13990000000000002</v>
      </c>
      <c r="L11" s="36">
        <f t="shared" ca="1" si="1"/>
        <v>9</v>
      </c>
      <c r="M11" s="36">
        <f t="shared" ca="1" si="2"/>
        <v>4</v>
      </c>
      <c r="N11" s="36">
        <f t="shared" ca="1" si="3"/>
        <v>12</v>
      </c>
      <c r="O11" s="4">
        <f t="shared" ca="1" si="6"/>
        <v>25</v>
      </c>
      <c r="P11" s="61">
        <f t="shared" ca="1" si="7"/>
        <v>0.36</v>
      </c>
      <c r="Q11" s="61">
        <f t="shared" ca="1" si="8"/>
        <v>0.16</v>
      </c>
      <c r="R11" s="61">
        <f t="shared" ca="1" si="9"/>
        <v>0.48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-0.21027239277693027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0.14000000000000001</v>
      </c>
      <c r="K12" s="50">
        <f t="shared" ca="1" si="0"/>
        <v>0.20990000000000003</v>
      </c>
      <c r="L12" s="36">
        <f t="shared" ca="1" si="1"/>
        <v>11</v>
      </c>
      <c r="M12" s="36">
        <f t="shared" ca="1" si="2"/>
        <v>5</v>
      </c>
      <c r="N12" s="36">
        <f t="shared" ca="1" si="3"/>
        <v>8</v>
      </c>
      <c r="O12" s="4">
        <f t="shared" ca="1" si="6"/>
        <v>24</v>
      </c>
      <c r="P12" s="61">
        <f t="shared" ca="1" si="7"/>
        <v>0.45833333333333331</v>
      </c>
      <c r="Q12" s="61">
        <f t="shared" ca="1" si="8"/>
        <v>0.20833333333333334</v>
      </c>
      <c r="R12" s="61">
        <f t="shared" ca="1" si="9"/>
        <v>0.33333333333333331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-0.20704427822447236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1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0</v>
      </c>
      <c r="G13" s="47"/>
      <c r="H13" s="51"/>
      <c r="I13" s="51"/>
      <c r="J13" s="50">
        <f t="shared" ca="1" si="5"/>
        <v>0.21000000000000002</v>
      </c>
      <c r="K13" s="50">
        <f t="shared" ca="1" si="0"/>
        <v>0.27990000000000004</v>
      </c>
      <c r="L13" s="36">
        <f t="shared" ca="1" si="1"/>
        <v>8</v>
      </c>
      <c r="M13" s="36">
        <f t="shared" ca="1" si="2"/>
        <v>2</v>
      </c>
      <c r="N13" s="36">
        <f t="shared" ca="1" si="3"/>
        <v>1</v>
      </c>
      <c r="O13" s="4">
        <f t="shared" ca="1" si="6"/>
        <v>11</v>
      </c>
      <c r="P13" s="61">
        <f t="shared" ca="1" si="7"/>
        <v>0.72727272727272729</v>
      </c>
      <c r="Q13" s="61">
        <f t="shared" ca="1" si="8"/>
        <v>0.18181818181818182</v>
      </c>
      <c r="R13" s="61">
        <f t="shared" ca="1" si="9"/>
        <v>9.0909090909090912E-2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-0.19376282525794974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1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0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0</v>
      </c>
      <c r="G14" s="47"/>
      <c r="H14" s="51"/>
      <c r="I14" s="51"/>
      <c r="J14" s="50">
        <f t="shared" ca="1" si="5"/>
        <v>0.28000000000000003</v>
      </c>
      <c r="K14" s="50">
        <f t="shared" ca="1" si="0"/>
        <v>0.34990000000000004</v>
      </c>
      <c r="L14" s="36">
        <f t="shared" ca="1" si="1"/>
        <v>11</v>
      </c>
      <c r="M14" s="36">
        <f t="shared" ca="1" si="2"/>
        <v>0</v>
      </c>
      <c r="N14" s="36">
        <f t="shared" ca="1" si="3"/>
        <v>5</v>
      </c>
      <c r="O14" s="4">
        <f t="shared" ca="1" si="6"/>
        <v>16</v>
      </c>
      <c r="P14" s="61">
        <f t="shared" ca="1" si="7"/>
        <v>0.6875</v>
      </c>
      <c r="Q14" s="61">
        <f t="shared" ca="1" si="8"/>
        <v>0</v>
      </c>
      <c r="R14" s="61">
        <f t="shared" ca="1" si="9"/>
        <v>0.3125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-0.19296438810381389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0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1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0.35000000000000003</v>
      </c>
      <c r="K15" s="50">
        <f t="shared" ca="1" si="0"/>
        <v>0.41990000000000005</v>
      </c>
      <c r="L15" s="36">
        <f t="shared" ca="1" si="1"/>
        <v>9</v>
      </c>
      <c r="M15" s="36">
        <f t="shared" ca="1" si="2"/>
        <v>1</v>
      </c>
      <c r="N15" s="36">
        <f t="shared" ca="1" si="3"/>
        <v>1</v>
      </c>
      <c r="O15" s="4">
        <f t="shared" ca="1" si="6"/>
        <v>11</v>
      </c>
      <c r="P15" s="61">
        <f t="shared" ca="1" si="7"/>
        <v>0.81818181818181823</v>
      </c>
      <c r="Q15" s="61">
        <f t="shared" ca="1" si="8"/>
        <v>9.0909090909090912E-2</v>
      </c>
      <c r="R15" s="61">
        <f t="shared" ca="1" si="9"/>
        <v>9.0909090909090912E-2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-0.18260696882637073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1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0</v>
      </c>
      <c r="G16" s="47"/>
      <c r="H16" s="51"/>
      <c r="I16" s="51"/>
      <c r="J16" s="50">
        <f t="shared" ca="1" si="5"/>
        <v>0.42000000000000004</v>
      </c>
      <c r="K16" s="50">
        <f t="shared" ca="1" si="0"/>
        <v>0.48990000000000006</v>
      </c>
      <c r="L16" s="36">
        <f t="shared" ca="1" si="1"/>
        <v>6</v>
      </c>
      <c r="M16" s="36">
        <f t="shared" ca="1" si="2"/>
        <v>0</v>
      </c>
      <c r="N16" s="36">
        <f t="shared" ca="1" si="3"/>
        <v>0</v>
      </c>
      <c r="O16" s="4">
        <f t="shared" ca="1" si="6"/>
        <v>6</v>
      </c>
      <c r="P16" s="61">
        <f t="shared" ca="1" si="7"/>
        <v>1</v>
      </c>
      <c r="Q16" s="61">
        <f t="shared" ca="1" si="8"/>
        <v>0</v>
      </c>
      <c r="R16" s="61">
        <f t="shared" ca="1" si="9"/>
        <v>0</v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-0.16060291585747249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0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1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>
        <f t="shared" ca="1" si="5"/>
        <v>0.49000000000000005</v>
      </c>
      <c r="K17" s="50" t="str">
        <f t="shared" ca="1" si="0"/>
        <v>+</v>
      </c>
      <c r="L17" s="36">
        <f t="shared" ca="1" si="1"/>
        <v>1</v>
      </c>
      <c r="M17" s="36">
        <f t="shared" ca="1" si="2"/>
        <v>1</v>
      </c>
      <c r="N17" s="36">
        <f t="shared" ca="1" si="3"/>
        <v>0</v>
      </c>
      <c r="O17" s="4">
        <f t="shared" ca="1" si="6"/>
        <v>2</v>
      </c>
      <c r="P17" s="61">
        <f t="shared" ca="1" si="7"/>
        <v>0.5</v>
      </c>
      <c r="Q17" s="61">
        <f t="shared" ca="1" si="8"/>
        <v>0.5</v>
      </c>
      <c r="R17" s="61">
        <f t="shared" ca="1" si="9"/>
        <v>0</v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-0.15027852789812973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-0.148679612891635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0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1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-0.141038324068673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1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0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-0.11249096861821939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1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0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0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-0.11125482036127471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0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0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1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-0.10336680954149835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0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1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-0.10212871960048236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0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1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0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-0.10193605509682269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0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1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-8.1796657040959619E-2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1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0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-8.1633615777050306E-2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0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1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-6.8677577656377942E-2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1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0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-6.6479765734146434E-2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0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1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-6.5582107474216444E-2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1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0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-6.5024072542608558E-2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0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1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-6.3998926108712995E-2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1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0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-5.8992639312026363E-2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1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-5.8190196796682192E-2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0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1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-5.7100865466827688E-2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1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0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-5.1388603169410185E-2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0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1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-5.0418660694704853E-2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0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1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-4.820012226203807E-2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1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0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-4.5207357406849447E-2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0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1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-4.4673450218472743E-2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0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1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-3.8168781649838834E-2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0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0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1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-3.0297561000992401E-2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1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0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-2.9004679989217796E-2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1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0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0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-2.1315870001461512E-2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0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1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-2.1095068888933977E-2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0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1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-1.6435571874471699E-2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0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0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1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-1.3698660693312215E-2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0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1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0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-8.0847639360998591E-3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1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0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-7.9559868894335528E-4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0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1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1.9586518858154545E-3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1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0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0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8.319512323592182E-3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0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1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1.2131826896879305E-2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1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0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1.5723247342531277E-2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0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1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1.6808896134933526E-2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0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1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1.8536335544588223E-2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1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0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0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3.0495468280434812E-2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3.650634629527949E-2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1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0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3.853423374471987E-2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0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1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0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3.9009850472313978E-2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0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1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4.0684353119712746E-2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0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1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4.1838659689285018E-2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1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4.5664343067453483E-2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1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4.7851269609688885E-2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0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1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5.5526680911768711E-2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1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5.7340302362421491E-2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6.5983054173755384E-2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1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0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7.6608007021823799E-2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1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7.8037622327921996E-2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7.9900361405109699E-2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0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0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1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8.6197412606521251E-2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0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1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8.8209680114066824E-2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0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1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0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8.8977320175563479E-2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0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0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1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8.9717525729212877E-2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0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0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1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9.4392638352537528E-2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1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9.6189570603439023E-2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1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0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9.8464915817032539E-2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0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0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1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9.8880799506238182E-2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0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1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9.9534721707535967E-2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0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0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1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0.10038956290515944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0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0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1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0.10518666409550947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0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1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0.10559618903157308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0.10891746451255657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0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1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0.10902597897388966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1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0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0.11192756413565008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1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0.1121348358664449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1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0.11872750097943618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1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0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0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0.12191490615158895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0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0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1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0.12259920703972527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0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1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0.1342030509986829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1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0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0.13579505875782316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1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0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0.13817859706591373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0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1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0.14015133876605601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1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0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0.14521742019681105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0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1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0.15033990643650808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0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1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0.151422905849391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0.15494612399763907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0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0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1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0.15902519564418749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1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0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0.16090836543781095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1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0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0.16342308705700281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1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0.1650532752725975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0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1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0.17075859875443777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0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1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0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0.17768550220038848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1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0.18144340609214149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0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1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0.18247865028507415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0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1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0.18287197500594332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1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0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0.18572292245734956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0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1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0.18886513866986387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1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0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0.19009565284553576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0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1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0.19045542485562272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1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0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0.19159532524084777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0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1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0.1930504145454206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1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0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0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0.19384689987932835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1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0.19988795551741867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0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1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0.20013199034176021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1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0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0.20368517031126854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1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0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0.21207924523486832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1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0.21418754004500085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1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0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0.21644809270549525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0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1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0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0.21761540318902561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0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0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1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0.22484570000570758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0.23176785569391112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0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1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0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0.23403856131880363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1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0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0.23710137008069876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1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0.24478636476401894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1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0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0.25430600147217852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1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0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0.26729120997715672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1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0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0.28202412191312232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0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0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1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0.28259819468196912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0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1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0.28526860189239667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1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0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0.29237697122424766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1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0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0.30107173566968082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1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0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0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0.30807573057841919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1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0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0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0.3191968909054701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0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0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1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0.32018730986141719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1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0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0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0.32203436397862117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1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0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0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0.3290364469327991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0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0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1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0.32983867516453436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1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0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0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0.3347682764901958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1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0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0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0.34062639334312284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1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0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0.34132218186250252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0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0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1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0.34395557894087303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1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0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0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0.34664677374947406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1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0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0.352943331306252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0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1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0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0.35822173916956279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1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0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0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0.35837941313032484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1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0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0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0.36477792035934886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0.37136150876470309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1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0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0.37800494306257693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0.38180470263248245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0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0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1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0.40091576119494077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1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0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0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0.41065418708257528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0.41535763775396162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1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0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0.41927562647693462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1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0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0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>
        <f ca="1">IFERROR(LARGE(OFFSET('Program and Results'!$V$1,MATCH('Distribution of data (Se Diff)'!$A$2,'Program and Results'!$A:$A,0),0,500,1),$B$2-B154),"")</f>
        <v>0.42022847083691062</v>
      </c>
      <c r="D154" s="47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>1</v>
      </c>
      <c r="E154" s="47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>0</v>
      </c>
      <c r="F154" s="47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>0</v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>
        <f ca="1">IFERROR(LARGE(OFFSET('Program and Results'!$V$1,MATCH('Distribution of data (Se Diff)'!$A$2,'Program and Results'!$A:$A,0),0,500,1),$B$2-B155),"")</f>
        <v>0.4231434100759377</v>
      </c>
      <c r="D155" s="47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>1</v>
      </c>
      <c r="E155" s="47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>0</v>
      </c>
      <c r="F155" s="47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>0</v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>
        <f ca="1">IFERROR(LARGE(OFFSET('Program and Results'!$V$1,MATCH('Distribution of data (Se Diff)'!$A$2,'Program and Results'!$A:$A,0),0,500,1),$B$2-B156),"")</f>
        <v>0.42485599664874574</v>
      </c>
      <c r="D156" s="47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>1</v>
      </c>
      <c r="E156" s="47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>0</v>
      </c>
      <c r="F156" s="47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>0</v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>
        <f ca="1">IFERROR(LARGE(OFFSET('Program and Results'!$V$1,MATCH('Distribution of data (Se Diff)'!$A$2,'Program and Results'!$A:$A,0),0,500,1),$B$2-B157),"")</f>
        <v>0.43230081878016735</v>
      </c>
      <c r="D157" s="47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>1</v>
      </c>
      <c r="E157" s="47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>0</v>
      </c>
      <c r="F157" s="47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>0</v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>
        <f ca="1">IFERROR(LARGE(OFFSET('Program and Results'!$V$1,MATCH('Distribution of data (Se Diff)'!$A$2,'Program and Results'!$A:$A,0),0,500,1),$B$2-B158),"")</f>
        <v>0.4750290806735773</v>
      </c>
      <c r="D158" s="47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>1</v>
      </c>
      <c r="E158" s="47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>0</v>
      </c>
      <c r="F158" s="47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>0</v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>
        <f ca="1">IFERROR(LARGE(OFFSET('Program and Results'!$V$1,MATCH('Distribution of data (Se Diff)'!$A$2,'Program and Results'!$A:$A,0),0,500,1),$B$2-B159),"")</f>
        <v>0.47940365798514084</v>
      </c>
      <c r="D159" s="47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>1</v>
      </c>
      <c r="E159" s="47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>0</v>
      </c>
      <c r="F159" s="47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>0</v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>
        <f ca="1">IFERROR(LARGE(OFFSET('Program and Results'!$V$1,MATCH('Distribution of data (Se Diff)'!$A$2,'Program and Results'!$A:$A,0),0,500,1),$B$2-B160),"")</f>
        <v>0.52407440454655929</v>
      </c>
      <c r="D160" s="47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>1</v>
      </c>
      <c r="E160" s="47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>0</v>
      </c>
      <c r="F160" s="47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>0</v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>
        <f ca="1">IFERROR(LARGE(OFFSET('Program and Results'!$V$1,MATCH('Distribution of data (Se Diff)'!$A$2,'Program and Results'!$A:$A,0),0,500,1),$B$2-B161),"")</f>
        <v>0.53682478804640055</v>
      </c>
      <c r="D161" s="47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>0</v>
      </c>
      <c r="E161" s="47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>1</v>
      </c>
      <c r="F161" s="47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>0</v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 t="str">
        <f ca="1">IFERROR(LARGE(OFFSET('Program and Results'!$V$1,MATCH('Distribution of data (Se Diff)'!$A$2,'Program and Results'!$A:$A,0),0,500,1),$B$2-B162),"")</f>
        <v/>
      </c>
      <c r="D162" s="47" t="str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/>
      </c>
      <c r="E162" s="47" t="str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/>
      </c>
      <c r="F162" s="47" t="str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/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 t="str">
        <f ca="1">IFERROR(LARGE(OFFSET('Program and Results'!$V$1,MATCH('Distribution of data (Se Diff)'!$A$2,'Program and Results'!$A:$A,0),0,500,1),$B$2-B163),"")</f>
        <v/>
      </c>
      <c r="D163" s="47" t="str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/>
      </c>
      <c r="E163" s="47" t="str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/>
      </c>
      <c r="F163" s="47" t="str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/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 t="str">
        <f ca="1">IFERROR(LARGE(OFFSET('Program and Results'!$V$1,MATCH('Distribution of data (Se Diff)'!$A$2,'Program and Results'!$A:$A,0),0,500,1),$B$2-B164),"")</f>
        <v/>
      </c>
      <c r="D164" s="47" t="str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/>
      </c>
      <c r="E164" s="47" t="str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/>
      </c>
      <c r="F164" s="47" t="str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/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 t="str">
        <f ca="1">IFERROR(LARGE(OFFSET('Program and Results'!$V$1,MATCH('Distribution of data (Se Diff)'!$A$2,'Program and Results'!$A:$A,0),0,500,1),$B$2-B165),"")</f>
        <v/>
      </c>
      <c r="D165" s="47" t="str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/>
      </c>
      <c r="E165" s="47" t="str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/>
      </c>
      <c r="F165" s="47" t="str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/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 t="str">
        <f ca="1">IFERROR(LARGE(OFFSET('Program and Results'!$V$1,MATCH('Distribution of data (Se Diff)'!$A$2,'Program and Results'!$A:$A,0),0,500,1),$B$2-B166),"")</f>
        <v/>
      </c>
      <c r="D166" s="47" t="str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/>
      </c>
      <c r="E166" s="47" t="str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/>
      </c>
      <c r="F166" s="47" t="str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/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 t="str">
        <f ca="1">IFERROR(LARGE(OFFSET('Program and Results'!$V$1,MATCH('Distribution of data (Se Diff)'!$A$2,'Program and Results'!$A:$A,0),0,500,1),$B$2-B167),"")</f>
        <v/>
      </c>
      <c r="D167" s="47" t="str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/>
      </c>
      <c r="E167" s="47" t="str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/>
      </c>
      <c r="F167" s="47" t="str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/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 t="str">
        <f ca="1">IFERROR(LARGE(OFFSET('Program and Results'!$V$1,MATCH('Distribution of data (Se Diff)'!$A$2,'Program and Results'!$A:$A,0),0,500,1),$B$2-B168),"")</f>
        <v/>
      </c>
      <c r="D168" s="47" t="str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/>
      </c>
      <c r="E168" s="47" t="str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/>
      </c>
      <c r="F168" s="47" t="str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/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 t="str">
        <f ca="1">IFERROR(LARGE(OFFSET('Program and Results'!$V$1,MATCH('Distribution of data (Se Diff)'!$A$2,'Program and Results'!$A:$A,0),0,500,1),$B$2-B169),"")</f>
        <v/>
      </c>
      <c r="D169" s="47" t="str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/>
      </c>
      <c r="E169" s="47" t="str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/>
      </c>
      <c r="F169" s="47" t="str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/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 t="str">
        <f ca="1">IFERROR(LARGE(OFFSET('Program and Results'!$V$1,MATCH('Distribution of data (Se Diff)'!$A$2,'Program and Results'!$A:$A,0),0,500,1),$B$2-B170),"")</f>
        <v/>
      </c>
      <c r="D170" s="47" t="str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/>
      </c>
      <c r="E170" s="47" t="str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/>
      </c>
      <c r="F170" s="47" t="str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/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 t="str">
        <f ca="1">IFERROR(LARGE(OFFSET('Program and Results'!$V$1,MATCH('Distribution of data (Se Diff)'!$A$2,'Program and Results'!$A:$A,0),0,500,1),$B$2-B171),"")</f>
        <v/>
      </c>
      <c r="D171" s="47" t="str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/>
      </c>
      <c r="E171" s="47" t="str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/>
      </c>
      <c r="F171" s="47" t="str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/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 t="str">
        <f ca="1">IFERROR(LARGE(OFFSET('Program and Results'!$V$1,MATCH('Distribution of data (Se Diff)'!$A$2,'Program and Results'!$A:$A,0),0,500,1),$B$2-B172),"")</f>
        <v/>
      </c>
      <c r="D172" s="47" t="str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/>
      </c>
      <c r="E172" s="47" t="str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/>
      </c>
      <c r="F172" s="47" t="str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/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 t="str">
        <f ca="1">IFERROR(LARGE(OFFSET('Program and Results'!$V$1,MATCH('Distribution of data (Se Diff)'!$A$2,'Program and Results'!$A:$A,0),0,500,1),$B$2-B173),"")</f>
        <v/>
      </c>
      <c r="D173" s="47" t="str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/>
      </c>
      <c r="E173" s="47" t="str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/>
      </c>
      <c r="F173" s="47" t="str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/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 t="str">
        <f ca="1">IFERROR(LARGE(OFFSET('Program and Results'!$V$1,MATCH('Distribution of data (Se Diff)'!$A$2,'Program and Results'!$A:$A,0),0,500,1),$B$2-B174),"")</f>
        <v/>
      </c>
      <c r="D174" s="47" t="str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/>
      </c>
      <c r="E174" s="47" t="str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/>
      </c>
      <c r="F174" s="47" t="str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/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 t="str">
        <f ca="1">IFERROR(LARGE(OFFSET('Program and Results'!$V$1,MATCH('Distribution of data (Se Diff)'!$A$2,'Program and Results'!$A:$A,0),0,500,1),$B$2-B175),"")</f>
        <v/>
      </c>
      <c r="D175" s="47" t="str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/>
      </c>
      <c r="E175" s="47" t="str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/>
      </c>
      <c r="F175" s="47" t="str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/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 t="str">
        <f ca="1">IFERROR(LARGE(OFFSET('Program and Results'!$V$1,MATCH('Distribution of data (Se Diff)'!$A$2,'Program and Results'!$A:$A,0),0,500,1),$B$2-B176),"")</f>
        <v/>
      </c>
      <c r="D176" s="47" t="str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/>
      </c>
      <c r="E176" s="47" t="str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/>
      </c>
      <c r="F176" s="47" t="str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/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 t="str">
        <f ca="1">IFERROR(LARGE(OFFSET('Program and Results'!$V$1,MATCH('Distribution of data (Se Diff)'!$A$2,'Program and Results'!$A:$A,0),0,500,1),$B$2-B177),"")</f>
        <v/>
      </c>
      <c r="D177" s="47" t="str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/>
      </c>
      <c r="E177" s="47" t="str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/>
      </c>
      <c r="F177" s="47" t="str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/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 t="str">
        <f ca="1">IFERROR(LARGE(OFFSET('Program and Results'!$V$1,MATCH('Distribution of data (Se Diff)'!$A$2,'Program and Results'!$A:$A,0),0,500,1),$B$2-B178),"")</f>
        <v/>
      </c>
      <c r="D178" s="47" t="str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/>
      </c>
      <c r="E178" s="47" t="str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/>
      </c>
      <c r="F178" s="47" t="str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/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 t="str">
        <f ca="1">IFERROR(LARGE(OFFSET('Program and Results'!$V$1,MATCH('Distribution of data (Se Diff)'!$A$2,'Program and Results'!$A:$A,0),0,500,1),$B$2-B179),"")</f>
        <v/>
      </c>
      <c r="D179" s="47" t="str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/>
      </c>
      <c r="E179" s="47" t="str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/>
      </c>
      <c r="F179" s="47" t="str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/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 t="str">
        <f ca="1">IFERROR(LARGE(OFFSET('Program and Results'!$V$1,MATCH('Distribution of data (Se Diff)'!$A$2,'Program and Results'!$A:$A,0),0,500,1),$B$2-B180),"")</f>
        <v/>
      </c>
      <c r="D180" s="47" t="str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/>
      </c>
      <c r="E180" s="47" t="str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/>
      </c>
      <c r="F180" s="47" t="str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/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 t="str">
        <f ca="1">IFERROR(LARGE(OFFSET('Program and Results'!$V$1,MATCH('Distribution of data (Se Diff)'!$A$2,'Program and Results'!$A:$A,0),0,500,1),$B$2-B181),"")</f>
        <v/>
      </c>
      <c r="D181" s="47" t="str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/>
      </c>
      <c r="E181" s="47" t="str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/>
      </c>
      <c r="F181" s="47" t="str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/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 t="str">
        <f ca="1">IFERROR(LARGE(OFFSET('Program and Results'!$V$1,MATCH('Distribution of data (Se Diff)'!$A$2,'Program and Results'!$A:$A,0),0,500,1),$B$2-B182),"")</f>
        <v/>
      </c>
      <c r="D182" s="47" t="str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/>
      </c>
      <c r="E182" s="47" t="str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/>
      </c>
      <c r="F182" s="47" t="str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/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 t="str">
        <f ca="1">IFERROR(LARGE(OFFSET('Program and Results'!$V$1,MATCH('Distribution of data (Se Diff)'!$A$2,'Program and Results'!$A:$A,0),0,500,1),$B$2-B183),"")</f>
        <v/>
      </c>
      <c r="D183" s="47" t="str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/>
      </c>
      <c r="E183" s="47" t="str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/>
      </c>
      <c r="F183" s="47" t="str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/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 t="str">
        <f ca="1">IFERROR(LARGE(OFFSET('Program and Results'!$V$1,MATCH('Distribution of data (Se Diff)'!$A$2,'Program and Results'!$A:$A,0),0,500,1),$B$2-B184),"")</f>
        <v/>
      </c>
      <c r="D184" s="47" t="str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/>
      </c>
      <c r="E184" s="47" t="str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/>
      </c>
      <c r="F184" s="47" t="str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/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 t="str">
        <f ca="1">IFERROR(LARGE(OFFSET('Program and Results'!$V$1,MATCH('Distribution of data (Se Diff)'!$A$2,'Program and Results'!$A:$A,0),0,500,1),$B$2-B185),"")</f>
        <v/>
      </c>
      <c r="D185" s="47" t="str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/>
      </c>
      <c r="E185" s="47" t="str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/>
      </c>
      <c r="F185" s="47" t="str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/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 t="str">
        <f ca="1">IFERROR(LARGE(OFFSET('Program and Results'!$V$1,MATCH('Distribution of data (Se Diff)'!$A$2,'Program and Results'!$A:$A,0),0,500,1),$B$2-B186),"")</f>
        <v/>
      </c>
      <c r="D186" s="47" t="str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/>
      </c>
      <c r="E186" s="47" t="str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/>
      </c>
      <c r="F186" s="47" t="str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/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 t="str">
        <f ca="1">IFERROR(LARGE(OFFSET('Program and Results'!$V$1,MATCH('Distribution of data (Se Diff)'!$A$2,'Program and Results'!$A:$A,0),0,500,1),$B$2-B187),"")</f>
        <v/>
      </c>
      <c r="D187" s="47" t="str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/>
      </c>
      <c r="E187" s="47" t="str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/>
      </c>
      <c r="F187" s="47" t="str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/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 t="str">
        <f ca="1">IFERROR(LARGE(OFFSET('Program and Results'!$V$1,MATCH('Distribution of data (Se Diff)'!$A$2,'Program and Results'!$A:$A,0),0,500,1),$B$2-B188),"")</f>
        <v/>
      </c>
      <c r="D188" s="47" t="str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/>
      </c>
      <c r="E188" s="47" t="str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/>
      </c>
      <c r="F188" s="47" t="str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/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 t="str">
        <f ca="1">IFERROR(LARGE(OFFSET('Program and Results'!$V$1,MATCH('Distribution of data (Se Diff)'!$A$2,'Program and Results'!$A:$A,0),0,500,1),$B$2-B189),"")</f>
        <v/>
      </c>
      <c r="D189" s="47" t="str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/>
      </c>
      <c r="E189" s="47" t="str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/>
      </c>
      <c r="F189" s="47" t="str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/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 t="str">
        <f ca="1">IFERROR(LARGE(OFFSET('Program and Results'!$V$1,MATCH('Distribution of data (Se Diff)'!$A$2,'Program and Results'!$A:$A,0),0,500,1),$B$2-B190),"")</f>
        <v/>
      </c>
      <c r="D190" s="47" t="str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/>
      </c>
      <c r="E190" s="47" t="str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/>
      </c>
      <c r="F190" s="47" t="str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/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 t="str">
        <f ca="1">IFERROR(LARGE(OFFSET('Program and Results'!$V$1,MATCH('Distribution of data (Se Diff)'!$A$2,'Program and Results'!$A:$A,0),0,500,1),$B$2-B191),"")</f>
        <v/>
      </c>
      <c r="D191" s="47" t="str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/>
      </c>
      <c r="E191" s="47" t="str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/>
      </c>
      <c r="F191" s="47" t="str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/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 t="str">
        <f ca="1">IFERROR(LARGE(OFFSET('Program and Results'!$V$1,MATCH('Distribution of data (Se Diff)'!$A$2,'Program and Results'!$A:$A,0),0,500,1),$B$2-B192),"")</f>
        <v/>
      </c>
      <c r="D192" s="47" t="str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/>
      </c>
      <c r="E192" s="47" t="str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/>
      </c>
      <c r="F192" s="47" t="str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/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 t="str">
        <f ca="1">IFERROR(LARGE(OFFSET('Program and Results'!$V$1,MATCH('Distribution of data (Se Diff)'!$A$2,'Program and Results'!$A:$A,0),0,500,1),$B$2-B193),"")</f>
        <v/>
      </c>
      <c r="D193" s="47" t="str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/>
      </c>
      <c r="E193" s="47" t="str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/>
      </c>
      <c r="F193" s="47" t="str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/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 t="str">
        <f ca="1">IFERROR(LARGE(OFFSET('Program and Results'!$V$1,MATCH('Distribution of data (Se Diff)'!$A$2,'Program and Results'!$A:$A,0),0,500,1),$B$2-B194),"")</f>
        <v/>
      </c>
      <c r="D194" s="47" t="str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/>
      </c>
      <c r="E194" s="47" t="str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/>
      </c>
      <c r="F194" s="47" t="str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/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 t="str">
        <f ca="1">IFERROR(LARGE(OFFSET('Program and Results'!$V$1,MATCH('Distribution of data (Se Diff)'!$A$2,'Program and Results'!$A:$A,0),0,500,1),$B$2-B195),"")</f>
        <v/>
      </c>
      <c r="D195" s="47" t="str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/>
      </c>
      <c r="E195" s="47" t="str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/>
      </c>
      <c r="F195" s="47" t="str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/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 t="str">
        <f ca="1">IFERROR(LARGE(OFFSET('Program and Results'!$V$1,MATCH('Distribution of data (Se Diff)'!$A$2,'Program and Results'!$A:$A,0),0,500,1),$B$2-B196),"")</f>
        <v/>
      </c>
      <c r="D196" s="47" t="str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/>
      </c>
      <c r="E196" s="47" t="str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/>
      </c>
      <c r="F196" s="47" t="str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/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 t="str">
        <f ca="1">IFERROR(LARGE(OFFSET('Program and Results'!$V$1,MATCH('Distribution of data (Se Diff)'!$A$2,'Program and Results'!$A:$A,0),0,500,1),$B$2-B197),"")</f>
        <v/>
      </c>
      <c r="D197" s="47" t="str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/>
      </c>
      <c r="E197" s="47" t="str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/>
      </c>
      <c r="F197" s="47" t="str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/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 t="str">
        <f ca="1">IFERROR(LARGE(OFFSET('Program and Results'!$V$1,MATCH('Distribution of data (Se Diff)'!$A$2,'Program and Results'!$A:$A,0),0,500,1),$B$2-B198),"")</f>
        <v/>
      </c>
      <c r="D198" s="47" t="str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/>
      </c>
      <c r="E198" s="47" t="str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/>
      </c>
      <c r="F198" s="47" t="str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/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 t="str">
        <f ca="1">IFERROR(LARGE(OFFSET('Program and Results'!$V$1,MATCH('Distribution of data (Se Diff)'!$A$2,'Program and Results'!$A:$A,0),0,500,1),$B$2-B199),"")</f>
        <v/>
      </c>
      <c r="D199" s="47" t="str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/>
      </c>
      <c r="E199" s="47" t="str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/>
      </c>
      <c r="F199" s="47" t="str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/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 t="str">
        <f ca="1">IFERROR(LARGE(OFFSET('Program and Results'!$V$1,MATCH('Distribution of data (Se Diff)'!$A$2,'Program and Results'!$A:$A,0),0,500,1),$B$2-B200),"")</f>
        <v/>
      </c>
      <c r="D200" s="47" t="str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/>
      </c>
      <c r="E200" s="47" t="str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/>
      </c>
      <c r="F200" s="47" t="str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/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 t="str">
        <f ca="1">IFERROR(LARGE(OFFSET('Program and Results'!$V$1,MATCH('Distribution of data (Se Diff)'!$A$2,'Program and Results'!$A:$A,0),0,500,1),$B$2-B201),"")</f>
        <v/>
      </c>
      <c r="D201" s="47" t="str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/>
      </c>
      <c r="E201" s="47" t="str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/>
      </c>
      <c r="F201" s="47" t="str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/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 t="str">
        <f ca="1">IFERROR(LARGE(OFFSET('Program and Results'!$V$1,MATCH('Distribution of data (Se Diff)'!$A$2,'Program and Results'!$A:$A,0),0,500,1),$B$2-B202),"")</f>
        <v/>
      </c>
      <c r="D202" s="47" t="str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/>
      </c>
      <c r="E202" s="47" t="str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/>
      </c>
      <c r="F202" s="47" t="str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/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 t="str">
        <f ca="1">IFERROR(LARGE(OFFSET('Program and Results'!$V$1,MATCH('Distribution of data (Se Diff)'!$A$2,'Program and Results'!$A:$A,0),0,500,1),$B$2-B203),"")</f>
        <v/>
      </c>
      <c r="D203" s="47" t="str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/>
      </c>
      <c r="E203" s="47" t="str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/>
      </c>
      <c r="F203" s="47" t="str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/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 t="str">
        <f ca="1">IFERROR(LARGE(OFFSET('Program and Results'!$V$1,MATCH('Distribution of data (Se Diff)'!$A$2,'Program and Results'!$A:$A,0),0,500,1),$B$2-B204),"")</f>
        <v/>
      </c>
      <c r="D204" s="47" t="str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/>
      </c>
      <c r="E204" s="47" t="str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/>
      </c>
      <c r="F204" s="47" t="str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/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 t="str">
        <f ca="1">IFERROR(LARGE(OFFSET('Program and Results'!$V$1,MATCH('Distribution of data (Se Diff)'!$A$2,'Program and Results'!$A:$A,0),0,500,1),$B$2-B205),"")</f>
        <v/>
      </c>
      <c r="D205" s="47" t="str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/>
      </c>
      <c r="E205" s="47" t="str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/>
      </c>
      <c r="F205" s="47" t="str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/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 t="str">
        <f ca="1">IFERROR(LARGE(OFFSET('Program and Results'!$V$1,MATCH('Distribution of data (Se Diff)'!$A$2,'Program and Results'!$A:$A,0),0,500,1),$B$2-B206),"")</f>
        <v/>
      </c>
      <c r="D206" s="47" t="str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/>
      </c>
      <c r="E206" s="47" t="str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/>
      </c>
      <c r="F206" s="47" t="str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/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 t="str">
        <f ca="1">IFERROR(LARGE(OFFSET('Program and Results'!$V$1,MATCH('Distribution of data (Se Diff)'!$A$2,'Program and Results'!$A:$A,0),0,500,1),$B$2-B207),"")</f>
        <v/>
      </c>
      <c r="D207" s="47" t="str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/>
      </c>
      <c r="E207" s="47" t="str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/>
      </c>
      <c r="F207" s="47" t="str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/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 t="str">
        <f ca="1">IFERROR(LARGE(OFFSET('Program and Results'!$V$1,MATCH('Distribution of data (Se Diff)'!$A$2,'Program and Results'!$A:$A,0),0,500,1),$B$2-B208),"")</f>
        <v/>
      </c>
      <c r="D208" s="47" t="str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/>
      </c>
      <c r="E208" s="47" t="str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/>
      </c>
      <c r="F208" s="47" t="str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/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 t="str">
        <f ca="1">IFERROR(LARGE(OFFSET('Program and Results'!$V$1,MATCH('Distribution of data (Se Diff)'!$A$2,'Program and Results'!$A:$A,0),0,500,1),$B$2-B209),"")</f>
        <v/>
      </c>
      <c r="D209" s="47" t="str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/>
      </c>
      <c r="E209" s="47" t="str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/>
      </c>
      <c r="F209" s="47" t="str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/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 t="str">
        <f ca="1">IFERROR(LARGE(OFFSET('Program and Results'!$V$1,MATCH('Distribution of data (Se Diff)'!$A$2,'Program and Results'!$A:$A,0),0,500,1),$B$2-B210),"")</f>
        <v/>
      </c>
      <c r="D210" s="47" t="str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/>
      </c>
      <c r="E210" s="47" t="str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/>
      </c>
      <c r="F210" s="47" t="str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/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 t="str">
        <f ca="1">IFERROR(LARGE(OFFSET('Program and Results'!$V$1,MATCH('Distribution of data (Se Diff)'!$A$2,'Program and Results'!$A:$A,0),0,500,1),$B$2-B211),"")</f>
        <v/>
      </c>
      <c r="D211" s="47" t="str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/>
      </c>
      <c r="E211" s="47" t="str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/>
      </c>
      <c r="F211" s="47" t="str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/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 t="str">
        <f ca="1">IFERROR(LARGE(OFFSET('Program and Results'!$V$1,MATCH('Distribution of data (Se Diff)'!$A$2,'Program and Results'!$A:$A,0),0,500,1),$B$2-B212),"")</f>
        <v/>
      </c>
      <c r="D212" s="47" t="str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/>
      </c>
      <c r="E212" s="47" t="str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/>
      </c>
      <c r="F212" s="47" t="str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/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 t="str">
        <f ca="1">IFERROR(LARGE(OFFSET('Program and Results'!$V$1,MATCH('Distribution of data (Se Diff)'!$A$2,'Program and Results'!$A:$A,0),0,500,1),$B$2-B213),"")</f>
        <v/>
      </c>
      <c r="D213" s="47" t="str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/>
      </c>
      <c r="E213" s="47" t="str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/>
      </c>
      <c r="F213" s="47" t="str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/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 t="str">
        <f ca="1">IFERROR(LARGE(OFFSET('Program and Results'!$V$1,MATCH('Distribution of data (Se Diff)'!$A$2,'Program and Results'!$A:$A,0),0,500,1),$B$2-B214),"")</f>
        <v/>
      </c>
      <c r="D214" s="47" t="str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/>
      </c>
      <c r="E214" s="47" t="str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/>
      </c>
      <c r="F214" s="47" t="str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/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 t="str">
        <f ca="1">IFERROR(LARGE(OFFSET('Program and Results'!$V$1,MATCH('Distribution of data (Se Diff)'!$A$2,'Program and Results'!$A:$A,0),0,500,1),$B$2-B215),"")</f>
        <v/>
      </c>
      <c r="D215" s="47" t="str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/>
      </c>
      <c r="E215" s="47" t="str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/>
      </c>
      <c r="F215" s="47" t="str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/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 t="str">
        <f ca="1">IFERROR(LARGE(OFFSET('Program and Results'!$V$1,MATCH('Distribution of data (Se Diff)'!$A$2,'Program and Results'!$A:$A,0),0,500,1),$B$2-B216),"")</f>
        <v/>
      </c>
      <c r="D216" s="47" t="str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/>
      </c>
      <c r="E216" s="47" t="str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/>
      </c>
      <c r="F216" s="47" t="str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/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 t="str">
        <f ca="1">IFERROR(LARGE(OFFSET('Program and Results'!$V$1,MATCH('Distribution of data (Se Diff)'!$A$2,'Program and Results'!$A:$A,0),0,500,1),$B$2-B217),"")</f>
        <v/>
      </c>
      <c r="D217" s="47" t="str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/>
      </c>
      <c r="E217" s="47" t="str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/>
      </c>
      <c r="F217" s="47" t="str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/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 t="str">
        <f ca="1">IFERROR(LARGE(OFFSET('Program and Results'!$V$1,MATCH('Distribution of data (Se Diff)'!$A$2,'Program and Results'!$A:$A,0),0,500,1),$B$2-B218),"")</f>
        <v/>
      </c>
      <c r="D218" s="47" t="str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/>
      </c>
      <c r="E218" s="47" t="str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/>
      </c>
      <c r="F218" s="47" t="str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/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 t="str">
        <f ca="1">IFERROR(LARGE(OFFSET('Program and Results'!$V$1,MATCH('Distribution of data (Se Diff)'!$A$2,'Program and Results'!$A:$A,0),0,500,1),$B$2-B219),"")</f>
        <v/>
      </c>
      <c r="D219" s="47" t="str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/>
      </c>
      <c r="E219" s="47" t="str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/>
      </c>
      <c r="F219" s="47" t="str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/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 t="str">
        <f ca="1">IFERROR(LARGE(OFFSET('Program and Results'!$V$1,MATCH('Distribution of data (Se Diff)'!$A$2,'Program and Results'!$A:$A,0),0,500,1),$B$2-B220),"")</f>
        <v/>
      </c>
      <c r="D220" s="47" t="str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/>
      </c>
      <c r="E220" s="47" t="str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/>
      </c>
      <c r="F220" s="47" t="str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/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 t="str">
        <f ca="1">IFERROR(LARGE(OFFSET('Program and Results'!$V$1,MATCH('Distribution of data (Se Diff)'!$A$2,'Program and Results'!$A:$A,0),0,500,1),$B$2-B221),"")</f>
        <v/>
      </c>
      <c r="D221" s="47" t="str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/>
      </c>
      <c r="E221" s="47" t="str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/>
      </c>
      <c r="F221" s="47" t="str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/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 t="str">
        <f ca="1">IFERROR(LARGE(OFFSET('Program and Results'!$V$1,MATCH('Distribution of data (Se Diff)'!$A$2,'Program and Results'!$A:$A,0),0,500,1),$B$2-B222),"")</f>
        <v/>
      </c>
      <c r="D222" s="47" t="str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/>
      </c>
      <c r="E222" s="47" t="str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/>
      </c>
      <c r="F222" s="47" t="str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/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 t="str">
        <f ca="1">IFERROR(LARGE(OFFSET('Program and Results'!$V$1,MATCH('Distribution of data (Se Diff)'!$A$2,'Program and Results'!$A:$A,0),0,500,1),$B$2-B223),"")</f>
        <v/>
      </c>
      <c r="D223" s="47" t="str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/>
      </c>
      <c r="E223" s="47" t="str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/>
      </c>
      <c r="F223" s="47" t="str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/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 t="str">
        <f ca="1">IFERROR(LARGE(OFFSET('Program and Results'!$V$1,MATCH('Distribution of data (Se Diff)'!$A$2,'Program and Results'!$A:$A,0),0,500,1),$B$2-B224),"")</f>
        <v/>
      </c>
      <c r="D224" s="47" t="str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/>
      </c>
      <c r="E224" s="47" t="str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/>
      </c>
      <c r="F224" s="47" t="str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/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 t="str">
        <f ca="1">IFERROR(LARGE(OFFSET('Program and Results'!$V$1,MATCH('Distribution of data (Se Diff)'!$A$2,'Program and Results'!$A:$A,0),0,500,1),$B$2-B225),"")</f>
        <v/>
      </c>
      <c r="D225" s="47" t="str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/>
      </c>
      <c r="E225" s="47" t="str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/>
      </c>
      <c r="F225" s="47" t="str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/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 t="str">
        <f ca="1">IFERROR(LARGE(OFFSET('Program and Results'!$V$1,MATCH('Distribution of data (Se Diff)'!$A$2,'Program and Results'!$A:$A,0),0,500,1),$B$2-B226),"")</f>
        <v/>
      </c>
      <c r="D226" s="47" t="str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/>
      </c>
      <c r="E226" s="47" t="str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/>
      </c>
      <c r="F226" s="47" t="str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/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 t="str">
        <f ca="1">IFERROR(LARGE(OFFSET('Program and Results'!$V$1,MATCH('Distribution of data (Se Diff)'!$A$2,'Program and Results'!$A:$A,0),0,500,1),$B$2-B227),"")</f>
        <v/>
      </c>
      <c r="D227" s="47" t="str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/>
      </c>
      <c r="E227" s="47" t="str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/>
      </c>
      <c r="F227" s="47" t="str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/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 t="str">
        <f ca="1">IFERROR(LARGE(OFFSET('Program and Results'!$V$1,MATCH('Distribution of data (Se Diff)'!$A$2,'Program and Results'!$A:$A,0),0,500,1),$B$2-B228),"")</f>
        <v/>
      </c>
      <c r="D228" s="47" t="str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/>
      </c>
      <c r="E228" s="47" t="str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/>
      </c>
      <c r="F228" s="47" t="str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/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 t="str">
        <f ca="1">IFERROR(LARGE(OFFSET('Program and Results'!$V$1,MATCH('Distribution of data (Se Diff)'!$A$2,'Program and Results'!$A:$A,0),0,500,1),$B$2-B229),"")</f>
        <v/>
      </c>
      <c r="D229" s="47" t="str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/>
      </c>
      <c r="E229" s="47" t="str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/>
      </c>
      <c r="F229" s="47" t="str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/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 t="str">
        <f ca="1">IFERROR(LARGE(OFFSET('Program and Results'!$V$1,MATCH('Distribution of data (Se Diff)'!$A$2,'Program and Results'!$A:$A,0),0,500,1),$B$2-B230),"")</f>
        <v/>
      </c>
      <c r="D230" s="47" t="str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/>
      </c>
      <c r="E230" s="47" t="str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/>
      </c>
      <c r="F230" s="47" t="str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/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 t="str">
        <f ca="1">IFERROR(LARGE(OFFSET('Program and Results'!$V$1,MATCH('Distribution of data (Se Diff)'!$A$2,'Program and Results'!$A:$A,0),0,500,1),$B$2-B231),"")</f>
        <v/>
      </c>
      <c r="D231" s="47" t="str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/>
      </c>
      <c r="E231" s="47" t="str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/>
      </c>
      <c r="F231" s="47" t="str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/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 t="str">
        <f ca="1">IFERROR(LARGE(OFFSET('Program and Results'!$V$1,MATCH('Distribution of data (Se Diff)'!$A$2,'Program and Results'!$A:$A,0),0,500,1),$B$2-B232),"")</f>
        <v/>
      </c>
      <c r="D232" s="47" t="str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/>
      </c>
      <c r="E232" s="47" t="str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/>
      </c>
      <c r="F232" s="47" t="str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/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 t="str">
        <f ca="1">IFERROR(LARGE(OFFSET('Program and Results'!$V$1,MATCH('Distribution of data (Se Diff)'!$A$2,'Program and Results'!$A:$A,0),0,500,1),$B$2-B233),"")</f>
        <v/>
      </c>
      <c r="D233" s="47" t="str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/>
      </c>
      <c r="E233" s="47" t="str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/>
      </c>
      <c r="F233" s="47" t="str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/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 t="str">
        <f ca="1">IFERROR(LARGE(OFFSET('Program and Results'!$V$1,MATCH('Distribution of data (Se Diff)'!$A$2,'Program and Results'!$A:$A,0),0,500,1),$B$2-B234),"")</f>
        <v/>
      </c>
      <c r="D234" s="47" t="str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/>
      </c>
      <c r="E234" s="47" t="str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/>
      </c>
      <c r="F234" s="47" t="str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/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 t="str">
        <f ca="1">IFERROR(LARGE(OFFSET('Program and Results'!$V$1,MATCH('Distribution of data (Se Diff)'!$A$2,'Program and Results'!$A:$A,0),0,500,1),$B$2-B235),"")</f>
        <v/>
      </c>
      <c r="D235" s="47" t="str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/>
      </c>
      <c r="E235" s="47" t="str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/>
      </c>
      <c r="F235" s="47" t="str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/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 t="str">
        <f ca="1">IFERROR(LARGE(OFFSET('Program and Results'!$V$1,MATCH('Distribution of data (Se Diff)'!$A$2,'Program and Results'!$A:$A,0),0,500,1),$B$2-B236),"")</f>
        <v/>
      </c>
      <c r="D236" s="47" t="str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/>
      </c>
      <c r="E236" s="47" t="str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/>
      </c>
      <c r="F236" s="47" t="str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/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 t="str">
        <f ca="1">IFERROR(LARGE(OFFSET('Program and Results'!$V$1,MATCH('Distribution of data (Se Diff)'!$A$2,'Program and Results'!$A:$A,0),0,500,1),$B$2-B237),"")</f>
        <v/>
      </c>
      <c r="D237" s="47" t="str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/>
      </c>
      <c r="E237" s="47" t="str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/>
      </c>
      <c r="F237" s="47" t="str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/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 t="str">
        <f ca="1">IFERROR(LARGE(OFFSET('Program and Results'!$V$1,MATCH('Distribution of data (Se Diff)'!$A$2,'Program and Results'!$A:$A,0),0,500,1),$B$2-B238),"")</f>
        <v/>
      </c>
      <c r="D238" s="47" t="str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/>
      </c>
      <c r="E238" s="47" t="str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/>
      </c>
      <c r="F238" s="47" t="str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/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 t="str">
        <f ca="1">IFERROR(LARGE(OFFSET('Program and Results'!$V$1,MATCH('Distribution of data (Se Diff)'!$A$2,'Program and Results'!$A:$A,0),0,500,1),$B$2-B239),"")</f>
        <v/>
      </c>
      <c r="D239" s="47" t="str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/>
      </c>
      <c r="E239" s="47" t="str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/>
      </c>
      <c r="F239" s="47" t="str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/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 t="str">
        <f ca="1">IFERROR(LARGE(OFFSET('Program and Results'!$V$1,MATCH('Distribution of data (Se Diff)'!$A$2,'Program and Results'!$A:$A,0),0,500,1),$B$2-B240),"")</f>
        <v/>
      </c>
      <c r="D240" s="47" t="str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/>
      </c>
      <c r="E240" s="47" t="str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/>
      </c>
      <c r="F240" s="47" t="str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/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 t="str">
        <f ca="1">IFERROR(LARGE(OFFSET('Program and Results'!$V$1,MATCH('Distribution of data (Se Diff)'!$A$2,'Program and Results'!$A:$A,0),0,500,1),$B$2-B241),"")</f>
        <v/>
      </c>
      <c r="D241" s="47" t="str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/>
      </c>
      <c r="E241" s="47" t="str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/>
      </c>
      <c r="F241" s="47" t="str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/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 t="str">
        <f ca="1">IFERROR(LARGE(OFFSET('Program and Results'!$V$1,MATCH('Distribution of data (Se Diff)'!$A$2,'Program and Results'!$A:$A,0),0,500,1),$B$2-B242),"")</f>
        <v/>
      </c>
      <c r="D242" s="47" t="str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/>
      </c>
      <c r="E242" s="47" t="str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/>
      </c>
      <c r="F242" s="47" t="str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/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 t="str">
        <f ca="1">IFERROR(LARGE(OFFSET('Program and Results'!$V$1,MATCH('Distribution of data (Se Diff)'!$A$2,'Program and Results'!$A:$A,0),0,500,1),$B$2-B243),"")</f>
        <v/>
      </c>
      <c r="D243" s="47" t="str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/>
      </c>
      <c r="E243" s="47" t="str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/>
      </c>
      <c r="F243" s="47" t="str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/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 t="str">
        <f ca="1">IFERROR(LARGE(OFFSET('Program and Results'!$V$1,MATCH('Distribution of data (Se Diff)'!$A$2,'Program and Results'!$A:$A,0),0,500,1),$B$2-B244),"")</f>
        <v/>
      </c>
      <c r="D244" s="47" t="str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/>
      </c>
      <c r="E244" s="47" t="str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/>
      </c>
      <c r="F244" s="47" t="str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/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 t="str">
        <f ca="1">IFERROR(LARGE(OFFSET('Program and Results'!$V$1,MATCH('Distribution of data (Se Diff)'!$A$2,'Program and Results'!$A:$A,0),0,500,1),$B$2-B245),"")</f>
        <v/>
      </c>
      <c r="D245" s="47" t="str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/>
      </c>
      <c r="E245" s="47" t="str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/>
      </c>
      <c r="F245" s="47" t="str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/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 t="str">
        <f ca="1">IFERROR(LARGE(OFFSET('Program and Results'!$V$1,MATCH('Distribution of data (Se Diff)'!$A$2,'Program and Results'!$A:$A,0),0,500,1),$B$2-B246),"")</f>
        <v/>
      </c>
      <c r="D246" s="47" t="str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/>
      </c>
      <c r="E246" s="47" t="str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/>
      </c>
      <c r="F246" s="47" t="str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/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 t="str">
        <f ca="1">IFERROR(LARGE(OFFSET('Program and Results'!$V$1,MATCH('Distribution of data (Se Diff)'!$A$2,'Program and Results'!$A:$A,0),0,500,1),$B$2-B247),"")</f>
        <v/>
      </c>
      <c r="D247" s="47" t="str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/>
      </c>
      <c r="E247" s="47" t="str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/>
      </c>
      <c r="F247" s="47" t="str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/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 t="str">
        <f ca="1">IFERROR(LARGE(OFFSET('Program and Results'!$V$1,MATCH('Distribution of data (Se Diff)'!$A$2,'Program and Results'!$A:$A,0),0,500,1),$B$2-B248),"")</f>
        <v/>
      </c>
      <c r="D248" s="47" t="str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/>
      </c>
      <c r="E248" s="47" t="str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/>
      </c>
      <c r="F248" s="47" t="str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/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 t="str">
        <f ca="1">IFERROR(LARGE(OFFSET('Program and Results'!$V$1,MATCH('Distribution of data (Se Diff)'!$A$2,'Program and Results'!$A:$A,0),0,500,1),$B$2-B249),"")</f>
        <v/>
      </c>
      <c r="D249" s="47" t="str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/>
      </c>
      <c r="E249" s="47" t="str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/>
      </c>
      <c r="F249" s="47" t="str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/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 t="str">
        <f ca="1">IFERROR(LARGE(OFFSET('Program and Results'!$V$1,MATCH('Distribution of data (Se Diff)'!$A$2,'Program and Results'!$A:$A,0),0,500,1),$B$2-B250),"")</f>
        <v/>
      </c>
      <c r="D250" s="47" t="str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/>
      </c>
      <c r="E250" s="47" t="str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/>
      </c>
      <c r="F250" s="47" t="str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/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 t="str">
        <f ca="1">IFERROR(LARGE(OFFSET('Program and Results'!$V$1,MATCH('Distribution of data (Se Diff)'!$A$2,'Program and Results'!$A:$A,0),0,500,1),$B$2-B251),"")</f>
        <v/>
      </c>
      <c r="D251" s="47" t="str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/>
      </c>
      <c r="E251" s="47" t="str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/>
      </c>
      <c r="F251" s="47" t="str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/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 t="str">
        <f ca="1">IFERROR(LARGE(OFFSET('Program and Results'!$V$1,MATCH('Distribution of data (Se Diff)'!$A$2,'Program and Results'!$A:$A,0),0,500,1),$B$2-B252),"")</f>
        <v/>
      </c>
      <c r="D252" s="47" t="str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/>
      </c>
      <c r="E252" s="47" t="str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/>
      </c>
      <c r="F252" s="47" t="str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/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 t="str">
        <f ca="1">IFERROR(LARGE(OFFSET('Program and Results'!$V$1,MATCH('Distribution of data (Se Diff)'!$A$2,'Program and Results'!$A:$A,0),0,500,1),$B$2-B253),"")</f>
        <v/>
      </c>
      <c r="D253" s="47" t="str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/>
      </c>
      <c r="E253" s="47" t="str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/>
      </c>
      <c r="F253" s="47" t="str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/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 t="str">
        <f ca="1">IFERROR(LARGE(OFFSET('Program and Results'!$V$1,MATCH('Distribution of data (Se Diff)'!$A$2,'Program and Results'!$A:$A,0),0,500,1),$B$2-B254),"")</f>
        <v/>
      </c>
      <c r="D254" s="47" t="str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/>
      </c>
      <c r="E254" s="47" t="str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/>
      </c>
      <c r="F254" s="47" t="str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/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 t="str">
        <f ca="1">IFERROR(LARGE(OFFSET('Program and Results'!$V$1,MATCH('Distribution of data (Se Diff)'!$A$2,'Program and Results'!$A:$A,0),0,500,1),$B$2-B255),"")</f>
        <v/>
      </c>
      <c r="D255" s="47" t="str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/>
      </c>
      <c r="E255" s="47" t="str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/>
      </c>
      <c r="F255" s="47" t="str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/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 t="str">
        <f ca="1">IFERROR(LARGE(OFFSET('Program and Results'!$V$1,MATCH('Distribution of data (Se Diff)'!$A$2,'Program and Results'!$A:$A,0),0,500,1),$B$2-B256),"")</f>
        <v/>
      </c>
      <c r="D256" s="47" t="str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/>
      </c>
      <c r="E256" s="47" t="str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/>
      </c>
      <c r="F256" s="47" t="str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/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 t="str">
        <f ca="1">IFERROR(LARGE(OFFSET('Program and Results'!$V$1,MATCH('Distribution of data (Se Diff)'!$A$2,'Program and Results'!$A:$A,0),0,500,1),$B$2-B257),"")</f>
        <v/>
      </c>
      <c r="D257" s="47" t="str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/>
      </c>
      <c r="E257" s="47" t="str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/>
      </c>
      <c r="F257" s="47" t="str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/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 t="str">
        <f ca="1">IFERROR(LARGE(OFFSET('Program and Results'!$V$1,MATCH('Distribution of data (Se Diff)'!$A$2,'Program and Results'!$A:$A,0),0,500,1),$B$2-B258),"")</f>
        <v/>
      </c>
      <c r="D258" s="47" t="str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/>
      </c>
      <c r="E258" s="47" t="str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/>
      </c>
      <c r="F258" s="47" t="str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/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 t="str">
        <f ca="1">IFERROR(LARGE(OFFSET('Program and Results'!$V$1,MATCH('Distribution of data (Se Diff)'!$A$2,'Program and Results'!$A:$A,0),0,500,1),$B$2-B259),"")</f>
        <v/>
      </c>
      <c r="D259" s="47" t="str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/>
      </c>
      <c r="E259" s="47" t="str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/>
      </c>
      <c r="F259" s="47" t="str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/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 t="str">
        <f ca="1">IFERROR(LARGE(OFFSET('Program and Results'!$V$1,MATCH('Distribution of data (Se Diff)'!$A$2,'Program and Results'!$A:$A,0),0,500,1),$B$2-B260),"")</f>
        <v/>
      </c>
      <c r="D260" s="47" t="str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/>
      </c>
      <c r="E260" s="47" t="str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/>
      </c>
      <c r="F260" s="47" t="str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/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 t="str">
        <f ca="1">IFERROR(LARGE(OFFSET('Program and Results'!$V$1,MATCH('Distribution of data (Se Diff)'!$A$2,'Program and Results'!$A:$A,0),0,500,1),$B$2-B261),"")</f>
        <v/>
      </c>
      <c r="D261" s="47" t="str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/>
      </c>
      <c r="E261" s="47" t="str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/>
      </c>
      <c r="F261" s="47" t="str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/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 t="str">
        <f ca="1">IFERROR(LARGE(OFFSET('Program and Results'!$V$1,MATCH('Distribution of data (Se Diff)'!$A$2,'Program and Results'!$A:$A,0),0,500,1),$B$2-B262),"")</f>
        <v/>
      </c>
      <c r="D262" s="47" t="str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/>
      </c>
      <c r="E262" s="47" t="str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/>
      </c>
      <c r="F262" s="47" t="str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/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 t="str">
        <f ca="1">IFERROR(LARGE(OFFSET('Program and Results'!$V$1,MATCH('Distribution of data (Se Diff)'!$A$2,'Program and Results'!$A:$A,0),0,500,1),$B$2-B263),"")</f>
        <v/>
      </c>
      <c r="D263" s="47" t="str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/>
      </c>
      <c r="E263" s="47" t="str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/>
      </c>
      <c r="F263" s="47" t="str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/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 t="str">
        <f ca="1">IFERROR(LARGE(OFFSET('Program and Results'!$V$1,MATCH('Distribution of data (Se Diff)'!$A$2,'Program and Results'!$A:$A,0),0,500,1),$B$2-B264),"")</f>
        <v/>
      </c>
      <c r="D264" s="47" t="str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/>
      </c>
      <c r="E264" s="47" t="str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/>
      </c>
      <c r="F264" s="47" t="str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/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 t="str">
        <f ca="1">IFERROR(LARGE(OFFSET('Program and Results'!$V$1,MATCH('Distribution of data (Se Diff)'!$A$2,'Program and Results'!$A:$A,0),0,500,1),$B$2-B265),"")</f>
        <v/>
      </c>
      <c r="D265" s="47" t="str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/>
      </c>
      <c r="E265" s="47" t="str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/>
      </c>
      <c r="F265" s="47" t="str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/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 t="str">
        <f ca="1">IFERROR(LARGE(OFFSET('Program and Results'!$V$1,MATCH('Distribution of data (Se Diff)'!$A$2,'Program and Results'!$A:$A,0),0,500,1),$B$2-B266),"")</f>
        <v/>
      </c>
      <c r="D266" s="47" t="str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/>
      </c>
      <c r="E266" s="47" t="str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/>
      </c>
      <c r="F266" s="47" t="str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/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 t="str">
        <f ca="1">IFERROR(LARGE(OFFSET('Program and Results'!$V$1,MATCH('Distribution of data (Se Diff)'!$A$2,'Program and Results'!$A:$A,0),0,500,1),$B$2-B267),"")</f>
        <v/>
      </c>
      <c r="D267" s="47" t="str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/>
      </c>
      <c r="E267" s="47" t="str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/>
      </c>
      <c r="F267" s="47" t="str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/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 t="str">
        <f ca="1">IFERROR(LARGE(OFFSET('Program and Results'!$V$1,MATCH('Distribution of data (Se Diff)'!$A$2,'Program and Results'!$A:$A,0),0,500,1),$B$2-B268),"")</f>
        <v/>
      </c>
      <c r="D268" s="47" t="str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/>
      </c>
      <c r="E268" s="47" t="str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/>
      </c>
      <c r="F268" s="47" t="str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/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 t="str">
        <f ca="1">IFERROR(LARGE(OFFSET('Program and Results'!$V$1,MATCH('Distribution of data (Se Diff)'!$A$2,'Program and Results'!$A:$A,0),0,500,1),$B$2-B269),"")</f>
        <v/>
      </c>
      <c r="D269" s="47" t="str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/>
      </c>
      <c r="E269" s="47" t="str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/>
      </c>
      <c r="F269" s="47" t="str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/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 t="str">
        <f ca="1">IFERROR(LARGE(OFFSET('Program and Results'!$V$1,MATCH('Distribution of data (Se Diff)'!$A$2,'Program and Results'!$A:$A,0),0,500,1),$B$2-B270),"")</f>
        <v/>
      </c>
      <c r="D270" s="47" t="str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/>
      </c>
      <c r="E270" s="47" t="str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/>
      </c>
      <c r="F270" s="47" t="str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/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 t="str">
        <f ca="1">IFERROR(LARGE(OFFSET('Program and Results'!$V$1,MATCH('Distribution of data (Se Diff)'!$A$2,'Program and Results'!$A:$A,0),0,500,1),$B$2-B271),"")</f>
        <v/>
      </c>
      <c r="D271" s="47" t="str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/>
      </c>
      <c r="E271" s="47" t="str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/>
      </c>
      <c r="F271" s="47" t="str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/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 t="str">
        <f ca="1">IFERROR(LARGE(OFFSET('Program and Results'!$V$1,MATCH('Distribution of data (Se Diff)'!$A$2,'Program and Results'!$A:$A,0),0,500,1),$B$2-B272),"")</f>
        <v/>
      </c>
      <c r="D272" s="47" t="str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/>
      </c>
      <c r="E272" s="47" t="str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/>
      </c>
      <c r="F272" s="47" t="str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/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 t="str">
        <f ca="1">IFERROR(LARGE(OFFSET('Program and Results'!$V$1,MATCH('Distribution of data (Se Diff)'!$A$2,'Program and Results'!$A:$A,0),0,500,1),$B$2-B273),"")</f>
        <v/>
      </c>
      <c r="D273" s="47" t="str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/>
      </c>
      <c r="E273" s="47" t="str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/>
      </c>
      <c r="F273" s="47" t="str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/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 t="str">
        <f ca="1">IFERROR(LARGE(OFFSET('Program and Results'!$V$1,MATCH('Distribution of data (Se Diff)'!$A$2,'Program and Results'!$A:$A,0),0,500,1),$B$2-B274),"")</f>
        <v/>
      </c>
      <c r="D274" s="47" t="str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/>
      </c>
      <c r="E274" s="47" t="str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/>
      </c>
      <c r="F274" s="47" t="str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/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 t="str">
        <f ca="1">IFERROR(LARGE(OFFSET('Program and Results'!$V$1,MATCH('Distribution of data (Se Diff)'!$A$2,'Program and Results'!$A:$A,0),0,500,1),$B$2-B275),"")</f>
        <v/>
      </c>
      <c r="D275" s="47" t="str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/>
      </c>
      <c r="E275" s="47" t="str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/>
      </c>
      <c r="F275" s="47" t="str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/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 t="str">
        <f ca="1">IFERROR(LARGE(OFFSET('Program and Results'!$V$1,MATCH('Distribution of data (Se Diff)'!$A$2,'Program and Results'!$A:$A,0),0,500,1),$B$2-B276),"")</f>
        <v/>
      </c>
      <c r="D276" s="47" t="str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/>
      </c>
      <c r="E276" s="47" t="str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/>
      </c>
      <c r="F276" s="47" t="str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/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 t="str">
        <f ca="1">IFERROR(LARGE(OFFSET('Program and Results'!$V$1,MATCH('Distribution of data (Se Diff)'!$A$2,'Program and Results'!$A:$A,0),0,500,1),$B$2-B277),"")</f>
        <v/>
      </c>
      <c r="D277" s="47" t="str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/>
      </c>
      <c r="E277" s="47" t="str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/>
      </c>
      <c r="F277" s="47" t="str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/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 t="str">
        <f ca="1">IFERROR(LARGE(OFFSET('Program and Results'!$V$1,MATCH('Distribution of data (Se Diff)'!$A$2,'Program and Results'!$A:$A,0),0,500,1),$B$2-B278),"")</f>
        <v/>
      </c>
      <c r="D278" s="47" t="str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/>
      </c>
      <c r="E278" s="47" t="str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/>
      </c>
      <c r="F278" s="47" t="str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/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 t="str">
        <f ca="1">IFERROR(LARGE(OFFSET('Program and Results'!$V$1,MATCH('Distribution of data (Se Diff)'!$A$2,'Program and Results'!$A:$A,0),0,500,1),$B$2-B279),"")</f>
        <v/>
      </c>
      <c r="D279" s="47" t="str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/>
      </c>
      <c r="E279" s="47" t="str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/>
      </c>
      <c r="F279" s="47" t="str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/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 t="str">
        <f ca="1">IFERROR(LARGE(OFFSET('Program and Results'!$V$1,MATCH('Distribution of data (Se Diff)'!$A$2,'Program and Results'!$A:$A,0),0,500,1),$B$2-B280),"")</f>
        <v/>
      </c>
      <c r="D280" s="47" t="str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/>
      </c>
      <c r="E280" s="47" t="str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/>
      </c>
      <c r="F280" s="47" t="str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/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 t="str">
        <f ca="1">IFERROR(LARGE(OFFSET('Program and Results'!$V$1,MATCH('Distribution of data (Se Diff)'!$A$2,'Program and Results'!$A:$A,0),0,500,1),$B$2-B281),"")</f>
        <v/>
      </c>
      <c r="D281" s="47" t="str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/>
      </c>
      <c r="E281" s="47" t="str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/>
      </c>
      <c r="F281" s="47" t="str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/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 t="str">
        <f ca="1">IFERROR(LARGE(OFFSET('Program and Results'!$V$1,MATCH('Distribution of data (Se Diff)'!$A$2,'Program and Results'!$A:$A,0),0,500,1),$B$2-B282),"")</f>
        <v/>
      </c>
      <c r="D282" s="47" t="str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/>
      </c>
      <c r="E282" s="47" t="str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/>
      </c>
      <c r="F282" s="47" t="str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/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 t="str">
        <f ca="1">IFERROR(LARGE(OFFSET('Program and Results'!$V$1,MATCH('Distribution of data (Se Diff)'!$A$2,'Program and Results'!$A:$A,0),0,500,1),$B$2-B283),"")</f>
        <v/>
      </c>
      <c r="D283" s="47" t="str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/>
      </c>
      <c r="E283" s="47" t="str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/>
      </c>
      <c r="F283" s="47" t="str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/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 t="str">
        <f ca="1">IFERROR(LARGE(OFFSET('Program and Results'!$V$1,MATCH('Distribution of data (Se Diff)'!$A$2,'Program and Results'!$A:$A,0),0,500,1),$B$2-B284),"")</f>
        <v/>
      </c>
      <c r="D284" s="47" t="str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/>
      </c>
      <c r="E284" s="47" t="str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/>
      </c>
      <c r="F284" s="47" t="str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/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 t="str">
        <f ca="1">IFERROR(LARGE(OFFSET('Program and Results'!$V$1,MATCH('Distribution of data (Se Diff)'!$A$2,'Program and Results'!$A:$A,0),0,500,1),$B$2-B285),"")</f>
        <v/>
      </c>
      <c r="D285" s="47" t="str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/>
      </c>
      <c r="E285" s="47" t="str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/>
      </c>
      <c r="F285" s="47" t="str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/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 t="str">
        <f ca="1">IFERROR(LARGE(OFFSET('Program and Results'!$V$1,MATCH('Distribution of data (Se Diff)'!$A$2,'Program and Results'!$A:$A,0),0,500,1),$B$2-B286),"")</f>
        <v/>
      </c>
      <c r="D286" s="47" t="str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/>
      </c>
      <c r="E286" s="47" t="str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/>
      </c>
      <c r="F286" s="47" t="str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/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 t="str">
        <f ca="1">IFERROR(LARGE(OFFSET('Program and Results'!$V$1,MATCH('Distribution of data (Se Diff)'!$A$2,'Program and Results'!$A:$A,0),0,500,1),$B$2-B287),"")</f>
        <v/>
      </c>
      <c r="D287" s="47" t="str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/>
      </c>
      <c r="E287" s="47" t="str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/>
      </c>
      <c r="F287" s="47" t="str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/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 t="str">
        <f ca="1">IFERROR(LARGE(OFFSET('Program and Results'!$V$1,MATCH('Distribution of data (Se Diff)'!$A$2,'Program and Results'!$A:$A,0),0,500,1),$B$2-B288),"")</f>
        <v/>
      </c>
      <c r="D288" s="47" t="str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/>
      </c>
      <c r="E288" s="47" t="str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/>
      </c>
      <c r="F288" s="47" t="str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/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 t="str">
        <f ca="1">IFERROR(LARGE(OFFSET('Program and Results'!$V$1,MATCH('Distribution of data (Se Diff)'!$A$2,'Program and Results'!$A:$A,0),0,500,1),$B$2-B289),"")</f>
        <v/>
      </c>
      <c r="D289" s="47" t="str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/>
      </c>
      <c r="E289" s="47" t="str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/>
      </c>
      <c r="F289" s="47" t="str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/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 t="str">
        <f ca="1">IFERROR(LARGE(OFFSET('Program and Results'!$V$1,MATCH('Distribution of data (Se Diff)'!$A$2,'Program and Results'!$A:$A,0),0,500,1),$B$2-B290),"")</f>
        <v/>
      </c>
      <c r="D290" s="47" t="str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/>
      </c>
      <c r="E290" s="47" t="str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/>
      </c>
      <c r="F290" s="47" t="str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/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 t="str">
        <f ca="1">IFERROR(LARGE(OFFSET('Program and Results'!$V$1,MATCH('Distribution of data (Se Diff)'!$A$2,'Program and Results'!$A:$A,0),0,500,1),$B$2-B291),"")</f>
        <v/>
      </c>
      <c r="D291" s="47" t="str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/>
      </c>
      <c r="E291" s="47" t="str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/>
      </c>
      <c r="F291" s="47" t="str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/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 t="str">
        <f ca="1">IFERROR(LARGE(OFFSET('Program and Results'!$V$1,MATCH('Distribution of data (Se Diff)'!$A$2,'Program and Results'!$A:$A,0),0,500,1),$B$2-B292),"")</f>
        <v/>
      </c>
      <c r="D292" s="47" t="str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/>
      </c>
      <c r="E292" s="47" t="str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/>
      </c>
      <c r="F292" s="47" t="str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/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 t="str">
        <f ca="1">IFERROR(LARGE(OFFSET('Program and Results'!$V$1,MATCH('Distribution of data (Se Diff)'!$A$2,'Program and Results'!$A:$A,0),0,500,1),$B$2-B293),"")</f>
        <v/>
      </c>
      <c r="D293" s="47" t="str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/>
      </c>
      <c r="E293" s="47" t="str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/>
      </c>
      <c r="F293" s="47" t="str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/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 t="str">
        <f ca="1">IFERROR(LARGE(OFFSET('Program and Results'!$V$1,MATCH('Distribution of data (Se Diff)'!$A$2,'Program and Results'!$A:$A,0),0,500,1),$B$2-B294),"")</f>
        <v/>
      </c>
      <c r="D294" s="47" t="str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/>
      </c>
      <c r="E294" s="47" t="str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/>
      </c>
      <c r="F294" s="47" t="str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/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 t="str">
        <f ca="1">IFERROR(LARGE(OFFSET('Program and Results'!$V$1,MATCH('Distribution of data (Se Diff)'!$A$2,'Program and Results'!$A:$A,0),0,500,1),$B$2-B295),"")</f>
        <v/>
      </c>
      <c r="D295" s="47" t="str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/>
      </c>
      <c r="E295" s="47" t="str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/>
      </c>
      <c r="F295" s="47" t="str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/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 t="str">
        <f ca="1">IFERROR(LARGE(OFFSET('Program and Results'!$V$1,MATCH('Distribution of data (Se Diff)'!$A$2,'Program and Results'!$A:$A,0),0,500,1),$B$2-B296),"")</f>
        <v/>
      </c>
      <c r="D296" s="47" t="str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/>
      </c>
      <c r="E296" s="47" t="str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/>
      </c>
      <c r="F296" s="47" t="str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/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 t="str">
        <f ca="1">IFERROR(LARGE(OFFSET('Program and Results'!$V$1,MATCH('Distribution of data (Se Diff)'!$A$2,'Program and Results'!$A:$A,0),0,500,1),$B$2-B297),"")</f>
        <v/>
      </c>
      <c r="D297" s="47" t="str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/>
      </c>
      <c r="E297" s="47" t="str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/>
      </c>
      <c r="F297" s="47" t="str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/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tabSelected="1" zoomScale="80" zoomScaleNormal="80" workbookViewId="0">
      <pane ySplit="1" topLeftCell="A2" activePane="bottomLeft" state="frozen"/>
      <selection pane="bottomLeft" activeCell="AB26" sqref="AB26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2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133</v>
      </c>
      <c r="C2" s="62">
        <f ca="1">LARGE(OFFSET('Program and Results'!$T$1,MATCH('Data mining (ELO R diff)'!$A$2,'Program and Results'!$A:$A,0)-1,0,500,1),B2)</f>
        <v>-222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0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1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20</v>
      </c>
      <c r="K2" s="63">
        <f ca="1">INDEX($C:$C,MATCH("first",$AJ:$AJ,0))</f>
        <v>-222</v>
      </c>
      <c r="L2" s="64">
        <f t="shared" ref="L2:L20" ca="1" si="0">IFERROR(IF(K2+1&gt;MAX($C$2:$C$500),"+",K2+($J$2-0.01%)),"")</f>
        <v>-202.0001</v>
      </c>
      <c r="M2" s="36">
        <f t="shared" ref="M2:M65" ca="1" si="1">IFERROR(IF(L2="","",IF($L2="+",SUMIFS($D:$D,$C:$C,"&gt;="&amp;$K2),SUMIFS($D:$D,$C:$C,"&gt;="&amp;$K2,$C:$C,"&lt;="&amp;$L2))),"")</f>
        <v>0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1</v>
      </c>
      <c r="Q2" s="61">
        <f ca="1">IFERROR(IF($P2="","",M2/$P2),"")</f>
        <v>0</v>
      </c>
      <c r="R2" s="61">
        <f t="shared" ref="R2:S17" ca="1" si="4">IFERROR(IF($P2="","",N2/$P2),"")</f>
        <v>1</v>
      </c>
      <c r="S2" s="61">
        <f t="shared" ca="1" si="4"/>
        <v>0</v>
      </c>
      <c r="Y2" s="152" t="s">
        <v>179</v>
      </c>
      <c r="Z2" s="152"/>
      <c r="AA2" s="152"/>
      <c r="AB2" s="152"/>
      <c r="AC2" s="152"/>
      <c r="AD2" s="152"/>
      <c r="AE2" s="152"/>
      <c r="AJ2" t="str">
        <f ca="1">IF(G2=0,"not first",IF(G2&gt;0,"first",""))</f>
        <v>first</v>
      </c>
    </row>
    <row r="3" spans="1:36" hidden="1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-221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-202</v>
      </c>
      <c r="L3" s="64">
        <f t="shared" ca="1" si="0"/>
        <v>-182.0001</v>
      </c>
      <c r="M3" s="36">
        <f t="shared" ca="1" si="1"/>
        <v>0</v>
      </c>
      <c r="N3" s="36">
        <f t="shared" ca="1" si="2"/>
        <v>0</v>
      </c>
      <c r="O3" s="36">
        <f t="shared" ca="1" si="3"/>
        <v>0</v>
      </c>
      <c r="P3" s="4">
        <f t="shared" ref="P3:P66" ca="1" si="7">IF(K3="","",SUM(M3:O3))</f>
        <v>0</v>
      </c>
      <c r="Q3" s="61" t="str">
        <f t="shared" ref="Q3:S20" ca="1" si="8">IFERROR(IF($P3="","",M3/$P3),"")</f>
        <v/>
      </c>
      <c r="R3" s="61" t="str">
        <f t="shared" ca="1" si="4"/>
        <v/>
      </c>
      <c r="S3" s="61" t="str">
        <f t="shared" ca="1" si="4"/>
        <v/>
      </c>
      <c r="Y3" s="152"/>
      <c r="Z3" s="152"/>
      <c r="AA3" s="152"/>
      <c r="AB3" s="152"/>
      <c r="AC3" s="152"/>
      <c r="AD3" s="152"/>
      <c r="AE3" s="152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-220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-182</v>
      </c>
      <c r="L4" s="64">
        <f t="shared" ca="1" si="0"/>
        <v>-162.0001</v>
      </c>
      <c r="M4" s="36">
        <f t="shared" ca="1" si="1"/>
        <v>0</v>
      </c>
      <c r="N4" s="36">
        <f t="shared" ca="1" si="2"/>
        <v>1</v>
      </c>
      <c r="O4" s="36">
        <f t="shared" ca="1" si="3"/>
        <v>0</v>
      </c>
      <c r="P4" s="4">
        <f t="shared" ca="1" si="7"/>
        <v>1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52"/>
      <c r="Z4" s="152"/>
      <c r="AA4" s="152"/>
      <c r="AB4" s="152"/>
      <c r="AC4" s="152"/>
      <c r="AD4" s="152"/>
      <c r="AE4" s="152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-219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-162</v>
      </c>
      <c r="L5" s="64">
        <f t="shared" ca="1" si="0"/>
        <v>-142.0001</v>
      </c>
      <c r="M5" s="36">
        <f t="shared" ca="1" si="1"/>
        <v>0</v>
      </c>
      <c r="N5" s="36">
        <f t="shared" ca="1" si="2"/>
        <v>1</v>
      </c>
      <c r="O5" s="36">
        <f t="shared" ca="1" si="3"/>
        <v>1</v>
      </c>
      <c r="P5" s="4">
        <f t="shared" ca="1" si="7"/>
        <v>2</v>
      </c>
      <c r="Q5" s="61">
        <f t="shared" ca="1" si="8"/>
        <v>0</v>
      </c>
      <c r="R5" s="61">
        <f t="shared" ca="1" si="4"/>
        <v>0.5</v>
      </c>
      <c r="S5" s="61">
        <f t="shared" ca="1" si="4"/>
        <v>0.5</v>
      </c>
      <c r="Y5" s="152"/>
      <c r="Z5" s="152"/>
      <c r="AA5" s="152"/>
      <c r="AB5" s="152"/>
      <c r="AC5" s="152"/>
      <c r="AD5" s="152"/>
      <c r="AE5" s="152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-218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-142</v>
      </c>
      <c r="L6" s="64">
        <f t="shared" ca="1" si="0"/>
        <v>-122.0001</v>
      </c>
      <c r="M6" s="36">
        <f t="shared" ca="1" si="1"/>
        <v>1</v>
      </c>
      <c r="N6" s="36">
        <f t="shared" ca="1" si="2"/>
        <v>0</v>
      </c>
      <c r="O6" s="36">
        <f t="shared" ca="1" si="3"/>
        <v>0</v>
      </c>
      <c r="P6" s="4">
        <f t="shared" ca="1" si="7"/>
        <v>1</v>
      </c>
      <c r="Q6" s="61">
        <f t="shared" ca="1" si="8"/>
        <v>1</v>
      </c>
      <c r="R6" s="61">
        <f t="shared" ca="1" si="4"/>
        <v>0</v>
      </c>
      <c r="S6" s="61">
        <f t="shared" ca="1" si="4"/>
        <v>0</v>
      </c>
      <c r="Y6" s="152"/>
      <c r="Z6" s="152"/>
      <c r="AA6" s="152"/>
      <c r="AB6" s="152"/>
      <c r="AC6" s="152"/>
      <c r="AD6" s="152"/>
      <c r="AE6" s="152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-217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-122</v>
      </c>
      <c r="L7" s="64">
        <f t="shared" ca="1" si="0"/>
        <v>-102.0001</v>
      </c>
      <c r="M7" s="36">
        <f t="shared" ca="1" si="1"/>
        <v>2</v>
      </c>
      <c r="N7" s="36">
        <f t="shared" ca="1" si="2"/>
        <v>3</v>
      </c>
      <c r="O7" s="36">
        <f t="shared" ca="1" si="3"/>
        <v>1</v>
      </c>
      <c r="P7" s="4">
        <f t="shared" ca="1" si="7"/>
        <v>6</v>
      </c>
      <c r="Q7" s="61">
        <f t="shared" ca="1" si="8"/>
        <v>0.33333333333333331</v>
      </c>
      <c r="R7" s="61">
        <f t="shared" ca="1" si="4"/>
        <v>0.5</v>
      </c>
      <c r="S7" s="61">
        <f t="shared" ca="1" si="4"/>
        <v>0.16666666666666666</v>
      </c>
      <c r="Y7" s="152"/>
      <c r="Z7" s="152"/>
      <c r="AA7" s="152"/>
      <c r="AB7" s="152"/>
      <c r="AC7" s="152"/>
      <c r="AD7" s="152"/>
      <c r="AE7" s="152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-216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-102</v>
      </c>
      <c r="L8" s="64">
        <f t="shared" ca="1" si="0"/>
        <v>-82.000100000000003</v>
      </c>
      <c r="M8" s="36">
        <f t="shared" ca="1" si="1"/>
        <v>0</v>
      </c>
      <c r="N8" s="36">
        <f t="shared" ca="1" si="2"/>
        <v>3</v>
      </c>
      <c r="O8" s="36">
        <f t="shared" ca="1" si="3"/>
        <v>1</v>
      </c>
      <c r="P8" s="4">
        <f t="shared" ca="1" si="7"/>
        <v>4</v>
      </c>
      <c r="Q8" s="61">
        <f t="shared" ca="1" si="8"/>
        <v>0</v>
      </c>
      <c r="R8" s="61">
        <f t="shared" ca="1" si="4"/>
        <v>0.75</v>
      </c>
      <c r="S8" s="61">
        <f t="shared" ca="1" si="4"/>
        <v>0.25</v>
      </c>
      <c r="Y8" s="152"/>
      <c r="Z8" s="152"/>
      <c r="AA8" s="152"/>
      <c r="AB8" s="152"/>
      <c r="AC8" s="152"/>
      <c r="AD8" s="152"/>
      <c r="AE8" s="152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-215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-82</v>
      </c>
      <c r="L9" s="64">
        <f t="shared" ca="1" si="0"/>
        <v>-62.000100000000003</v>
      </c>
      <c r="M9" s="36">
        <f t="shared" ca="1" si="1"/>
        <v>1</v>
      </c>
      <c r="N9" s="36">
        <f t="shared" ca="1" si="2"/>
        <v>3</v>
      </c>
      <c r="O9" s="36">
        <f t="shared" ca="1" si="3"/>
        <v>2</v>
      </c>
      <c r="P9" s="4">
        <f t="shared" ca="1" si="7"/>
        <v>6</v>
      </c>
      <c r="Q9" s="61">
        <f t="shared" ca="1" si="8"/>
        <v>0.16666666666666666</v>
      </c>
      <c r="R9" s="61">
        <f t="shared" ca="1" si="4"/>
        <v>0.5</v>
      </c>
      <c r="S9" s="61">
        <f t="shared" ca="1" si="4"/>
        <v>0.33333333333333331</v>
      </c>
      <c r="Y9" s="152"/>
      <c r="Z9" s="152"/>
      <c r="AA9" s="152"/>
      <c r="AB9" s="152"/>
      <c r="AC9" s="152"/>
      <c r="AD9" s="152"/>
      <c r="AE9" s="152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-214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-62</v>
      </c>
      <c r="L10" s="64">
        <f t="shared" ca="1" si="0"/>
        <v>-42.000100000000003</v>
      </c>
      <c r="M10" s="36">
        <f t="shared" ca="1" si="1"/>
        <v>1</v>
      </c>
      <c r="N10" s="36">
        <f t="shared" ca="1" si="2"/>
        <v>8</v>
      </c>
      <c r="O10" s="36">
        <f t="shared" ca="1" si="3"/>
        <v>4</v>
      </c>
      <c r="P10" s="4">
        <f t="shared" ca="1" si="7"/>
        <v>13</v>
      </c>
      <c r="Q10" s="61">
        <f t="shared" ca="1" si="8"/>
        <v>7.6923076923076927E-2</v>
      </c>
      <c r="R10" s="61">
        <f t="shared" ca="1" si="4"/>
        <v>0.61538461538461542</v>
      </c>
      <c r="S10" s="61">
        <f t="shared" ca="1" si="4"/>
        <v>0.30769230769230771</v>
      </c>
      <c r="Y10" s="152"/>
      <c r="Z10" s="152"/>
      <c r="AA10" s="152"/>
      <c r="AB10" s="152"/>
      <c r="AC10" s="152"/>
      <c r="AD10" s="152"/>
      <c r="AE10" s="152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-213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-42</v>
      </c>
      <c r="L11" s="64">
        <f t="shared" ca="1" si="0"/>
        <v>-22.0001</v>
      </c>
      <c r="M11" s="36">
        <f t="shared" ca="1" si="1"/>
        <v>3</v>
      </c>
      <c r="N11" s="36">
        <f t="shared" ca="1" si="2"/>
        <v>5</v>
      </c>
      <c r="O11" s="36">
        <f t="shared" ca="1" si="3"/>
        <v>5</v>
      </c>
      <c r="P11" s="4">
        <f t="shared" ca="1" si="7"/>
        <v>13</v>
      </c>
      <c r="Q11" s="61">
        <f t="shared" ca="1" si="8"/>
        <v>0.23076923076923078</v>
      </c>
      <c r="R11" s="61">
        <f t="shared" ca="1" si="4"/>
        <v>0.38461538461538464</v>
      </c>
      <c r="S11" s="61">
        <f t="shared" ca="1" si="4"/>
        <v>0.38461538461538464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-212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0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-22</v>
      </c>
      <c r="L12" s="64">
        <f t="shared" ca="1" si="0"/>
        <v>-2.0000999999999998</v>
      </c>
      <c r="M12" s="36">
        <f t="shared" ca="1" si="1"/>
        <v>3</v>
      </c>
      <c r="N12" s="36">
        <f t="shared" ca="1" si="2"/>
        <v>5</v>
      </c>
      <c r="O12" s="36">
        <f t="shared" ca="1" si="3"/>
        <v>3</v>
      </c>
      <c r="P12" s="4">
        <f t="shared" ca="1" si="7"/>
        <v>11</v>
      </c>
      <c r="Q12" s="61">
        <f t="shared" ca="1" si="8"/>
        <v>0.27272727272727271</v>
      </c>
      <c r="R12" s="61">
        <f t="shared" ca="1" si="4"/>
        <v>0.45454545454545453</v>
      </c>
      <c r="S12" s="61">
        <f t="shared" ca="1" si="4"/>
        <v>0.27272727272727271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-211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-2</v>
      </c>
      <c r="L13" s="64">
        <f t="shared" ca="1" si="0"/>
        <v>17.9999</v>
      </c>
      <c r="M13" s="36">
        <f t="shared" ca="1" si="1"/>
        <v>7</v>
      </c>
      <c r="N13" s="36">
        <f t="shared" ca="1" si="2"/>
        <v>2</v>
      </c>
      <c r="O13" s="36">
        <f t="shared" ca="1" si="3"/>
        <v>7</v>
      </c>
      <c r="P13" s="4">
        <f t="shared" ca="1" si="7"/>
        <v>16</v>
      </c>
      <c r="Q13" s="61">
        <f t="shared" ca="1" si="8"/>
        <v>0.4375</v>
      </c>
      <c r="R13" s="61">
        <f t="shared" ca="1" si="4"/>
        <v>0.125</v>
      </c>
      <c r="S13" s="61">
        <f t="shared" ca="1" si="4"/>
        <v>0.4375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-210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0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18</v>
      </c>
      <c r="L14" s="64">
        <f t="shared" ca="1" si="0"/>
        <v>37.999899999999997</v>
      </c>
      <c r="M14" s="36">
        <f t="shared" ca="1" si="1"/>
        <v>5</v>
      </c>
      <c r="N14" s="36">
        <f t="shared" ca="1" si="2"/>
        <v>4</v>
      </c>
      <c r="O14" s="36">
        <f t="shared" ca="1" si="3"/>
        <v>4</v>
      </c>
      <c r="P14" s="4">
        <f t="shared" ca="1" si="7"/>
        <v>13</v>
      </c>
      <c r="Q14" s="61">
        <f t="shared" ca="1" si="8"/>
        <v>0.38461538461538464</v>
      </c>
      <c r="R14" s="61">
        <f t="shared" ca="1" si="4"/>
        <v>0.30769230769230771</v>
      </c>
      <c r="S14" s="61">
        <f t="shared" ca="1" si="4"/>
        <v>0.30769230769230771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-209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0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0</v>
      </c>
      <c r="H15" s="47"/>
      <c r="I15" s="51"/>
      <c r="J15" s="51"/>
      <c r="K15" s="64">
        <f t="shared" ca="1" si="6"/>
        <v>38</v>
      </c>
      <c r="L15" s="64">
        <f t="shared" ca="1" si="0"/>
        <v>57.999899999999997</v>
      </c>
      <c r="M15" s="36">
        <f t="shared" ca="1" si="1"/>
        <v>4</v>
      </c>
      <c r="N15" s="36">
        <f t="shared" ca="1" si="2"/>
        <v>3</v>
      </c>
      <c r="O15" s="36">
        <f t="shared" ca="1" si="3"/>
        <v>2</v>
      </c>
      <c r="P15" s="4">
        <f t="shared" ca="1" si="7"/>
        <v>9</v>
      </c>
      <c r="Q15" s="61">
        <f t="shared" ca="1" si="8"/>
        <v>0.44444444444444442</v>
      </c>
      <c r="R15" s="61">
        <f t="shared" ca="1" si="4"/>
        <v>0.33333333333333331</v>
      </c>
      <c r="S15" s="61">
        <f t="shared" ca="1" si="4"/>
        <v>0.22222222222222221</v>
      </c>
      <c r="AJ15" t="str">
        <f t="shared" ca="1" si="10"/>
        <v>not 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-208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1"/>
      <c r="J16" s="51"/>
      <c r="K16" s="64">
        <f t="shared" ca="1" si="6"/>
        <v>58</v>
      </c>
      <c r="L16" s="64">
        <f t="shared" ca="1" si="0"/>
        <v>77.999899999999997</v>
      </c>
      <c r="M16" s="36">
        <f t="shared" ca="1" si="1"/>
        <v>8</v>
      </c>
      <c r="N16" s="36">
        <f t="shared" ca="1" si="2"/>
        <v>0</v>
      </c>
      <c r="O16" s="36">
        <f t="shared" ca="1" si="3"/>
        <v>2</v>
      </c>
      <c r="P16" s="4">
        <f t="shared" ca="1" si="7"/>
        <v>10</v>
      </c>
      <c r="Q16" s="61">
        <f t="shared" ca="1" si="8"/>
        <v>0.8</v>
      </c>
      <c r="R16" s="61">
        <f t="shared" ca="1" si="4"/>
        <v>0</v>
      </c>
      <c r="S16" s="61">
        <f t="shared" ca="1" si="4"/>
        <v>0.2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-207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1"/>
      <c r="J17" s="51"/>
      <c r="K17" s="64">
        <f t="shared" ca="1" si="6"/>
        <v>78</v>
      </c>
      <c r="L17" s="64">
        <f t="shared" ca="1" si="0"/>
        <v>97.999899999999997</v>
      </c>
      <c r="M17" s="36">
        <f t="shared" ca="1" si="1"/>
        <v>8</v>
      </c>
      <c r="N17" s="36">
        <f t="shared" ca="1" si="2"/>
        <v>1</v>
      </c>
      <c r="O17" s="36">
        <f t="shared" ca="1" si="3"/>
        <v>2</v>
      </c>
      <c r="P17" s="4">
        <f t="shared" ca="1" si="7"/>
        <v>11</v>
      </c>
      <c r="Q17" s="61">
        <f t="shared" ca="1" si="8"/>
        <v>0.72727272727272729</v>
      </c>
      <c r="R17" s="61">
        <f t="shared" ca="1" si="4"/>
        <v>9.0909090909090912E-2</v>
      </c>
      <c r="S17" s="61">
        <f t="shared" ca="1" si="4"/>
        <v>0.18181818181818182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-206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0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0</v>
      </c>
      <c r="H18" s="47"/>
      <c r="I18" s="51"/>
      <c r="J18" s="51"/>
      <c r="K18" s="64">
        <f t="shared" ca="1" si="6"/>
        <v>98</v>
      </c>
      <c r="L18" s="64">
        <f t="shared" ca="1" si="0"/>
        <v>117.9999</v>
      </c>
      <c r="M18" s="36">
        <f t="shared" ca="1" si="1"/>
        <v>5</v>
      </c>
      <c r="N18" s="36">
        <f t="shared" ca="1" si="2"/>
        <v>0</v>
      </c>
      <c r="O18" s="36">
        <f t="shared" ca="1" si="3"/>
        <v>0</v>
      </c>
      <c r="P18" s="4">
        <f t="shared" ca="1" si="7"/>
        <v>5</v>
      </c>
      <c r="Q18" s="61">
        <f t="shared" ca="1" si="8"/>
        <v>1</v>
      </c>
      <c r="R18" s="61">
        <f t="shared" ca="1" si="8"/>
        <v>0</v>
      </c>
      <c r="S18" s="61">
        <f t="shared" ca="1" si="8"/>
        <v>0</v>
      </c>
      <c r="AJ18" t="str">
        <f t="shared" ca="1" si="10"/>
        <v>not 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-205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118</v>
      </c>
      <c r="L19" s="64">
        <f t="shared" ca="1" si="0"/>
        <v>137.9999</v>
      </c>
      <c r="M19" s="36">
        <f t="shared" ca="1" si="1"/>
        <v>2</v>
      </c>
      <c r="N19" s="36">
        <f t="shared" ca="1" si="2"/>
        <v>0</v>
      </c>
      <c r="O19" s="36">
        <f t="shared" ca="1" si="3"/>
        <v>0</v>
      </c>
      <c r="P19" s="4">
        <f t="shared" ca="1" si="7"/>
        <v>2</v>
      </c>
      <c r="Q19" s="61">
        <f t="shared" ca="1" si="8"/>
        <v>1</v>
      </c>
      <c r="R19" s="61">
        <f t="shared" ca="1" si="8"/>
        <v>0</v>
      </c>
      <c r="S19" s="61">
        <f t="shared" ca="1" si="8"/>
        <v>0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-204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138</v>
      </c>
      <c r="L20" s="64">
        <f t="shared" ca="1" si="0"/>
        <v>157.9999</v>
      </c>
      <c r="M20" s="36">
        <f t="shared" ca="1" si="1"/>
        <v>1</v>
      </c>
      <c r="N20" s="36">
        <f t="shared" ca="1" si="2"/>
        <v>0</v>
      </c>
      <c r="O20" s="36">
        <f t="shared" ca="1" si="3"/>
        <v>0</v>
      </c>
      <c r="P20" s="4">
        <f t="shared" ca="1" si="7"/>
        <v>1</v>
      </c>
      <c r="Q20" s="61">
        <f t="shared" ca="1" si="8"/>
        <v>1</v>
      </c>
      <c r="R20" s="61">
        <f t="shared" ca="1" si="8"/>
        <v>0</v>
      </c>
      <c r="S20" s="61">
        <f t="shared" ca="1" si="8"/>
        <v>0</v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-203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0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0</v>
      </c>
      <c r="H21" s="47"/>
      <c r="I21" s="51"/>
      <c r="J21" s="51"/>
      <c r="K21" s="64">
        <f t="shared" ca="1" si="6"/>
        <v>158</v>
      </c>
      <c r="L21" s="64">
        <f ca="1">IFERROR(IF(K21+1&gt;MAX($C$2:$C$500),"+",K21+($J$2-0.01%)),"")</f>
        <v>177.9999</v>
      </c>
      <c r="M21" s="36">
        <f t="shared" ca="1" si="1"/>
        <v>0</v>
      </c>
      <c r="N21" s="36">
        <f t="shared" ca="1" si="2"/>
        <v>1</v>
      </c>
      <c r="O21" s="36">
        <f t="shared" ca="1" si="3"/>
        <v>0</v>
      </c>
      <c r="P21" s="4">
        <f t="shared" ca="1" si="7"/>
        <v>1</v>
      </c>
      <c r="Q21" s="61">
        <f t="shared" ref="Q21:S84" ca="1" si="11">IFERROR(IF($P21="","",M21/$P21),"")</f>
        <v>0</v>
      </c>
      <c r="R21" s="61">
        <f t="shared" ca="1" si="11"/>
        <v>1</v>
      </c>
      <c r="S21" s="61">
        <f t="shared" ca="1" si="11"/>
        <v>0</v>
      </c>
      <c r="AJ21" t="str">
        <f t="shared" ca="1" si="10"/>
        <v>not first</v>
      </c>
    </row>
    <row r="22" spans="2:36" hidden="1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-202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0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178</v>
      </c>
      <c r="L22" s="64">
        <f t="shared" ref="L22:L85" ca="1" si="12">IFERROR(IF(K22+1&gt;MAX($C$2:$C$500),"+",K22+($J$2-0.01%)),"")</f>
        <v>197.9999</v>
      </c>
      <c r="M22" s="36">
        <f t="shared" ca="1" si="1"/>
        <v>0</v>
      </c>
      <c r="N22" s="36">
        <f t="shared" ca="1" si="2"/>
        <v>0</v>
      </c>
      <c r="O22" s="36">
        <f t="shared" ca="1" si="3"/>
        <v>0</v>
      </c>
      <c r="P22" s="4">
        <f t="shared" ca="1" si="7"/>
        <v>0</v>
      </c>
      <c r="Q22" s="61" t="str">
        <f t="shared" ca="1" si="11"/>
        <v/>
      </c>
      <c r="R22" s="61" t="str">
        <f t="shared" ca="1" si="11"/>
        <v/>
      </c>
      <c r="S22" s="61" t="str">
        <f t="shared" ca="1" si="11"/>
        <v/>
      </c>
      <c r="AJ22" t="str">
        <f t="shared" ca="1" si="10"/>
        <v>not first</v>
      </c>
    </row>
    <row r="23" spans="2:36" hidden="1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-201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198</v>
      </c>
      <c r="L23" s="64">
        <f t="shared" ca="1" si="12"/>
        <v>217.9999</v>
      </c>
      <c r="M23" s="36">
        <f t="shared" ca="1" si="1"/>
        <v>0</v>
      </c>
      <c r="N23" s="36">
        <f t="shared" ca="1" si="2"/>
        <v>0</v>
      </c>
      <c r="O23" s="36">
        <f t="shared" ca="1" si="3"/>
        <v>0</v>
      </c>
      <c r="P23" s="4">
        <f t="shared" ca="1" si="7"/>
        <v>0</v>
      </c>
      <c r="Q23" s="61" t="str">
        <f t="shared" ca="1" si="11"/>
        <v/>
      </c>
      <c r="R23" s="61" t="str">
        <f t="shared" ca="1" si="11"/>
        <v/>
      </c>
      <c r="S23" s="61" t="str">
        <f t="shared" ca="1" si="11"/>
        <v/>
      </c>
      <c r="AJ23" t="str">
        <f t="shared" ca="1" si="10"/>
        <v>not first</v>
      </c>
    </row>
    <row r="24" spans="2:36" hidden="1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-200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218</v>
      </c>
      <c r="L24" s="64">
        <f t="shared" ca="1" si="12"/>
        <v>237.9999</v>
      </c>
      <c r="M24" s="36">
        <f t="shared" ca="1" si="1"/>
        <v>0</v>
      </c>
      <c r="N24" s="36">
        <f t="shared" ca="1" si="2"/>
        <v>0</v>
      </c>
      <c r="O24" s="36">
        <f t="shared" ca="1" si="3"/>
        <v>0</v>
      </c>
      <c r="P24" s="4">
        <f t="shared" ca="1" si="7"/>
        <v>0</v>
      </c>
      <c r="Q24" s="61" t="str">
        <f t="shared" ca="1" si="11"/>
        <v/>
      </c>
      <c r="R24" s="61" t="str">
        <f t="shared" ca="1" si="11"/>
        <v/>
      </c>
      <c r="S24" s="61" t="str">
        <f t="shared" ca="1" si="11"/>
        <v/>
      </c>
      <c r="AJ24" t="str">
        <f t="shared" ca="1" si="10"/>
        <v>not first</v>
      </c>
    </row>
    <row r="25" spans="2:36" hidden="1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-199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238</v>
      </c>
      <c r="L25" s="64" t="str">
        <f t="shared" ca="1" si="12"/>
        <v>+</v>
      </c>
      <c r="M25" s="36">
        <f t="shared" ca="1" si="1"/>
        <v>0</v>
      </c>
      <c r="N25" s="36">
        <f t="shared" ca="1" si="2"/>
        <v>0</v>
      </c>
      <c r="O25" s="36">
        <f t="shared" ca="1" si="3"/>
        <v>0</v>
      </c>
      <c r="P25" s="4">
        <f t="shared" ca="1" si="7"/>
        <v>0</v>
      </c>
      <c r="Q25" s="61" t="str">
        <f t="shared" ca="1" si="11"/>
        <v/>
      </c>
      <c r="R25" s="61" t="str">
        <f t="shared" ca="1" si="11"/>
        <v/>
      </c>
      <c r="S25" s="61" t="str">
        <f t="shared" ca="1" si="11"/>
        <v/>
      </c>
      <c r="AJ25" t="str">
        <f t="shared" ca="1" si="10"/>
        <v>not first</v>
      </c>
    </row>
    <row r="26" spans="2:36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-198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 t="str">
        <f t="shared" ca="1" si="13"/>
        <v/>
      </c>
      <c r="L26" s="64" t="str">
        <f t="shared" ca="1" si="12"/>
        <v/>
      </c>
      <c r="M26" s="36" t="str">
        <f t="shared" ca="1" si="1"/>
        <v/>
      </c>
      <c r="N26" s="36" t="str">
        <f t="shared" ca="1" si="2"/>
        <v/>
      </c>
      <c r="O26" s="36" t="str">
        <f t="shared" ca="1" si="3"/>
        <v/>
      </c>
      <c r="P26" s="4" t="str">
        <f t="shared" ca="1" si="7"/>
        <v/>
      </c>
      <c r="Q26" s="61" t="str">
        <f t="shared" ca="1" si="11"/>
        <v/>
      </c>
      <c r="R26" s="61" t="str">
        <f t="shared" ca="1" si="11"/>
        <v/>
      </c>
      <c r="S26" s="61" t="str">
        <f t="shared" ca="1" si="11"/>
        <v/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-197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 t="str">
        <f t="shared" ca="1" si="13"/>
        <v/>
      </c>
      <c r="L27" s="64" t="str">
        <f t="shared" ca="1" si="12"/>
        <v/>
      </c>
      <c r="M27" s="36" t="str">
        <f t="shared" ca="1" si="1"/>
        <v/>
      </c>
      <c r="N27" s="36" t="str">
        <f t="shared" ca="1" si="2"/>
        <v/>
      </c>
      <c r="O27" s="36" t="str">
        <f t="shared" ca="1" si="3"/>
        <v/>
      </c>
      <c r="P27" s="4" t="str">
        <f t="shared" ca="1" si="7"/>
        <v/>
      </c>
      <c r="Q27" s="61" t="str">
        <f t="shared" ca="1" si="11"/>
        <v/>
      </c>
      <c r="R27" s="61" t="str">
        <f t="shared" ca="1" si="11"/>
        <v/>
      </c>
      <c r="S27" s="61" t="str">
        <f t="shared" ca="1" si="11"/>
        <v/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-196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 t="str">
        <f t="shared" ca="1" si="13"/>
        <v/>
      </c>
      <c r="L28" s="64" t="str">
        <f t="shared" ca="1" si="12"/>
        <v/>
      </c>
      <c r="M28" s="36" t="str">
        <f t="shared" ca="1" si="1"/>
        <v/>
      </c>
      <c r="N28" s="36" t="str">
        <f t="shared" ca="1" si="2"/>
        <v/>
      </c>
      <c r="O28" s="36" t="str">
        <f t="shared" ca="1" si="3"/>
        <v/>
      </c>
      <c r="P28" s="4" t="str">
        <f t="shared" ca="1" si="7"/>
        <v/>
      </c>
      <c r="Q28" s="61" t="str">
        <f t="shared" ca="1" si="11"/>
        <v/>
      </c>
      <c r="R28" s="61" t="str">
        <f t="shared" ca="1" si="11"/>
        <v/>
      </c>
      <c r="S28" s="61" t="str">
        <f t="shared" ca="1" si="11"/>
        <v/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-195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 t="str">
        <f t="shared" ca="1" si="13"/>
        <v/>
      </c>
      <c r="L29" s="64" t="str">
        <f t="shared" ca="1" si="12"/>
        <v/>
      </c>
      <c r="M29" s="36" t="str">
        <f ca="1">IFERROR(IF(L29="","",IF($L29="+",SUMIFS($D:$D,$C:$C,"&gt;="&amp;$K29),SUMIFS($D:$D,$C:$C,"&gt;="&amp;$K29,$C:$C,"&lt;="&amp;$L29))),"")</f>
        <v/>
      </c>
      <c r="N29" s="36" t="str">
        <f ca="1">IFERROR(IF(L29="","",IF($L29="+",SUMIFS($E:$E,$C:$C,"&gt;="&amp;$K29),SUMIFS($E:$E,$C:$C,"&gt;="&amp;$K29,$C:$C,"&lt;="&amp;$L29))),"")</f>
        <v/>
      </c>
      <c r="O29" s="36" t="str">
        <f ca="1">IFERROR(IF(L29="","",IF($L29="+",SUMIFS($F:$F,$C:$C,"&gt;="&amp;$K29),SUMIFS($F:$F,$C:$C,"&gt;="&amp;$K29,$C:$C,"&lt;="&amp;$L29))),"")</f>
        <v/>
      </c>
      <c r="P29" s="4" t="str">
        <f t="shared" ca="1" si="7"/>
        <v/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-194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 t="str">
        <f t="shared" ca="1" si="13"/>
        <v/>
      </c>
      <c r="L30" s="64" t="str">
        <f t="shared" ca="1" si="12"/>
        <v/>
      </c>
      <c r="M30" s="36" t="str">
        <f t="shared" ca="1" si="1"/>
        <v/>
      </c>
      <c r="N30" s="36" t="str">
        <f t="shared" ref="N30:N93" ca="1" si="14">IFERROR(IF(L30="","",IF($L30="+",SUMIFS($E:$E,$C:$C,"&gt;="&amp;$K30),SUMIFS($E:$E,$C:$C,"&gt;="&amp;$K30,$C:$C,"&lt;="&amp;$L30))),"")</f>
        <v/>
      </c>
      <c r="O30" s="36" t="str">
        <f t="shared" ref="O30:O93" ca="1" si="15">IFERROR(IF(L30="","",IF($L30="+",SUMIFS($F:$F,$C:$C,"&gt;="&amp;$K30),SUMIFS($F:$F,$C:$C,"&gt;="&amp;$K30,$C:$C,"&lt;="&amp;$L30))),"")</f>
        <v/>
      </c>
      <c r="P30" s="4" t="str">
        <f t="shared" ca="1" si="7"/>
        <v/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-193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0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0</v>
      </c>
      <c r="H31" s="47"/>
      <c r="I31" s="51"/>
      <c r="J31" s="51"/>
      <c r="K31" s="64" t="str">
        <f t="shared" ca="1" si="13"/>
        <v/>
      </c>
      <c r="L31" s="64" t="str">
        <f t="shared" ca="1" si="12"/>
        <v/>
      </c>
      <c r="M31" s="36" t="str">
        <f t="shared" ca="1" si="1"/>
        <v/>
      </c>
      <c r="N31" s="36" t="str">
        <f t="shared" ca="1" si="14"/>
        <v/>
      </c>
      <c r="O31" s="36" t="str">
        <f t="shared" ca="1" si="15"/>
        <v/>
      </c>
      <c r="P31" s="4" t="str">
        <f t="shared" ca="1" si="7"/>
        <v/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-192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0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0</v>
      </c>
      <c r="H32" s="47"/>
      <c r="I32" s="51"/>
      <c r="J32" s="51"/>
      <c r="K32" s="64" t="str">
        <f t="shared" ca="1" si="13"/>
        <v/>
      </c>
      <c r="L32" s="64" t="str">
        <f t="shared" ca="1" si="12"/>
        <v/>
      </c>
      <c r="M32" s="36" t="str">
        <f t="shared" ca="1" si="1"/>
        <v/>
      </c>
      <c r="N32" s="36" t="str">
        <f t="shared" ca="1" si="14"/>
        <v/>
      </c>
      <c r="O32" s="36" t="str">
        <f t="shared" ca="1" si="15"/>
        <v/>
      </c>
      <c r="P32" s="4" t="str">
        <f t="shared" ca="1" si="7"/>
        <v/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not 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-191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 t="str">
        <f t="shared" ca="1" si="13"/>
        <v/>
      </c>
      <c r="L33" s="64" t="str">
        <f t="shared" ca="1" si="12"/>
        <v/>
      </c>
      <c r="M33" s="36" t="str">
        <f t="shared" ca="1" si="1"/>
        <v/>
      </c>
      <c r="N33" s="36" t="str">
        <f t="shared" ca="1" si="14"/>
        <v/>
      </c>
      <c r="O33" s="36" t="str">
        <f t="shared" ca="1" si="15"/>
        <v/>
      </c>
      <c r="P33" s="4" t="str">
        <f t="shared" ca="1" si="7"/>
        <v/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-190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 t="str">
        <f t="shared" ca="1" si="13"/>
        <v/>
      </c>
      <c r="L34" s="64" t="str">
        <f t="shared" ca="1" si="12"/>
        <v/>
      </c>
      <c r="M34" s="36" t="str">
        <f t="shared" ca="1" si="1"/>
        <v/>
      </c>
      <c r="N34" s="36" t="str">
        <f t="shared" ca="1" si="14"/>
        <v/>
      </c>
      <c r="O34" s="36" t="str">
        <f t="shared" ca="1" si="15"/>
        <v/>
      </c>
      <c r="P34" s="4" t="str">
        <f t="shared" ca="1" si="7"/>
        <v/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-189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 t="str">
        <f t="shared" ca="1" si="13"/>
        <v/>
      </c>
      <c r="L35" s="64" t="str">
        <f t="shared" ca="1" si="12"/>
        <v/>
      </c>
      <c r="M35" s="36" t="str">
        <f t="shared" ca="1" si="1"/>
        <v/>
      </c>
      <c r="N35" s="36" t="str">
        <f t="shared" ca="1" si="14"/>
        <v/>
      </c>
      <c r="O35" s="36" t="str">
        <f t="shared" ca="1" si="15"/>
        <v/>
      </c>
      <c r="P35" s="4" t="str">
        <f t="shared" ca="1" si="7"/>
        <v/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-188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-187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0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0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-186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0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0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not 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-185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0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0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not 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-184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-183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-182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-181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-180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-179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-178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-177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1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1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-176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-175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-174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-173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-172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-171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0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0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not 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-170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-169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0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-168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-167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0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0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not 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-166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0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-165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-164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-163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-162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-161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0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0</v>
      </c>
      <c r="G63" s="47">
        <f t="shared" ca="1" si="5"/>
        <v>0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not 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-160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-159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0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-158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-157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1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0</v>
      </c>
      <c r="G67" s="47">
        <f t="shared" ref="G67:G130" ca="1" si="17">IF(C67="","",SUM(D67:F67))</f>
        <v>1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-156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0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-155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0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-154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-153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0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0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not 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-152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-151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-150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-149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-148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0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0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not 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-147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-146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0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-145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1</v>
      </c>
      <c r="G79" s="47">
        <f t="shared" ca="1" si="17"/>
        <v>1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-144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0</v>
      </c>
      <c r="G80" s="47">
        <f t="shared" ca="1" si="17"/>
        <v>0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not 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-143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0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-142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0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0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0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not 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-141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1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0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1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-140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0</v>
      </c>
      <c r="G84" s="47">
        <f t="shared" ca="1" si="17"/>
        <v>0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not 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-139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0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0</v>
      </c>
      <c r="G85" s="47">
        <f t="shared" ca="1" si="17"/>
        <v>0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not 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-138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-137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0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0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not 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-136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-135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-134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-133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-132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-131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-130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0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0</v>
      </c>
      <c r="G94" s="47">
        <f t="shared" ca="1" si="17"/>
        <v>0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not 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-129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0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-128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0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-127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0</v>
      </c>
      <c r="G97" s="47">
        <f t="shared" ca="1" si="17"/>
        <v>0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not 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-126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-125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0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-124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0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-123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0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0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0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not 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-122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-121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0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-120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0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0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not 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-119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0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0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0</v>
      </c>
      <c r="G105" s="47">
        <f t="shared" ca="1" si="17"/>
        <v>0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not 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-118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0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0</v>
      </c>
      <c r="G106" s="47">
        <f t="shared" ca="1" si="17"/>
        <v>0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not 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-117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1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1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-116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0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0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not 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-115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0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0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0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not 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-114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1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0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0</v>
      </c>
      <c r="G110" s="47">
        <f t="shared" ca="1" si="17"/>
        <v>1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-113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0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0</v>
      </c>
      <c r="G111" s="47">
        <f t="shared" ca="1" si="17"/>
        <v>0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not 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-112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0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1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1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-111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0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0</v>
      </c>
      <c r="G113" s="47">
        <f t="shared" ca="1" si="17"/>
        <v>0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not 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-110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0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0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not 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-109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0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0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not 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-108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0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0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not 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-107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0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0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0</v>
      </c>
      <c r="G117" s="47">
        <f t="shared" ca="1" si="17"/>
        <v>0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not 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-106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0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1</v>
      </c>
      <c r="G118" s="47">
        <f t="shared" ca="1" si="17"/>
        <v>1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-105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0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0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0</v>
      </c>
      <c r="G119" s="47">
        <f t="shared" ca="1" si="17"/>
        <v>0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not 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-104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1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0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1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-103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0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1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1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-102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0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0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0</v>
      </c>
      <c r="G122" s="47">
        <f t="shared" ca="1" si="17"/>
        <v>0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not 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-101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0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0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not 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-100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1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1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-99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0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0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0</v>
      </c>
      <c r="G125" s="47">
        <f t="shared" ca="1" si="17"/>
        <v>0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not 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-98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0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0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0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not 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-97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0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1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1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-96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0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1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0</v>
      </c>
      <c r="G128" s="47">
        <f t="shared" ca="1" si="17"/>
        <v>1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-95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0</v>
      </c>
      <c r="G129" s="47">
        <f t="shared" ca="1" si="17"/>
        <v>0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not 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-94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0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0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not 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-93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0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0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not 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-92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0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0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0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not 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-91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0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0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0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not 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-90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-89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0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0</v>
      </c>
      <c r="G135" s="47">
        <f t="shared" ca="1" si="26"/>
        <v>0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not 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-88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0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0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not 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-87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0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-86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0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0</v>
      </c>
      <c r="G138" s="47">
        <f t="shared" ca="1" si="26"/>
        <v>0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not 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-85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1</v>
      </c>
      <c r="G139" s="47">
        <f t="shared" ca="1" si="26"/>
        <v>1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-84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-83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0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0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not 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-82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0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1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1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-81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1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1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-80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0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0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-79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0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1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1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-78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0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0</v>
      </c>
      <c r="G146" s="47">
        <f t="shared" ca="1" si="26"/>
        <v>0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not 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-77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0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0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0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not 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-76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0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0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0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not 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-75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0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0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0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not 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-74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0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0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0</v>
      </c>
      <c r="G150" s="47">
        <f t="shared" ca="1" si="26"/>
        <v>0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not 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-73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0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0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-72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1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0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1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-71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0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0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0</v>
      </c>
      <c r="G153" s="47">
        <f t="shared" ca="1" si="26"/>
        <v>0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not 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-70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0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0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0</v>
      </c>
      <c r="G154" s="47">
        <f t="shared" ca="1" si="26"/>
        <v>0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not 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-69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0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0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0</v>
      </c>
      <c r="G155" s="47">
        <f t="shared" ca="1" si="26"/>
        <v>0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not 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-68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0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0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0</v>
      </c>
      <c r="G156" s="47">
        <f t="shared" ca="1" si="26"/>
        <v>0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not 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-67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0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0</v>
      </c>
      <c r="G157" s="47">
        <f t="shared" ca="1" si="26"/>
        <v>0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not 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-66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0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0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not 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-65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0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1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-64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0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0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0</v>
      </c>
      <c r="G160" s="47">
        <f t="shared" ca="1" si="26"/>
        <v>0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not 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-63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0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0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1</v>
      </c>
      <c r="G161" s="47">
        <f t="shared" ca="1" si="26"/>
        <v>1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-62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0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0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0</v>
      </c>
      <c r="G162" s="47">
        <f t="shared" ca="1" si="26"/>
        <v>0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not 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-61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0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0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0</v>
      </c>
      <c r="G163" s="47">
        <f t="shared" ca="1" si="26"/>
        <v>0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not 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-60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0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0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0</v>
      </c>
      <c r="G164" s="47">
        <f t="shared" ca="1" si="26"/>
        <v>0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not 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-59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0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2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0</v>
      </c>
      <c r="G165" s="47">
        <f t="shared" ca="1" si="26"/>
        <v>2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-58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0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0</v>
      </c>
      <c r="G166" s="47">
        <f t="shared" ca="1" si="26"/>
        <v>0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not 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-57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1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1</v>
      </c>
      <c r="G167" s="47">
        <f t="shared" ca="1" si="26"/>
        <v>2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-56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0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0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0</v>
      </c>
      <c r="G168" s="47">
        <f t="shared" ca="1" si="26"/>
        <v>0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not 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-55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1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1</v>
      </c>
      <c r="G169" s="47">
        <f t="shared" ca="1" si="26"/>
        <v>2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-54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0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-53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0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1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1</v>
      </c>
      <c r="G171" s="47">
        <f t="shared" ca="1" si="26"/>
        <v>2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-52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0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0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0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not 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-51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0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0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0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not 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-50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1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1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0</v>
      </c>
      <c r="G174" s="47">
        <f t="shared" ca="1" si="26"/>
        <v>2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-49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0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0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1</v>
      </c>
      <c r="G175" s="47">
        <f t="shared" ca="1" si="26"/>
        <v>1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-48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0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1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0</v>
      </c>
      <c r="G176" s="47">
        <f t="shared" ca="1" si="26"/>
        <v>1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-47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0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1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0</v>
      </c>
      <c r="G177" s="47">
        <f t="shared" ca="1" si="26"/>
        <v>1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-46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0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-45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0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0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0</v>
      </c>
      <c r="G179" s="47">
        <f t="shared" ca="1" si="26"/>
        <v>0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not 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-44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0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0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0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not 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-43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0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0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0</v>
      </c>
      <c r="G181" s="47">
        <f t="shared" ca="1" si="26"/>
        <v>0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not 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-42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0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0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0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not 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-41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0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0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0</v>
      </c>
      <c r="G183" s="47">
        <f t="shared" ca="1" si="26"/>
        <v>0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not 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-40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0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0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0</v>
      </c>
      <c r="G184" s="47">
        <f t="shared" ca="1" si="26"/>
        <v>0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not 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-39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0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0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not 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-38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0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0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0</v>
      </c>
      <c r="G186" s="47">
        <f t="shared" ca="1" si="26"/>
        <v>0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not 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-37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0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0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0</v>
      </c>
      <c r="G187" s="47">
        <f t="shared" ca="1" si="26"/>
        <v>0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not 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-36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1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0</v>
      </c>
      <c r="G188" s="47">
        <f t="shared" ca="1" si="26"/>
        <v>1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-35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1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0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0</v>
      </c>
      <c r="G189" s="47">
        <f t="shared" ca="1" si="26"/>
        <v>1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-34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1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1</v>
      </c>
      <c r="G190" s="47">
        <f t="shared" ca="1" si="26"/>
        <v>2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-33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0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0</v>
      </c>
      <c r="G191" s="47">
        <f t="shared" ca="1" si="26"/>
        <v>0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not 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-32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0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1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0</v>
      </c>
      <c r="G192" s="47">
        <f t="shared" ca="1" si="26"/>
        <v>1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-31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0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0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0</v>
      </c>
      <c r="G193" s="47">
        <f t="shared" ca="1" si="26"/>
        <v>0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not 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-30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0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0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0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not 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-29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0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0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0</v>
      </c>
      <c r="G195" s="47">
        <f t="shared" ref="G195:G258" ca="1" si="35">IF(C195="","",SUM(D195:F195))</f>
        <v>0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not 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-28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0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2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1</v>
      </c>
      <c r="G196" s="47">
        <f t="shared" ca="1" si="35"/>
        <v>3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-27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0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1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1</v>
      </c>
      <c r="G197" s="47">
        <f t="shared" ca="1" si="35"/>
        <v>2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-26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0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2</v>
      </c>
      <c r="G198" s="47">
        <f t="shared" ca="1" si="35"/>
        <v>2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-25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0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0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0</v>
      </c>
      <c r="G199" s="47">
        <f t="shared" ca="1" si="35"/>
        <v>0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not 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-24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0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1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0</v>
      </c>
      <c r="G200" s="47">
        <f t="shared" ca="1" si="35"/>
        <v>1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-23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0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0</v>
      </c>
      <c r="G201" s="47">
        <f t="shared" ca="1" si="35"/>
        <v>0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not 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-22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0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0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0</v>
      </c>
      <c r="G202" s="47">
        <f t="shared" ca="1" si="35"/>
        <v>0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not 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-21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0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0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0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not 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-20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0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0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-19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0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1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0</v>
      </c>
      <c r="G205" s="47">
        <f t="shared" ca="1" si="35"/>
        <v>1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-18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0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0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1</v>
      </c>
      <c r="G206" s="47">
        <f t="shared" ca="1" si="35"/>
        <v>1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-17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1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0</v>
      </c>
      <c r="G207" s="47">
        <f t="shared" ca="1" si="35"/>
        <v>1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-16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0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0</v>
      </c>
      <c r="G208" s="47">
        <f t="shared" ca="1" si="35"/>
        <v>0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not 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-15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0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0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0</v>
      </c>
      <c r="G209" s="47">
        <f t="shared" ca="1" si="35"/>
        <v>0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not 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-14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0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1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1</v>
      </c>
      <c r="G210" s="47">
        <f t="shared" ca="1" si="35"/>
        <v>2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-13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1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1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0</v>
      </c>
      <c r="G211" s="47">
        <f t="shared" ca="1" si="35"/>
        <v>2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-12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0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0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0</v>
      </c>
      <c r="G212" s="47">
        <f t="shared" ca="1" si="35"/>
        <v>0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not 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-11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0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0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not 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-10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0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0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not 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-9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0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1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0</v>
      </c>
      <c r="G215" s="47">
        <f t="shared" ca="1" si="35"/>
        <v>1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-8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1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0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1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-7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0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0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0</v>
      </c>
      <c r="G217" s="47">
        <f t="shared" ca="1" si="35"/>
        <v>0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not 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-6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0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0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1</v>
      </c>
      <c r="G218" s="47">
        <f t="shared" ca="1" si="35"/>
        <v>1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-5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1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0</v>
      </c>
      <c r="G219" s="47">
        <f t="shared" ca="1" si="35"/>
        <v>1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-4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0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0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0</v>
      </c>
      <c r="G220" s="47">
        <f t="shared" ca="1" si="35"/>
        <v>0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not 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-3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0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0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not 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-2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0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0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2</v>
      </c>
      <c r="G222" s="47">
        <f t="shared" ca="1" si="35"/>
        <v>2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-1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0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2</v>
      </c>
      <c r="G223" s="47">
        <f t="shared" ca="1" si="35"/>
        <v>2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0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1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0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1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1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0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1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1</v>
      </c>
      <c r="G225" s="47">
        <f t="shared" ca="1" si="35"/>
        <v>2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2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1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0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1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3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0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0</v>
      </c>
      <c r="G227" s="47">
        <f t="shared" ca="1" si="35"/>
        <v>0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not 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4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0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0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0</v>
      </c>
      <c r="G228" s="47">
        <f t="shared" ca="1" si="35"/>
        <v>0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not 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5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0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0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not 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6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1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0</v>
      </c>
      <c r="G230" s="47">
        <f t="shared" ca="1" si="35"/>
        <v>1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7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0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0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0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not 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8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0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0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1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9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1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0</v>
      </c>
      <c r="G233" s="47">
        <f t="shared" ca="1" si="35"/>
        <v>1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10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0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0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0</v>
      </c>
      <c r="G234" s="47">
        <f t="shared" ca="1" si="35"/>
        <v>0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not 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11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0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0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0</v>
      </c>
      <c r="G235" s="47">
        <f t="shared" ca="1" si="35"/>
        <v>0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not 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12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0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0</v>
      </c>
      <c r="G236" s="47">
        <f t="shared" ca="1" si="35"/>
        <v>0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not 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13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0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0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0</v>
      </c>
      <c r="G237" s="47">
        <f t="shared" ca="1" si="35"/>
        <v>0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not 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14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1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0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1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15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1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1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0</v>
      </c>
      <c r="G239" s="47">
        <f t="shared" ca="1" si="35"/>
        <v>2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16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0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0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0</v>
      </c>
      <c r="G240" s="47">
        <f t="shared" ca="1" si="35"/>
        <v>0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not 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17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1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1</v>
      </c>
      <c r="G241" s="47">
        <f t="shared" ca="1" si="35"/>
        <v>2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18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0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1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1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19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0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0</v>
      </c>
      <c r="G243" s="47">
        <f t="shared" ca="1" si="35"/>
        <v>0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not 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20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0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0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0</v>
      </c>
      <c r="G244" s="47">
        <f t="shared" ca="1" si="35"/>
        <v>0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not 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21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0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0</v>
      </c>
      <c r="G245" s="47">
        <f t="shared" ca="1" si="35"/>
        <v>0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not 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22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2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0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1</v>
      </c>
      <c r="G246" s="47">
        <f t="shared" ca="1" si="35"/>
        <v>3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23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0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1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1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24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0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1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1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25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0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0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26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0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0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not 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27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0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28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1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0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0</v>
      </c>
      <c r="G252" s="47">
        <f t="shared" ca="1" si="35"/>
        <v>1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29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0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0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0</v>
      </c>
      <c r="G253" s="47">
        <f t="shared" ca="1" si="35"/>
        <v>0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not 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30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0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1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0</v>
      </c>
      <c r="G254" s="47">
        <f t="shared" ca="1" si="35"/>
        <v>1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31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0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0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0</v>
      </c>
      <c r="G255" s="47">
        <f t="shared" ca="1" si="35"/>
        <v>0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not 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32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1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0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1</v>
      </c>
      <c r="G256" s="47">
        <f t="shared" ca="1" si="35"/>
        <v>2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33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0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0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1</v>
      </c>
      <c r="G257" s="47">
        <f t="shared" ca="1" si="35"/>
        <v>1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34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1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0</v>
      </c>
      <c r="G258" s="47">
        <f t="shared" ca="1" si="35"/>
        <v>1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35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0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0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0</v>
      </c>
      <c r="G259" s="47">
        <f t="shared" ref="G259:G322" ca="1" si="44">IF(C259="","",SUM(D259:F259))</f>
        <v>0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not 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36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0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1</v>
      </c>
      <c r="G260" s="47">
        <f t="shared" ca="1" si="44"/>
        <v>1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37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0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0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38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0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1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1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39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1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1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0</v>
      </c>
      <c r="G263" s="47">
        <f t="shared" ca="1" si="44"/>
        <v>2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40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1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0</v>
      </c>
      <c r="G264" s="47">
        <f t="shared" ca="1" si="44"/>
        <v>1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41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0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1</v>
      </c>
      <c r="G265" s="47">
        <f t="shared" ca="1" si="44"/>
        <v>1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42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0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0</v>
      </c>
      <c r="G266" s="47">
        <f t="shared" ca="1" si="44"/>
        <v>0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not 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43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0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0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0</v>
      </c>
      <c r="G267" s="47">
        <f t="shared" ca="1" si="44"/>
        <v>0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not 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44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0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0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not 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45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1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0</v>
      </c>
      <c r="G269" s="47">
        <f t="shared" ca="1" si="44"/>
        <v>1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46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0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1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1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47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0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1</v>
      </c>
      <c r="G271" s="47">
        <f t="shared" ca="1" si="44"/>
        <v>1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48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0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49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0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0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not 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50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1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0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1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51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0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0</v>
      </c>
      <c r="G275" s="47">
        <f t="shared" ca="1" si="44"/>
        <v>0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not 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52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0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0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0</v>
      </c>
      <c r="G276" s="47">
        <f t="shared" ca="1" si="44"/>
        <v>0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not 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53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0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0</v>
      </c>
      <c r="G277" s="47">
        <f t="shared" ca="1" si="44"/>
        <v>0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not 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54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0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0</v>
      </c>
      <c r="G278" s="47">
        <f t="shared" ca="1" si="44"/>
        <v>0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not 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55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56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0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0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not 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57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0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0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0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not 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58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1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0</v>
      </c>
      <c r="G282" s="47">
        <f t="shared" ca="1" si="44"/>
        <v>1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59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1</v>
      </c>
      <c r="G283" s="47">
        <f t="shared" ca="1" si="44"/>
        <v>1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60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0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0</v>
      </c>
      <c r="G284" s="47">
        <f t="shared" ca="1" si="44"/>
        <v>0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not 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61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2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2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62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0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0</v>
      </c>
      <c r="G286" s="47">
        <f t="shared" ca="1" si="44"/>
        <v>0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not 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63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0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64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0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0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0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not 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65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0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66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0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0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not 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67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68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69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1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1</v>
      </c>
      <c r="G293" s="47">
        <f t="shared" ca="1" si="44"/>
        <v>2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70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1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0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1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71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1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1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72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0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0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0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not 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73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1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1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74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0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0</v>
      </c>
      <c r="G298" s="47">
        <f t="shared" ca="1" si="44"/>
        <v>0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not 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75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1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1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76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0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0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0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not 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77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0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78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0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0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not 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79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80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1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0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0</v>
      </c>
      <c r="G304" s="47">
        <f t="shared" ca="1" si="44"/>
        <v>1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81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0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0</v>
      </c>
      <c r="G305" s="47">
        <f t="shared" ca="1" si="44"/>
        <v>0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not 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82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0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0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1</v>
      </c>
      <c r="G306" s="47">
        <f t="shared" ca="1" si="44"/>
        <v>1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83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1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1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84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1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0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1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85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0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0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not 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86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87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1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1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88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0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0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not 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89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1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1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90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1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1</v>
      </c>
      <c r="G314" s="47">
        <f t="shared" ca="1" si="44"/>
        <v>2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91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0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0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not 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92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0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1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0</v>
      </c>
      <c r="G316" s="47">
        <f t="shared" ca="1" si="44"/>
        <v>1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93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0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0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0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not 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94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0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0</v>
      </c>
      <c r="G318" s="47">
        <f t="shared" ca="1" si="44"/>
        <v>0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not 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95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1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1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96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0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0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not 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97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1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1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98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0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0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not 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99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0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0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not 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100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0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0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not 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101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102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0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103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0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0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not 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104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105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0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106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1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1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107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2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0</v>
      </c>
      <c r="G331" s="47">
        <f t="shared" ca="1" si="53"/>
        <v>2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108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1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1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109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110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0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111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0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0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not 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112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0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0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0</v>
      </c>
      <c r="G336" s="47">
        <f t="shared" ca="1" si="53"/>
        <v>0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not 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113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0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0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0</v>
      </c>
      <c r="G337" s="47">
        <f t="shared" ca="1" si="53"/>
        <v>0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not 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114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0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115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0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0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not 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116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117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1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1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118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0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119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0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120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0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0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not 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Results'!$A:$A,0)-1,0,500,1)),"",'Data mining (ELO R diff)'!C344+1),"")</f>
        <v>121</v>
      </c>
      <c r="D345" s="47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>0</v>
      </c>
      <c r="E345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>0</v>
      </c>
      <c r="F345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Results'!$A:$A,0)-1,0,500,1)),"",'Data mining (ELO R diff)'!C345+1),"")</f>
        <v>122</v>
      </c>
      <c r="D346" s="47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>0</v>
      </c>
      <c r="E346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>0</v>
      </c>
      <c r="F346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>0</v>
      </c>
      <c r="G346" s="47">
        <f t="shared" ca="1" si="53"/>
        <v>0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not 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Results'!$A:$A,0)-1,0,500,1)),"",'Data mining (ELO R diff)'!C346+1),"")</f>
        <v>123</v>
      </c>
      <c r="D347" s="47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>0</v>
      </c>
      <c r="E347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>0</v>
      </c>
      <c r="F347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>0</v>
      </c>
      <c r="G347" s="47">
        <f t="shared" ca="1" si="53"/>
        <v>0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not 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Results'!$A:$A,0)-1,0,500,1)),"",'Data mining (ELO R diff)'!C347+1),"")</f>
        <v>124</v>
      </c>
      <c r="D348" s="47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>0</v>
      </c>
      <c r="E348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>0</v>
      </c>
      <c r="F348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>0</v>
      </c>
      <c r="G348" s="47">
        <f t="shared" ca="1" si="53"/>
        <v>0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not 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Results'!$A:$A,0)-1,0,500,1)),"",'Data mining (ELO R diff)'!C348+1),"")</f>
        <v>125</v>
      </c>
      <c r="D349" s="47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>1</v>
      </c>
      <c r="E349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>0</v>
      </c>
      <c r="F349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>0</v>
      </c>
      <c r="G349" s="47">
        <f t="shared" ca="1" si="53"/>
        <v>1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Results'!$A:$A,0)-1,0,500,1)),"",'Data mining (ELO R diff)'!C349+1),"")</f>
        <v>126</v>
      </c>
      <c r="D350" s="47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>0</v>
      </c>
      <c r="E350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>0</v>
      </c>
      <c r="F350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>0</v>
      </c>
      <c r="G350" s="47">
        <f t="shared" ca="1" si="53"/>
        <v>0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not 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Results'!$A:$A,0)-1,0,500,1)),"",'Data mining (ELO R diff)'!C350+1),"")</f>
        <v>127</v>
      </c>
      <c r="D351" s="47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>0</v>
      </c>
      <c r="E351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>0</v>
      </c>
      <c r="F351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Results'!$A:$A,0)-1,0,500,1)),"",'Data mining (ELO R diff)'!C351+1),"")</f>
        <v>128</v>
      </c>
      <c r="D352" s="47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>0</v>
      </c>
      <c r="E352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>0</v>
      </c>
      <c r="F352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>0</v>
      </c>
      <c r="G352" s="47">
        <f t="shared" ca="1" si="53"/>
        <v>0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not 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Results'!$A:$A,0)-1,0,500,1)),"",'Data mining (ELO R diff)'!C352+1),"")</f>
        <v>129</v>
      </c>
      <c r="D353" s="47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>0</v>
      </c>
      <c r="E353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>0</v>
      </c>
      <c r="F353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Results'!$A:$A,0)-1,0,500,1)),"",'Data mining (ELO R diff)'!C353+1),"")</f>
        <v>130</v>
      </c>
      <c r="D354" s="47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>0</v>
      </c>
      <c r="E354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>0</v>
      </c>
      <c r="F354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>0</v>
      </c>
      <c r="G354" s="47">
        <f t="shared" ca="1" si="53"/>
        <v>0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not first</v>
      </c>
    </row>
    <row r="355" spans="2:36">
      <c r="B355">
        <v>353</v>
      </c>
      <c r="C355" s="62">
        <f ca="1">IFERROR(IF(C354+1&gt;MAX(OFFSET('Program and Results'!$T$1,MATCH('Data mining (ELO R diff)'!$A$2,'Program and Results'!$A:$A,0)-1,0,500,1)),"",'Data mining (ELO R diff)'!C354+1),"")</f>
        <v>131</v>
      </c>
      <c r="D355" s="47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>0</v>
      </c>
      <c r="E355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>0</v>
      </c>
      <c r="F355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>0</v>
      </c>
      <c r="G355" s="47">
        <f t="shared" ca="1" si="53"/>
        <v>0</v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not first</v>
      </c>
    </row>
    <row r="356" spans="2:36">
      <c r="B356">
        <v>354</v>
      </c>
      <c r="C356" s="62">
        <f ca="1">IFERROR(IF(C355+1&gt;MAX(OFFSET('Program and Results'!$T$1,MATCH('Data mining (ELO R diff)'!$A$2,'Program and Results'!$A:$A,0)-1,0,500,1)),"",'Data mining (ELO R diff)'!C355+1),"")</f>
        <v>132</v>
      </c>
      <c r="D356" s="47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>0</v>
      </c>
      <c r="E356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>0</v>
      </c>
      <c r="F356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>0</v>
      </c>
      <c r="G356" s="47">
        <f t="shared" ca="1" si="53"/>
        <v>0</v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not first</v>
      </c>
    </row>
    <row r="357" spans="2:36">
      <c r="B357">
        <v>355</v>
      </c>
      <c r="C357" s="62">
        <f ca="1">IFERROR(IF(C356+1&gt;MAX(OFFSET('Program and Results'!$T$1,MATCH('Data mining (ELO R diff)'!$A$2,'Program and Results'!$A:$A,0)-1,0,500,1)),"",'Data mining (ELO R diff)'!C356+1),"")</f>
        <v>133</v>
      </c>
      <c r="D357" s="47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>1</v>
      </c>
      <c r="E357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>0</v>
      </c>
      <c r="F357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>0</v>
      </c>
      <c r="G357" s="47">
        <f t="shared" ca="1" si="53"/>
        <v>1</v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first</v>
      </c>
    </row>
    <row r="358" spans="2:36">
      <c r="B358">
        <v>356</v>
      </c>
      <c r="C358" s="62">
        <f ca="1">IFERROR(IF(C357+1&gt;MAX(OFFSET('Program and Results'!$T$1,MATCH('Data mining (ELO R diff)'!$A$2,'Program and Results'!$A:$A,0)-1,0,500,1)),"",'Data mining (ELO R diff)'!C357+1),"")</f>
        <v>134</v>
      </c>
      <c r="D358" s="47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>0</v>
      </c>
      <c r="E358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>0</v>
      </c>
      <c r="F358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>0</v>
      </c>
      <c r="G358" s="47">
        <f t="shared" ca="1" si="53"/>
        <v>0</v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not first</v>
      </c>
    </row>
    <row r="359" spans="2:36">
      <c r="B359">
        <v>357</v>
      </c>
      <c r="C359" s="62">
        <f ca="1">IFERROR(IF(C358+1&gt;MAX(OFFSET('Program and Results'!$T$1,MATCH('Data mining (ELO R diff)'!$A$2,'Program and Results'!$A:$A,0)-1,0,500,1)),"",'Data mining (ELO R diff)'!C358+1),"")</f>
        <v>135</v>
      </c>
      <c r="D359" s="47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>0</v>
      </c>
      <c r="E359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>0</v>
      </c>
      <c r="F359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>0</v>
      </c>
      <c r="G359" s="47">
        <f t="shared" ca="1" si="53"/>
        <v>0</v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not first</v>
      </c>
    </row>
    <row r="360" spans="2:36">
      <c r="B360">
        <v>358</v>
      </c>
      <c r="C360" s="62">
        <f ca="1">IFERROR(IF(C359+1&gt;MAX(OFFSET('Program and Results'!$T$1,MATCH('Data mining (ELO R diff)'!$A$2,'Program and Results'!$A:$A,0)-1,0,500,1)),"",'Data mining (ELO R diff)'!C359+1),"")</f>
        <v>136</v>
      </c>
      <c r="D360" s="47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>0</v>
      </c>
      <c r="E360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>0</v>
      </c>
      <c r="F360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>0</v>
      </c>
      <c r="G360" s="47">
        <f t="shared" ca="1" si="53"/>
        <v>0</v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not first</v>
      </c>
    </row>
    <row r="361" spans="2:36">
      <c r="B361">
        <v>359</v>
      </c>
      <c r="C361" s="62">
        <f ca="1">IFERROR(IF(C360+1&gt;MAX(OFFSET('Program and Results'!$T$1,MATCH('Data mining (ELO R diff)'!$A$2,'Program and Results'!$A:$A,0)-1,0,500,1)),"",'Data mining (ELO R diff)'!C360+1),"")</f>
        <v>137</v>
      </c>
      <c r="D361" s="47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>0</v>
      </c>
      <c r="E361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>0</v>
      </c>
      <c r="F361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>0</v>
      </c>
      <c r="G361" s="47">
        <f t="shared" ca="1" si="53"/>
        <v>0</v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not first</v>
      </c>
    </row>
    <row r="362" spans="2:36">
      <c r="B362">
        <v>360</v>
      </c>
      <c r="C362" s="62">
        <f ca="1">IFERROR(IF(C361+1&gt;MAX(OFFSET('Program and Results'!$T$1,MATCH('Data mining (ELO R diff)'!$A$2,'Program and Results'!$A:$A,0)-1,0,500,1)),"",'Data mining (ELO R diff)'!C361+1),"")</f>
        <v>138</v>
      </c>
      <c r="D362" s="47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>0</v>
      </c>
      <c r="E362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>0</v>
      </c>
      <c r="F362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>0</v>
      </c>
      <c r="G362" s="47">
        <f t="shared" ca="1" si="53"/>
        <v>0</v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not first</v>
      </c>
    </row>
    <row r="363" spans="2:36">
      <c r="B363">
        <v>361</v>
      </c>
      <c r="C363" s="62">
        <f ca="1">IFERROR(IF(C362+1&gt;MAX(OFFSET('Program and Results'!$T$1,MATCH('Data mining (ELO R diff)'!$A$2,'Program and Results'!$A:$A,0)-1,0,500,1)),"",'Data mining (ELO R diff)'!C362+1),"")</f>
        <v>139</v>
      </c>
      <c r="D363" s="47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>0</v>
      </c>
      <c r="E363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>0</v>
      </c>
      <c r="F363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>0</v>
      </c>
      <c r="G363" s="47">
        <f t="shared" ca="1" si="53"/>
        <v>0</v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not first</v>
      </c>
    </row>
    <row r="364" spans="2:36">
      <c r="B364">
        <v>362</v>
      </c>
      <c r="C364" s="62">
        <f ca="1">IFERROR(IF(C363+1&gt;MAX(OFFSET('Program and Results'!$T$1,MATCH('Data mining (ELO R diff)'!$A$2,'Program and Results'!$A:$A,0)-1,0,500,1)),"",'Data mining (ELO R diff)'!C363+1),"")</f>
        <v>140</v>
      </c>
      <c r="D364" s="47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>0</v>
      </c>
      <c r="E364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>0</v>
      </c>
      <c r="F364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>0</v>
      </c>
      <c r="G364" s="47">
        <f t="shared" ca="1" si="53"/>
        <v>0</v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not first</v>
      </c>
    </row>
    <row r="365" spans="2:36">
      <c r="B365">
        <v>363</v>
      </c>
      <c r="C365" s="62">
        <f ca="1">IFERROR(IF(C364+1&gt;MAX(OFFSET('Program and Results'!$T$1,MATCH('Data mining (ELO R diff)'!$A$2,'Program and Results'!$A:$A,0)-1,0,500,1)),"",'Data mining (ELO R diff)'!C364+1),"")</f>
        <v>141</v>
      </c>
      <c r="D365" s="47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>0</v>
      </c>
      <c r="E365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>0</v>
      </c>
      <c r="F365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>0</v>
      </c>
      <c r="G365" s="47">
        <f t="shared" ca="1" si="53"/>
        <v>0</v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not first</v>
      </c>
    </row>
    <row r="366" spans="2:36">
      <c r="B366">
        <v>364</v>
      </c>
      <c r="C366" s="62">
        <f ca="1">IFERROR(IF(C365+1&gt;MAX(OFFSET('Program and Results'!$T$1,MATCH('Data mining (ELO R diff)'!$A$2,'Program and Results'!$A:$A,0)-1,0,500,1)),"",'Data mining (ELO R diff)'!C365+1),"")</f>
        <v>142</v>
      </c>
      <c r="D366" s="47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>0</v>
      </c>
      <c r="E366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>0</v>
      </c>
      <c r="F366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>0</v>
      </c>
      <c r="G366" s="47">
        <f t="shared" ca="1" si="53"/>
        <v>0</v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not first</v>
      </c>
    </row>
    <row r="367" spans="2:36">
      <c r="B367">
        <v>365</v>
      </c>
      <c r="C367" s="62">
        <f ca="1">IFERROR(IF(C366+1&gt;MAX(OFFSET('Program and Results'!$T$1,MATCH('Data mining (ELO R diff)'!$A$2,'Program and Results'!$A:$A,0)-1,0,500,1)),"",'Data mining (ELO R diff)'!C366+1),"")</f>
        <v>143</v>
      </c>
      <c r="D367" s="47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>0</v>
      </c>
      <c r="E367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>0</v>
      </c>
      <c r="F367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>0</v>
      </c>
      <c r="G367" s="47">
        <f t="shared" ca="1" si="53"/>
        <v>0</v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not first</v>
      </c>
    </row>
    <row r="368" spans="2:36">
      <c r="B368">
        <v>366</v>
      </c>
      <c r="C368" s="62">
        <f ca="1">IFERROR(IF(C367+1&gt;MAX(OFFSET('Program and Results'!$T$1,MATCH('Data mining (ELO R diff)'!$A$2,'Program and Results'!$A:$A,0)-1,0,500,1)),"",'Data mining (ELO R diff)'!C367+1),"")</f>
        <v>144</v>
      </c>
      <c r="D368" s="47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>0</v>
      </c>
      <c r="E368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>0</v>
      </c>
      <c r="F368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>0</v>
      </c>
      <c r="G368" s="47">
        <f t="shared" ca="1" si="53"/>
        <v>0</v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not first</v>
      </c>
    </row>
    <row r="369" spans="2:36">
      <c r="B369">
        <v>367</v>
      </c>
      <c r="C369" s="62">
        <f ca="1">IFERROR(IF(C368+1&gt;MAX(OFFSET('Program and Results'!$T$1,MATCH('Data mining (ELO R diff)'!$A$2,'Program and Results'!$A:$A,0)-1,0,500,1)),"",'Data mining (ELO R diff)'!C368+1),"")</f>
        <v>145</v>
      </c>
      <c r="D369" s="47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>0</v>
      </c>
      <c r="E369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>0</v>
      </c>
      <c r="F369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>0</v>
      </c>
      <c r="G369" s="47">
        <f t="shared" ca="1" si="53"/>
        <v>0</v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not first</v>
      </c>
    </row>
    <row r="370" spans="2:36">
      <c r="B370">
        <v>368</v>
      </c>
      <c r="C370" s="62">
        <f ca="1">IFERROR(IF(C369+1&gt;MAX(OFFSET('Program and Results'!$T$1,MATCH('Data mining (ELO R diff)'!$A$2,'Program and Results'!$A:$A,0)-1,0,500,1)),"",'Data mining (ELO R diff)'!C369+1),"")</f>
        <v>146</v>
      </c>
      <c r="D370" s="47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>0</v>
      </c>
      <c r="E370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>0</v>
      </c>
      <c r="F370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>0</v>
      </c>
      <c r="G370" s="47">
        <f t="shared" ca="1" si="53"/>
        <v>0</v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not first</v>
      </c>
    </row>
    <row r="371" spans="2:36">
      <c r="B371">
        <v>369</v>
      </c>
      <c r="C371" s="62">
        <f ca="1">IFERROR(IF(C370+1&gt;MAX(OFFSET('Program and Results'!$T$1,MATCH('Data mining (ELO R diff)'!$A$2,'Program and Results'!$A:$A,0)-1,0,500,1)),"",'Data mining (ELO R diff)'!C370+1),"")</f>
        <v>147</v>
      </c>
      <c r="D371" s="47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>0</v>
      </c>
      <c r="E371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>0</v>
      </c>
      <c r="F371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>0</v>
      </c>
      <c r="G371" s="47">
        <f t="shared" ca="1" si="53"/>
        <v>0</v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not first</v>
      </c>
    </row>
    <row r="372" spans="2:36">
      <c r="B372">
        <v>370</v>
      </c>
      <c r="C372" s="62">
        <f ca="1">IFERROR(IF(C371+1&gt;MAX(OFFSET('Program and Results'!$T$1,MATCH('Data mining (ELO R diff)'!$A$2,'Program and Results'!$A:$A,0)-1,0,500,1)),"",'Data mining (ELO R diff)'!C371+1),"")</f>
        <v>148</v>
      </c>
      <c r="D372" s="47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>0</v>
      </c>
      <c r="E372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>0</v>
      </c>
      <c r="F372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>0</v>
      </c>
      <c r="G372" s="47">
        <f t="shared" ca="1" si="53"/>
        <v>0</v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not first</v>
      </c>
    </row>
    <row r="373" spans="2:36">
      <c r="B373">
        <v>371</v>
      </c>
      <c r="C373" s="62">
        <f ca="1">IFERROR(IF(C372+1&gt;MAX(OFFSET('Program and Results'!$T$1,MATCH('Data mining (ELO R diff)'!$A$2,'Program and Results'!$A:$A,0)-1,0,500,1)),"",'Data mining (ELO R diff)'!C372+1),"")</f>
        <v>149</v>
      </c>
      <c r="D373" s="47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>1</v>
      </c>
      <c r="E373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>0</v>
      </c>
      <c r="F373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>0</v>
      </c>
      <c r="G373" s="47">
        <f t="shared" ca="1" si="53"/>
        <v>1</v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first</v>
      </c>
    </row>
    <row r="374" spans="2:36">
      <c r="B374">
        <v>372</v>
      </c>
      <c r="C374" s="62">
        <f ca="1">IFERROR(IF(C373+1&gt;MAX(OFFSET('Program and Results'!$T$1,MATCH('Data mining (ELO R diff)'!$A$2,'Program and Results'!$A:$A,0)-1,0,500,1)),"",'Data mining (ELO R diff)'!C373+1),"")</f>
        <v>150</v>
      </c>
      <c r="D374" s="47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>0</v>
      </c>
      <c r="E374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>0</v>
      </c>
      <c r="F374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>0</v>
      </c>
      <c r="G374" s="47">
        <f t="shared" ca="1" si="53"/>
        <v>0</v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not first</v>
      </c>
    </row>
    <row r="375" spans="2:36">
      <c r="B375">
        <v>373</v>
      </c>
      <c r="C375" s="62">
        <f ca="1">IFERROR(IF(C374+1&gt;MAX(OFFSET('Program and Results'!$T$1,MATCH('Data mining (ELO R diff)'!$A$2,'Program and Results'!$A:$A,0)-1,0,500,1)),"",'Data mining (ELO R diff)'!C374+1),"")</f>
        <v>151</v>
      </c>
      <c r="D375" s="47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>0</v>
      </c>
      <c r="E375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>0</v>
      </c>
      <c r="F375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>0</v>
      </c>
      <c r="G375" s="47">
        <f t="shared" ca="1" si="53"/>
        <v>0</v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not first</v>
      </c>
    </row>
    <row r="376" spans="2:36">
      <c r="B376">
        <v>374</v>
      </c>
      <c r="C376" s="62">
        <f ca="1">IFERROR(IF(C375+1&gt;MAX(OFFSET('Program and Results'!$T$1,MATCH('Data mining (ELO R diff)'!$A$2,'Program and Results'!$A:$A,0)-1,0,500,1)),"",'Data mining (ELO R diff)'!C375+1),"")</f>
        <v>152</v>
      </c>
      <c r="D376" s="47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>0</v>
      </c>
      <c r="E376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>0</v>
      </c>
      <c r="F376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>0</v>
      </c>
      <c r="G376" s="47">
        <f t="shared" ca="1" si="53"/>
        <v>0</v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not first</v>
      </c>
    </row>
    <row r="377" spans="2:36">
      <c r="B377">
        <v>375</v>
      </c>
      <c r="C377" s="62">
        <f ca="1">IFERROR(IF(C376+1&gt;MAX(OFFSET('Program and Results'!$T$1,MATCH('Data mining (ELO R diff)'!$A$2,'Program and Results'!$A:$A,0)-1,0,500,1)),"",'Data mining (ELO R diff)'!C376+1),"")</f>
        <v>153</v>
      </c>
      <c r="D377" s="47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>0</v>
      </c>
      <c r="E377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>0</v>
      </c>
      <c r="F377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>0</v>
      </c>
      <c r="G377" s="47">
        <f t="shared" ca="1" si="53"/>
        <v>0</v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not first</v>
      </c>
    </row>
    <row r="378" spans="2:36">
      <c r="B378">
        <v>376</v>
      </c>
      <c r="C378" s="62">
        <f ca="1">IFERROR(IF(C377+1&gt;MAX(OFFSET('Program and Results'!$T$1,MATCH('Data mining (ELO R diff)'!$A$2,'Program and Results'!$A:$A,0)-1,0,500,1)),"",'Data mining (ELO R diff)'!C377+1),"")</f>
        <v>154</v>
      </c>
      <c r="D378" s="47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>0</v>
      </c>
      <c r="E378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>0</v>
      </c>
      <c r="F378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>0</v>
      </c>
      <c r="G378" s="47">
        <f t="shared" ca="1" si="53"/>
        <v>0</v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not first</v>
      </c>
    </row>
    <row r="379" spans="2:36">
      <c r="B379">
        <v>377</v>
      </c>
      <c r="C379" s="62">
        <f ca="1">IFERROR(IF(C378+1&gt;MAX(OFFSET('Program and Results'!$T$1,MATCH('Data mining (ELO R diff)'!$A$2,'Program and Results'!$A:$A,0)-1,0,500,1)),"",'Data mining (ELO R diff)'!C378+1),"")</f>
        <v>155</v>
      </c>
      <c r="D379" s="47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>0</v>
      </c>
      <c r="E379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>0</v>
      </c>
      <c r="F379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>0</v>
      </c>
      <c r="G379" s="47">
        <f t="shared" ca="1" si="53"/>
        <v>0</v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not first</v>
      </c>
    </row>
    <row r="380" spans="2:36">
      <c r="B380">
        <v>378</v>
      </c>
      <c r="C380" s="62">
        <f ca="1">IFERROR(IF(C379+1&gt;MAX(OFFSET('Program and Results'!$T$1,MATCH('Data mining (ELO R diff)'!$A$2,'Program and Results'!$A:$A,0)-1,0,500,1)),"",'Data mining (ELO R diff)'!C379+1),"")</f>
        <v>156</v>
      </c>
      <c r="D380" s="47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>0</v>
      </c>
      <c r="E380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>0</v>
      </c>
      <c r="F380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>0</v>
      </c>
      <c r="G380" s="47">
        <f t="shared" ca="1" si="53"/>
        <v>0</v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not first</v>
      </c>
    </row>
    <row r="381" spans="2:36">
      <c r="B381">
        <v>379</v>
      </c>
      <c r="C381" s="62">
        <f ca="1">IFERROR(IF(C380+1&gt;MAX(OFFSET('Program and Results'!$T$1,MATCH('Data mining (ELO R diff)'!$A$2,'Program and Results'!$A:$A,0)-1,0,500,1)),"",'Data mining (ELO R diff)'!C380+1),"")</f>
        <v>157</v>
      </c>
      <c r="D381" s="47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>0</v>
      </c>
      <c r="E381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>0</v>
      </c>
      <c r="F381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>0</v>
      </c>
      <c r="G381" s="47">
        <f t="shared" ca="1" si="53"/>
        <v>0</v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not first</v>
      </c>
    </row>
    <row r="382" spans="2:36">
      <c r="B382">
        <v>380</v>
      </c>
      <c r="C382" s="62">
        <f ca="1">IFERROR(IF(C381+1&gt;MAX(OFFSET('Program and Results'!$T$1,MATCH('Data mining (ELO R diff)'!$A$2,'Program and Results'!$A:$A,0)-1,0,500,1)),"",'Data mining (ELO R diff)'!C381+1),"")</f>
        <v>158</v>
      </c>
      <c r="D382" s="47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>0</v>
      </c>
      <c r="E382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>0</v>
      </c>
      <c r="F382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>0</v>
      </c>
      <c r="G382" s="47">
        <f t="shared" ca="1" si="53"/>
        <v>0</v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not first</v>
      </c>
    </row>
    <row r="383" spans="2:36">
      <c r="B383">
        <v>381</v>
      </c>
      <c r="C383" s="62">
        <f ca="1">IFERROR(IF(C382+1&gt;MAX(OFFSET('Program and Results'!$T$1,MATCH('Data mining (ELO R diff)'!$A$2,'Program and Results'!$A:$A,0)-1,0,500,1)),"",'Data mining (ELO R diff)'!C382+1),"")</f>
        <v>159</v>
      </c>
      <c r="D383" s="47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>0</v>
      </c>
      <c r="E383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>0</v>
      </c>
      <c r="F383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>0</v>
      </c>
      <c r="G383" s="47">
        <f t="shared" ca="1" si="53"/>
        <v>0</v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not first</v>
      </c>
    </row>
    <row r="384" spans="2:36">
      <c r="B384">
        <v>382</v>
      </c>
      <c r="C384" s="62">
        <f ca="1">IFERROR(IF(C383+1&gt;MAX(OFFSET('Program and Results'!$T$1,MATCH('Data mining (ELO R diff)'!$A$2,'Program and Results'!$A:$A,0)-1,0,500,1)),"",'Data mining (ELO R diff)'!C383+1),"")</f>
        <v>160</v>
      </c>
      <c r="D384" s="47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>0</v>
      </c>
      <c r="E384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>1</v>
      </c>
      <c r="F384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>0</v>
      </c>
      <c r="G384" s="47">
        <f t="shared" ca="1" si="53"/>
        <v>1</v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first</v>
      </c>
    </row>
    <row r="385" spans="2:36">
      <c r="B385">
        <v>383</v>
      </c>
      <c r="C385" s="62">
        <f ca="1">IFERROR(IF(C384+1&gt;MAX(OFFSET('Program and Results'!$T$1,MATCH('Data mining (ELO R diff)'!$A$2,'Program and Results'!$A:$A,0)-1,0,500,1)),"",'Data mining (ELO R diff)'!C384+1),"")</f>
        <v>161</v>
      </c>
      <c r="D385" s="47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>0</v>
      </c>
      <c r="E385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>0</v>
      </c>
      <c r="F385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>0</v>
      </c>
      <c r="G385" s="47">
        <f t="shared" ca="1" si="53"/>
        <v>0</v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not first</v>
      </c>
    </row>
    <row r="386" spans="2:36">
      <c r="B386">
        <v>384</v>
      </c>
      <c r="C386" s="62">
        <f ca="1">IFERROR(IF(C385+1&gt;MAX(OFFSET('Program and Results'!$T$1,MATCH('Data mining (ELO R diff)'!$A$2,'Program and Results'!$A:$A,0)-1,0,500,1)),"",'Data mining (ELO R diff)'!C385+1),"")</f>
        <v>162</v>
      </c>
      <c r="D386" s="47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>0</v>
      </c>
      <c r="E386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>0</v>
      </c>
      <c r="F386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>0</v>
      </c>
      <c r="G386" s="47">
        <f t="shared" ca="1" si="53"/>
        <v>0</v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not first</v>
      </c>
    </row>
    <row r="387" spans="2:36">
      <c r="B387">
        <v>385</v>
      </c>
      <c r="C387" s="62">
        <f ca="1">IFERROR(IF(C386+1&gt;MAX(OFFSET('Program and Results'!$T$1,MATCH('Data mining (ELO R diff)'!$A$2,'Program and Results'!$A:$A,0)-1,0,500,1)),"",'Data mining (ELO R diff)'!C386+1),"")</f>
        <v>163</v>
      </c>
      <c r="D387" s="47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>0</v>
      </c>
      <c r="E387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>0</v>
      </c>
      <c r="F387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>0</v>
      </c>
      <c r="G387" s="47">
        <f t="shared" ref="G387:G450" ca="1" si="62">IF(C387="","",SUM(D387:F387))</f>
        <v>0</v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not first</v>
      </c>
    </row>
    <row r="388" spans="2:36">
      <c r="B388">
        <v>386</v>
      </c>
      <c r="C388" s="62">
        <f ca="1">IFERROR(IF(C387+1&gt;MAX(OFFSET('Program and Results'!$T$1,MATCH('Data mining (ELO R diff)'!$A$2,'Program and Results'!$A:$A,0)-1,0,500,1)),"",'Data mining (ELO R diff)'!C387+1),"")</f>
        <v>164</v>
      </c>
      <c r="D388" s="47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>0</v>
      </c>
      <c r="E388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>0</v>
      </c>
      <c r="F388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>0</v>
      </c>
      <c r="G388" s="47">
        <f t="shared" ca="1" si="62"/>
        <v>0</v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not first</v>
      </c>
    </row>
    <row r="389" spans="2:36">
      <c r="B389">
        <v>387</v>
      </c>
      <c r="C389" s="62">
        <f ca="1">IFERROR(IF(C388+1&gt;MAX(OFFSET('Program and Results'!$T$1,MATCH('Data mining (ELO R diff)'!$A$2,'Program and Results'!$A:$A,0)-1,0,500,1)),"",'Data mining (ELO R diff)'!C388+1),"")</f>
        <v>165</v>
      </c>
      <c r="D389" s="47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>0</v>
      </c>
      <c r="E389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>0</v>
      </c>
      <c r="F389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>0</v>
      </c>
      <c r="G389" s="47">
        <f t="shared" ca="1" si="62"/>
        <v>0</v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not first</v>
      </c>
    </row>
    <row r="390" spans="2:36">
      <c r="B390">
        <v>388</v>
      </c>
      <c r="C390" s="62">
        <f ca="1">IFERROR(IF(C389+1&gt;MAX(OFFSET('Program and Results'!$T$1,MATCH('Data mining (ELO R diff)'!$A$2,'Program and Results'!$A:$A,0)-1,0,500,1)),"",'Data mining (ELO R diff)'!C389+1),"")</f>
        <v>166</v>
      </c>
      <c r="D390" s="47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>0</v>
      </c>
      <c r="E390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>0</v>
      </c>
      <c r="F390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>0</v>
      </c>
      <c r="G390" s="47">
        <f t="shared" ca="1" si="62"/>
        <v>0</v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not first</v>
      </c>
    </row>
    <row r="391" spans="2:36">
      <c r="B391">
        <v>389</v>
      </c>
      <c r="C391" s="62">
        <f ca="1">IFERROR(IF(C390+1&gt;MAX(OFFSET('Program and Results'!$T$1,MATCH('Data mining (ELO R diff)'!$A$2,'Program and Results'!$A:$A,0)-1,0,500,1)),"",'Data mining (ELO R diff)'!C390+1),"")</f>
        <v>167</v>
      </c>
      <c r="D391" s="47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>0</v>
      </c>
      <c r="E391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>0</v>
      </c>
      <c r="F391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>0</v>
      </c>
      <c r="G391" s="47">
        <f t="shared" ca="1" si="62"/>
        <v>0</v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not first</v>
      </c>
    </row>
    <row r="392" spans="2:36">
      <c r="B392">
        <v>390</v>
      </c>
      <c r="C392" s="62">
        <f ca="1">IFERROR(IF(C391+1&gt;MAX(OFFSET('Program and Results'!$T$1,MATCH('Data mining (ELO R diff)'!$A$2,'Program and Results'!$A:$A,0)-1,0,500,1)),"",'Data mining (ELO R diff)'!C391+1),"")</f>
        <v>168</v>
      </c>
      <c r="D392" s="47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>0</v>
      </c>
      <c r="E392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>0</v>
      </c>
      <c r="F392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>0</v>
      </c>
      <c r="G392" s="47">
        <f t="shared" ca="1" si="62"/>
        <v>0</v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not first</v>
      </c>
    </row>
    <row r="393" spans="2:36">
      <c r="B393">
        <v>391</v>
      </c>
      <c r="C393" s="62">
        <f ca="1">IFERROR(IF(C392+1&gt;MAX(OFFSET('Program and Results'!$T$1,MATCH('Data mining (ELO R diff)'!$A$2,'Program and Results'!$A:$A,0)-1,0,500,1)),"",'Data mining (ELO R diff)'!C392+1),"")</f>
        <v>169</v>
      </c>
      <c r="D393" s="47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>0</v>
      </c>
      <c r="E393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>0</v>
      </c>
      <c r="F393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>0</v>
      </c>
      <c r="G393" s="47">
        <f t="shared" ca="1" si="62"/>
        <v>0</v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not first</v>
      </c>
    </row>
    <row r="394" spans="2:36">
      <c r="B394">
        <v>392</v>
      </c>
      <c r="C394" s="62">
        <f ca="1">IFERROR(IF(C393+1&gt;MAX(OFFSET('Program and Results'!$T$1,MATCH('Data mining (ELO R diff)'!$A$2,'Program and Results'!$A:$A,0)-1,0,500,1)),"",'Data mining (ELO R diff)'!C393+1),"")</f>
        <v>170</v>
      </c>
      <c r="D394" s="47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>0</v>
      </c>
      <c r="E394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>0</v>
      </c>
      <c r="F394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>0</v>
      </c>
      <c r="G394" s="47">
        <f t="shared" ca="1" si="62"/>
        <v>0</v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not first</v>
      </c>
    </row>
    <row r="395" spans="2:36">
      <c r="B395">
        <v>393</v>
      </c>
      <c r="C395" s="62">
        <f ca="1">IFERROR(IF(C394+1&gt;MAX(OFFSET('Program and Results'!$T$1,MATCH('Data mining (ELO R diff)'!$A$2,'Program and Results'!$A:$A,0)-1,0,500,1)),"",'Data mining (ELO R diff)'!C394+1),"")</f>
        <v>171</v>
      </c>
      <c r="D395" s="47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>0</v>
      </c>
      <c r="E395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>0</v>
      </c>
      <c r="F395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>0</v>
      </c>
      <c r="G395" s="47">
        <f t="shared" ca="1" si="62"/>
        <v>0</v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not first</v>
      </c>
    </row>
    <row r="396" spans="2:36">
      <c r="B396">
        <v>394</v>
      </c>
      <c r="C396" s="62">
        <f ca="1">IFERROR(IF(C395+1&gt;MAX(OFFSET('Program and Results'!$T$1,MATCH('Data mining (ELO R diff)'!$A$2,'Program and Results'!$A:$A,0)-1,0,500,1)),"",'Data mining (ELO R diff)'!C395+1),"")</f>
        <v>172</v>
      </c>
      <c r="D396" s="47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>0</v>
      </c>
      <c r="E396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>0</v>
      </c>
      <c r="F396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>0</v>
      </c>
      <c r="G396" s="47">
        <f t="shared" ca="1" si="62"/>
        <v>0</v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not first</v>
      </c>
    </row>
    <row r="397" spans="2:36">
      <c r="B397">
        <v>395</v>
      </c>
      <c r="C397" s="62">
        <f ca="1">IFERROR(IF(C396+1&gt;MAX(OFFSET('Program and Results'!$T$1,MATCH('Data mining (ELO R diff)'!$A$2,'Program and Results'!$A:$A,0)-1,0,500,1)),"",'Data mining (ELO R diff)'!C396+1),"")</f>
        <v>173</v>
      </c>
      <c r="D397" s="47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>0</v>
      </c>
      <c r="E397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>0</v>
      </c>
      <c r="F397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>0</v>
      </c>
      <c r="G397" s="47">
        <f t="shared" ca="1" si="62"/>
        <v>0</v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not first</v>
      </c>
    </row>
    <row r="398" spans="2:36">
      <c r="B398">
        <v>396</v>
      </c>
      <c r="C398" s="62">
        <f ca="1">IFERROR(IF(C397+1&gt;MAX(OFFSET('Program and Results'!$T$1,MATCH('Data mining (ELO R diff)'!$A$2,'Program and Results'!$A:$A,0)-1,0,500,1)),"",'Data mining (ELO R diff)'!C397+1),"")</f>
        <v>174</v>
      </c>
      <c r="D398" s="47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>0</v>
      </c>
      <c r="E398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>0</v>
      </c>
      <c r="F398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>0</v>
      </c>
      <c r="G398" s="47">
        <f t="shared" ca="1" si="62"/>
        <v>0</v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not first</v>
      </c>
    </row>
    <row r="399" spans="2:36">
      <c r="B399">
        <v>397</v>
      </c>
      <c r="C399" s="62">
        <f ca="1">IFERROR(IF(C398+1&gt;MAX(OFFSET('Program and Results'!$T$1,MATCH('Data mining (ELO R diff)'!$A$2,'Program and Results'!$A:$A,0)-1,0,500,1)),"",'Data mining (ELO R diff)'!C398+1),"")</f>
        <v>175</v>
      </c>
      <c r="D399" s="47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>0</v>
      </c>
      <c r="E399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>0</v>
      </c>
      <c r="F399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>0</v>
      </c>
      <c r="G399" s="47">
        <f t="shared" ca="1" si="62"/>
        <v>0</v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not first</v>
      </c>
    </row>
    <row r="400" spans="2:36">
      <c r="B400">
        <v>398</v>
      </c>
      <c r="C400" s="62">
        <f ca="1">IFERROR(IF(C399+1&gt;MAX(OFFSET('Program and Results'!$T$1,MATCH('Data mining (ELO R diff)'!$A$2,'Program and Results'!$A:$A,0)-1,0,500,1)),"",'Data mining (ELO R diff)'!C399+1),"")</f>
        <v>176</v>
      </c>
      <c r="D400" s="47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>0</v>
      </c>
      <c r="E400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>0</v>
      </c>
      <c r="F400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>0</v>
      </c>
      <c r="G400" s="47">
        <f t="shared" ca="1" si="62"/>
        <v>0</v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not first</v>
      </c>
    </row>
    <row r="401" spans="2:36">
      <c r="B401">
        <v>399</v>
      </c>
      <c r="C401" s="62">
        <f ca="1">IFERROR(IF(C400+1&gt;MAX(OFFSET('Program and Results'!$T$1,MATCH('Data mining (ELO R diff)'!$A$2,'Program and Results'!$A:$A,0)-1,0,500,1)),"",'Data mining (ELO R diff)'!C400+1),"")</f>
        <v>177</v>
      </c>
      <c r="D401" s="47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>0</v>
      </c>
      <c r="E401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>0</v>
      </c>
      <c r="F401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>0</v>
      </c>
      <c r="G401" s="47">
        <f t="shared" ca="1" si="62"/>
        <v>0</v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not first</v>
      </c>
    </row>
    <row r="402" spans="2:36">
      <c r="B402">
        <v>400</v>
      </c>
      <c r="C402" s="62">
        <f ca="1">IFERROR(IF(C401+1&gt;MAX(OFFSET('Program and Results'!$T$1,MATCH('Data mining (ELO R diff)'!$A$2,'Program and Results'!$A:$A,0)-1,0,500,1)),"",'Data mining (ELO R diff)'!C401+1),"")</f>
        <v>178</v>
      </c>
      <c r="D402" s="47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>0</v>
      </c>
      <c r="E402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>0</v>
      </c>
      <c r="F402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>0</v>
      </c>
      <c r="G402" s="47">
        <f t="shared" ca="1" si="62"/>
        <v>0</v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not first</v>
      </c>
    </row>
    <row r="403" spans="2:36">
      <c r="B403">
        <v>401</v>
      </c>
      <c r="C403" s="62">
        <f ca="1">IFERROR(IF(C402+1&gt;MAX(OFFSET('Program and Results'!$T$1,MATCH('Data mining (ELO R diff)'!$A$2,'Program and Results'!$A:$A,0)-1,0,500,1)),"",'Data mining (ELO R diff)'!C402+1),"")</f>
        <v>179</v>
      </c>
      <c r="D403" s="47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>0</v>
      </c>
      <c r="E403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>0</v>
      </c>
      <c r="F403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>0</v>
      </c>
      <c r="G403" s="47">
        <f t="shared" ca="1" si="62"/>
        <v>0</v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not first</v>
      </c>
    </row>
    <row r="404" spans="2:36">
      <c r="B404">
        <v>402</v>
      </c>
      <c r="C404" s="62">
        <f ca="1">IFERROR(IF(C403+1&gt;MAX(OFFSET('Program and Results'!$T$1,MATCH('Data mining (ELO R diff)'!$A$2,'Program and Results'!$A:$A,0)-1,0,500,1)),"",'Data mining (ELO R diff)'!C403+1),"")</f>
        <v>180</v>
      </c>
      <c r="D404" s="47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>0</v>
      </c>
      <c r="E404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>0</v>
      </c>
      <c r="F404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>0</v>
      </c>
      <c r="G404" s="47">
        <f t="shared" ca="1" si="62"/>
        <v>0</v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not first</v>
      </c>
    </row>
    <row r="405" spans="2:36">
      <c r="B405">
        <v>403</v>
      </c>
      <c r="C405" s="62">
        <f ca="1">IFERROR(IF(C404+1&gt;MAX(OFFSET('Program and Results'!$T$1,MATCH('Data mining (ELO R diff)'!$A$2,'Program and Results'!$A:$A,0)-1,0,500,1)),"",'Data mining (ELO R diff)'!C404+1),"")</f>
        <v>181</v>
      </c>
      <c r="D405" s="47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>0</v>
      </c>
      <c r="E405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>0</v>
      </c>
      <c r="F405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>0</v>
      </c>
      <c r="G405" s="47">
        <f t="shared" ca="1" si="62"/>
        <v>0</v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not first</v>
      </c>
    </row>
    <row r="406" spans="2:36">
      <c r="B406">
        <v>404</v>
      </c>
      <c r="C406" s="62">
        <f ca="1">IFERROR(IF(C405+1&gt;MAX(OFFSET('Program and Results'!$T$1,MATCH('Data mining (ELO R diff)'!$A$2,'Program and Results'!$A:$A,0)-1,0,500,1)),"",'Data mining (ELO R diff)'!C405+1),"")</f>
        <v>182</v>
      </c>
      <c r="D406" s="47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>0</v>
      </c>
      <c r="E406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>0</v>
      </c>
      <c r="F406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>0</v>
      </c>
      <c r="G406" s="47">
        <f t="shared" ca="1" si="62"/>
        <v>0</v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not first</v>
      </c>
    </row>
    <row r="407" spans="2:36">
      <c r="B407">
        <v>405</v>
      </c>
      <c r="C407" s="62">
        <f ca="1">IFERROR(IF(C406+1&gt;MAX(OFFSET('Program and Results'!$T$1,MATCH('Data mining (ELO R diff)'!$A$2,'Program and Results'!$A:$A,0)-1,0,500,1)),"",'Data mining (ELO R diff)'!C406+1),"")</f>
        <v>183</v>
      </c>
      <c r="D407" s="47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>0</v>
      </c>
      <c r="E407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>0</v>
      </c>
      <c r="F407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>0</v>
      </c>
      <c r="G407" s="47">
        <f t="shared" ca="1" si="62"/>
        <v>0</v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not first</v>
      </c>
    </row>
    <row r="408" spans="2:36">
      <c r="B408">
        <v>406</v>
      </c>
      <c r="C408" s="62">
        <f ca="1">IFERROR(IF(C407+1&gt;MAX(OFFSET('Program and Results'!$T$1,MATCH('Data mining (ELO R diff)'!$A$2,'Program and Results'!$A:$A,0)-1,0,500,1)),"",'Data mining (ELO R diff)'!C407+1),"")</f>
        <v>184</v>
      </c>
      <c r="D408" s="47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>0</v>
      </c>
      <c r="E408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>0</v>
      </c>
      <c r="F408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>0</v>
      </c>
      <c r="G408" s="47">
        <f t="shared" ca="1" si="62"/>
        <v>0</v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not first</v>
      </c>
    </row>
    <row r="409" spans="2:36">
      <c r="B409">
        <v>407</v>
      </c>
      <c r="C409" s="62">
        <f ca="1">IFERROR(IF(C408+1&gt;MAX(OFFSET('Program and Results'!$T$1,MATCH('Data mining (ELO R diff)'!$A$2,'Program and Results'!$A:$A,0)-1,0,500,1)),"",'Data mining (ELO R diff)'!C408+1),"")</f>
        <v>185</v>
      </c>
      <c r="D409" s="47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>0</v>
      </c>
      <c r="E409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>0</v>
      </c>
      <c r="F409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>0</v>
      </c>
      <c r="G409" s="47">
        <f t="shared" ca="1" si="62"/>
        <v>0</v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not first</v>
      </c>
    </row>
    <row r="410" spans="2:36">
      <c r="B410">
        <v>408</v>
      </c>
      <c r="C410" s="62">
        <f ca="1">IFERROR(IF(C409+1&gt;MAX(OFFSET('Program and Results'!$T$1,MATCH('Data mining (ELO R diff)'!$A$2,'Program and Results'!$A:$A,0)-1,0,500,1)),"",'Data mining (ELO R diff)'!C409+1),"")</f>
        <v>186</v>
      </c>
      <c r="D410" s="47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>0</v>
      </c>
      <c r="E410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>0</v>
      </c>
      <c r="F410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>0</v>
      </c>
      <c r="G410" s="47">
        <f t="shared" ca="1" si="62"/>
        <v>0</v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not first</v>
      </c>
    </row>
    <row r="411" spans="2:36">
      <c r="B411">
        <v>409</v>
      </c>
      <c r="C411" s="62">
        <f ca="1">IFERROR(IF(C410+1&gt;MAX(OFFSET('Program and Results'!$T$1,MATCH('Data mining (ELO R diff)'!$A$2,'Program and Results'!$A:$A,0)-1,0,500,1)),"",'Data mining (ELO R diff)'!C410+1),"")</f>
        <v>187</v>
      </c>
      <c r="D411" s="47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>0</v>
      </c>
      <c r="E411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>0</v>
      </c>
      <c r="F411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>0</v>
      </c>
      <c r="G411" s="47">
        <f t="shared" ca="1" si="62"/>
        <v>0</v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not first</v>
      </c>
    </row>
    <row r="412" spans="2:36">
      <c r="B412">
        <v>410</v>
      </c>
      <c r="C412" s="62">
        <f ca="1">IFERROR(IF(C411+1&gt;MAX(OFFSET('Program and Results'!$T$1,MATCH('Data mining (ELO R diff)'!$A$2,'Program and Results'!$A:$A,0)-1,0,500,1)),"",'Data mining (ELO R diff)'!C411+1),"")</f>
        <v>188</v>
      </c>
      <c r="D412" s="47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>0</v>
      </c>
      <c r="E412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>0</v>
      </c>
      <c r="F412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>0</v>
      </c>
      <c r="G412" s="47">
        <f t="shared" ca="1" si="62"/>
        <v>0</v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not first</v>
      </c>
    </row>
    <row r="413" spans="2:36">
      <c r="B413">
        <v>411</v>
      </c>
      <c r="C413" s="62">
        <f ca="1">IFERROR(IF(C412+1&gt;MAX(OFFSET('Program and Results'!$T$1,MATCH('Data mining (ELO R diff)'!$A$2,'Program and Results'!$A:$A,0)-1,0,500,1)),"",'Data mining (ELO R diff)'!C412+1),"")</f>
        <v>189</v>
      </c>
      <c r="D413" s="47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>0</v>
      </c>
      <c r="E413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>0</v>
      </c>
      <c r="F413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>0</v>
      </c>
      <c r="G413" s="47">
        <f t="shared" ca="1" si="62"/>
        <v>0</v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not first</v>
      </c>
    </row>
    <row r="414" spans="2:36">
      <c r="B414">
        <v>412</v>
      </c>
      <c r="C414" s="62">
        <f ca="1">IFERROR(IF(C413+1&gt;MAX(OFFSET('Program and Results'!$T$1,MATCH('Data mining (ELO R diff)'!$A$2,'Program and Results'!$A:$A,0)-1,0,500,1)),"",'Data mining (ELO R diff)'!C413+1),"")</f>
        <v>190</v>
      </c>
      <c r="D414" s="47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>0</v>
      </c>
      <c r="E414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>0</v>
      </c>
      <c r="F414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>0</v>
      </c>
      <c r="G414" s="47">
        <f t="shared" ca="1" si="62"/>
        <v>0</v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not first</v>
      </c>
    </row>
    <row r="415" spans="2:36">
      <c r="B415">
        <v>413</v>
      </c>
      <c r="C415" s="62">
        <f ca="1">IFERROR(IF(C414+1&gt;MAX(OFFSET('Program and Results'!$T$1,MATCH('Data mining (ELO R diff)'!$A$2,'Program and Results'!$A:$A,0)-1,0,500,1)),"",'Data mining (ELO R diff)'!C414+1),"")</f>
        <v>191</v>
      </c>
      <c r="D415" s="47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>0</v>
      </c>
      <c r="E415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>0</v>
      </c>
      <c r="F415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>0</v>
      </c>
      <c r="G415" s="47">
        <f t="shared" ca="1" si="62"/>
        <v>0</v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not first</v>
      </c>
    </row>
    <row r="416" spans="2:36">
      <c r="B416">
        <v>414</v>
      </c>
      <c r="C416" s="62">
        <f ca="1">IFERROR(IF(C415+1&gt;MAX(OFFSET('Program and Results'!$T$1,MATCH('Data mining (ELO R diff)'!$A$2,'Program and Results'!$A:$A,0)-1,0,500,1)),"",'Data mining (ELO R diff)'!C415+1),"")</f>
        <v>192</v>
      </c>
      <c r="D416" s="47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>0</v>
      </c>
      <c r="E416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>0</v>
      </c>
      <c r="F416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>0</v>
      </c>
      <c r="G416" s="47">
        <f t="shared" ca="1" si="62"/>
        <v>0</v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not first</v>
      </c>
    </row>
    <row r="417" spans="2:36">
      <c r="B417">
        <v>415</v>
      </c>
      <c r="C417" s="62">
        <f ca="1">IFERROR(IF(C416+1&gt;MAX(OFFSET('Program and Results'!$T$1,MATCH('Data mining (ELO R diff)'!$A$2,'Program and Results'!$A:$A,0)-1,0,500,1)),"",'Data mining (ELO R diff)'!C416+1),"")</f>
        <v>193</v>
      </c>
      <c r="D417" s="47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>0</v>
      </c>
      <c r="E417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>0</v>
      </c>
      <c r="F417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>0</v>
      </c>
      <c r="G417" s="47">
        <f t="shared" ca="1" si="62"/>
        <v>0</v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not first</v>
      </c>
    </row>
    <row r="418" spans="2:36">
      <c r="B418">
        <v>416</v>
      </c>
      <c r="C418" s="62">
        <f ca="1">IFERROR(IF(C417+1&gt;MAX(OFFSET('Program and Results'!$T$1,MATCH('Data mining (ELO R diff)'!$A$2,'Program and Results'!$A:$A,0)-1,0,500,1)),"",'Data mining (ELO R diff)'!C417+1),"")</f>
        <v>194</v>
      </c>
      <c r="D418" s="47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>0</v>
      </c>
      <c r="E418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>0</v>
      </c>
      <c r="F418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>0</v>
      </c>
      <c r="G418" s="47">
        <f t="shared" ca="1" si="62"/>
        <v>0</v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not first</v>
      </c>
    </row>
    <row r="419" spans="2:36">
      <c r="B419">
        <v>417</v>
      </c>
      <c r="C419" s="62">
        <f ca="1">IFERROR(IF(C418+1&gt;MAX(OFFSET('Program and Results'!$T$1,MATCH('Data mining (ELO R diff)'!$A$2,'Program and Results'!$A:$A,0)-1,0,500,1)),"",'Data mining (ELO R diff)'!C418+1),"")</f>
        <v>195</v>
      </c>
      <c r="D419" s="47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>0</v>
      </c>
      <c r="E419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>0</v>
      </c>
      <c r="F419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>0</v>
      </c>
      <c r="G419" s="47">
        <f t="shared" ca="1" si="62"/>
        <v>0</v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not first</v>
      </c>
    </row>
    <row r="420" spans="2:36">
      <c r="B420">
        <v>418</v>
      </c>
      <c r="C420" s="62">
        <f ca="1">IFERROR(IF(C419+1&gt;MAX(OFFSET('Program and Results'!$T$1,MATCH('Data mining (ELO R diff)'!$A$2,'Program and Results'!$A:$A,0)-1,0,500,1)),"",'Data mining (ELO R diff)'!C419+1),"")</f>
        <v>196</v>
      </c>
      <c r="D420" s="47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>0</v>
      </c>
      <c r="E420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>0</v>
      </c>
      <c r="F420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>0</v>
      </c>
      <c r="G420" s="47">
        <f t="shared" ca="1" si="62"/>
        <v>0</v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not first</v>
      </c>
    </row>
    <row r="421" spans="2:36">
      <c r="B421">
        <v>419</v>
      </c>
      <c r="C421" s="62">
        <f ca="1">IFERROR(IF(C420+1&gt;MAX(OFFSET('Program and Results'!$T$1,MATCH('Data mining (ELO R diff)'!$A$2,'Program and Results'!$A:$A,0)-1,0,500,1)),"",'Data mining (ELO R diff)'!C420+1),"")</f>
        <v>197</v>
      </c>
      <c r="D421" s="47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>0</v>
      </c>
      <c r="E421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>0</v>
      </c>
      <c r="F421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>0</v>
      </c>
      <c r="G421" s="47">
        <f t="shared" ca="1" si="62"/>
        <v>0</v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not first</v>
      </c>
    </row>
    <row r="422" spans="2:36">
      <c r="B422">
        <v>420</v>
      </c>
      <c r="C422" s="62">
        <f ca="1">IFERROR(IF(C421+1&gt;MAX(OFFSET('Program and Results'!$T$1,MATCH('Data mining (ELO R diff)'!$A$2,'Program and Results'!$A:$A,0)-1,0,500,1)),"",'Data mining (ELO R diff)'!C421+1),"")</f>
        <v>198</v>
      </c>
      <c r="D422" s="47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>0</v>
      </c>
      <c r="E422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>0</v>
      </c>
      <c r="F422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>0</v>
      </c>
      <c r="G422" s="47">
        <f t="shared" ca="1" si="62"/>
        <v>0</v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not first</v>
      </c>
    </row>
    <row r="423" spans="2:36">
      <c r="B423">
        <v>421</v>
      </c>
      <c r="C423" s="62">
        <f ca="1">IFERROR(IF(C422+1&gt;MAX(OFFSET('Program and Results'!$T$1,MATCH('Data mining (ELO R diff)'!$A$2,'Program and Results'!$A:$A,0)-1,0,500,1)),"",'Data mining (ELO R diff)'!C422+1),"")</f>
        <v>199</v>
      </c>
      <c r="D423" s="47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>0</v>
      </c>
      <c r="E423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>0</v>
      </c>
      <c r="F423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>0</v>
      </c>
      <c r="G423" s="47">
        <f t="shared" ca="1" si="62"/>
        <v>0</v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not first</v>
      </c>
    </row>
    <row r="424" spans="2:36">
      <c r="B424">
        <v>422</v>
      </c>
      <c r="C424" s="62">
        <f ca="1">IFERROR(IF(C423+1&gt;MAX(OFFSET('Program and Results'!$T$1,MATCH('Data mining (ELO R diff)'!$A$2,'Program and Results'!$A:$A,0)-1,0,500,1)),"",'Data mining (ELO R diff)'!C423+1),"")</f>
        <v>200</v>
      </c>
      <c r="D424" s="47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>0</v>
      </c>
      <c r="E424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>0</v>
      </c>
      <c r="F424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>0</v>
      </c>
      <c r="G424" s="47">
        <f t="shared" ca="1" si="62"/>
        <v>0</v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not first</v>
      </c>
    </row>
    <row r="425" spans="2:36">
      <c r="B425">
        <v>423</v>
      </c>
      <c r="C425" s="62">
        <f ca="1">IFERROR(IF(C424+1&gt;MAX(OFFSET('Program and Results'!$T$1,MATCH('Data mining (ELO R diff)'!$A$2,'Program and Results'!$A:$A,0)-1,0,500,1)),"",'Data mining (ELO R diff)'!C424+1),"")</f>
        <v>201</v>
      </c>
      <c r="D425" s="47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>0</v>
      </c>
      <c r="E425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>0</v>
      </c>
      <c r="F425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>0</v>
      </c>
      <c r="G425" s="47">
        <f t="shared" ca="1" si="62"/>
        <v>0</v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not first</v>
      </c>
    </row>
    <row r="426" spans="2:36">
      <c r="B426">
        <v>424</v>
      </c>
      <c r="C426" s="62">
        <f ca="1">IFERROR(IF(C425+1&gt;MAX(OFFSET('Program and Results'!$T$1,MATCH('Data mining (ELO R diff)'!$A$2,'Program and Results'!$A:$A,0)-1,0,500,1)),"",'Data mining (ELO R diff)'!C425+1),"")</f>
        <v>202</v>
      </c>
      <c r="D426" s="47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>0</v>
      </c>
      <c r="E426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>0</v>
      </c>
      <c r="F426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>0</v>
      </c>
      <c r="G426" s="47">
        <f t="shared" ca="1" si="62"/>
        <v>0</v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not first</v>
      </c>
    </row>
    <row r="427" spans="2:36">
      <c r="B427">
        <v>425</v>
      </c>
      <c r="C427" s="62">
        <f ca="1">IFERROR(IF(C426+1&gt;MAX(OFFSET('Program and Results'!$T$1,MATCH('Data mining (ELO R diff)'!$A$2,'Program and Results'!$A:$A,0)-1,0,500,1)),"",'Data mining (ELO R diff)'!C426+1),"")</f>
        <v>203</v>
      </c>
      <c r="D427" s="47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>0</v>
      </c>
      <c r="E427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>0</v>
      </c>
      <c r="F427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>0</v>
      </c>
      <c r="G427" s="47">
        <f t="shared" ca="1" si="62"/>
        <v>0</v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not first</v>
      </c>
    </row>
    <row r="428" spans="2:36">
      <c r="B428">
        <v>426</v>
      </c>
      <c r="C428" s="62">
        <f ca="1">IFERROR(IF(C427+1&gt;MAX(OFFSET('Program and Results'!$T$1,MATCH('Data mining (ELO R diff)'!$A$2,'Program and Results'!$A:$A,0)-1,0,500,1)),"",'Data mining (ELO R diff)'!C427+1),"")</f>
        <v>204</v>
      </c>
      <c r="D428" s="47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>0</v>
      </c>
      <c r="E428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>0</v>
      </c>
      <c r="F428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>0</v>
      </c>
      <c r="G428" s="47">
        <f t="shared" ca="1" si="62"/>
        <v>0</v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not first</v>
      </c>
    </row>
    <row r="429" spans="2:36">
      <c r="B429">
        <v>427</v>
      </c>
      <c r="C429" s="62">
        <f ca="1">IFERROR(IF(C428+1&gt;MAX(OFFSET('Program and Results'!$T$1,MATCH('Data mining (ELO R diff)'!$A$2,'Program and Results'!$A:$A,0)-1,0,500,1)),"",'Data mining (ELO R diff)'!C428+1),"")</f>
        <v>205</v>
      </c>
      <c r="D429" s="47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>0</v>
      </c>
      <c r="E429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>0</v>
      </c>
      <c r="F429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>0</v>
      </c>
      <c r="G429" s="47">
        <f t="shared" ca="1" si="62"/>
        <v>0</v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not first</v>
      </c>
    </row>
    <row r="430" spans="2:36">
      <c r="B430">
        <v>428</v>
      </c>
      <c r="C430" s="62">
        <f ca="1">IFERROR(IF(C429+1&gt;MAX(OFFSET('Program and Results'!$T$1,MATCH('Data mining (ELO R diff)'!$A$2,'Program and Results'!$A:$A,0)-1,0,500,1)),"",'Data mining (ELO R diff)'!C429+1),"")</f>
        <v>206</v>
      </c>
      <c r="D430" s="47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>0</v>
      </c>
      <c r="E430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>0</v>
      </c>
      <c r="F430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>0</v>
      </c>
      <c r="G430" s="47">
        <f t="shared" ca="1" si="62"/>
        <v>0</v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not first</v>
      </c>
    </row>
    <row r="431" spans="2:36">
      <c r="B431">
        <v>429</v>
      </c>
      <c r="C431" s="62">
        <f ca="1">IFERROR(IF(C430+1&gt;MAX(OFFSET('Program and Results'!$T$1,MATCH('Data mining (ELO R diff)'!$A$2,'Program and Results'!$A:$A,0)-1,0,500,1)),"",'Data mining (ELO R diff)'!C430+1),"")</f>
        <v>207</v>
      </c>
      <c r="D431" s="47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>0</v>
      </c>
      <c r="E431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>0</v>
      </c>
      <c r="F431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>0</v>
      </c>
      <c r="G431" s="47">
        <f t="shared" ca="1" si="62"/>
        <v>0</v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not first</v>
      </c>
    </row>
    <row r="432" spans="2:36">
      <c r="B432">
        <v>430</v>
      </c>
      <c r="C432" s="62">
        <f ca="1">IFERROR(IF(C431+1&gt;MAX(OFFSET('Program and Results'!$T$1,MATCH('Data mining (ELO R diff)'!$A$2,'Program and Results'!$A:$A,0)-1,0,500,1)),"",'Data mining (ELO R diff)'!C431+1),"")</f>
        <v>208</v>
      </c>
      <c r="D432" s="47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>0</v>
      </c>
      <c r="E432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>0</v>
      </c>
      <c r="F432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>0</v>
      </c>
      <c r="G432" s="47">
        <f t="shared" ca="1" si="62"/>
        <v>0</v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not first</v>
      </c>
    </row>
    <row r="433" spans="2:36">
      <c r="B433">
        <v>431</v>
      </c>
      <c r="C433" s="62">
        <f ca="1">IFERROR(IF(C432+1&gt;MAX(OFFSET('Program and Results'!$T$1,MATCH('Data mining (ELO R diff)'!$A$2,'Program and Results'!$A:$A,0)-1,0,500,1)),"",'Data mining (ELO R diff)'!C432+1),"")</f>
        <v>209</v>
      </c>
      <c r="D433" s="47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>0</v>
      </c>
      <c r="E433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>0</v>
      </c>
      <c r="F433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>0</v>
      </c>
      <c r="G433" s="47">
        <f t="shared" ca="1" si="62"/>
        <v>0</v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not first</v>
      </c>
    </row>
    <row r="434" spans="2:36">
      <c r="B434">
        <v>432</v>
      </c>
      <c r="C434" s="62">
        <f ca="1">IFERROR(IF(C433+1&gt;MAX(OFFSET('Program and Results'!$T$1,MATCH('Data mining (ELO R diff)'!$A$2,'Program and Results'!$A:$A,0)-1,0,500,1)),"",'Data mining (ELO R diff)'!C433+1),"")</f>
        <v>210</v>
      </c>
      <c r="D434" s="47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>0</v>
      </c>
      <c r="E434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>0</v>
      </c>
      <c r="F434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>0</v>
      </c>
      <c r="G434" s="47">
        <f t="shared" ca="1" si="62"/>
        <v>0</v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not first</v>
      </c>
    </row>
    <row r="435" spans="2:36">
      <c r="B435">
        <v>433</v>
      </c>
      <c r="C435" s="62">
        <f ca="1">IFERROR(IF(C434+1&gt;MAX(OFFSET('Program and Results'!$T$1,MATCH('Data mining (ELO R diff)'!$A$2,'Program and Results'!$A:$A,0)-1,0,500,1)),"",'Data mining (ELO R diff)'!C434+1),"")</f>
        <v>211</v>
      </c>
      <c r="D435" s="47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>0</v>
      </c>
      <c r="E435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>0</v>
      </c>
      <c r="F435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>0</v>
      </c>
      <c r="G435" s="47">
        <f t="shared" ca="1" si="62"/>
        <v>0</v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not first</v>
      </c>
    </row>
    <row r="436" spans="2:36">
      <c r="B436">
        <v>434</v>
      </c>
      <c r="C436" s="62">
        <f ca="1">IFERROR(IF(C435+1&gt;MAX(OFFSET('Program and Results'!$T$1,MATCH('Data mining (ELO R diff)'!$A$2,'Program and Results'!$A:$A,0)-1,0,500,1)),"",'Data mining (ELO R diff)'!C435+1),"")</f>
        <v>212</v>
      </c>
      <c r="D436" s="47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>0</v>
      </c>
      <c r="E436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>0</v>
      </c>
      <c r="F436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>0</v>
      </c>
      <c r="G436" s="47">
        <f t="shared" ca="1" si="62"/>
        <v>0</v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not first</v>
      </c>
    </row>
    <row r="437" spans="2:36">
      <c r="B437">
        <v>435</v>
      </c>
      <c r="C437" s="62">
        <f ca="1">IFERROR(IF(C436+1&gt;MAX(OFFSET('Program and Results'!$T$1,MATCH('Data mining (ELO R diff)'!$A$2,'Program and Results'!$A:$A,0)-1,0,500,1)),"",'Data mining (ELO R diff)'!C436+1),"")</f>
        <v>213</v>
      </c>
      <c r="D437" s="47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>0</v>
      </c>
      <c r="E437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>0</v>
      </c>
      <c r="F437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>0</v>
      </c>
      <c r="G437" s="47">
        <f t="shared" ca="1" si="62"/>
        <v>0</v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not first</v>
      </c>
    </row>
    <row r="438" spans="2:36">
      <c r="B438">
        <v>436</v>
      </c>
      <c r="C438" s="62">
        <f ca="1">IFERROR(IF(C437+1&gt;MAX(OFFSET('Program and Results'!$T$1,MATCH('Data mining (ELO R diff)'!$A$2,'Program and Results'!$A:$A,0)-1,0,500,1)),"",'Data mining (ELO R diff)'!C437+1),"")</f>
        <v>214</v>
      </c>
      <c r="D438" s="47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>0</v>
      </c>
      <c r="E438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>0</v>
      </c>
      <c r="F438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>0</v>
      </c>
      <c r="G438" s="47">
        <f t="shared" ca="1" si="62"/>
        <v>0</v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not first</v>
      </c>
    </row>
    <row r="439" spans="2:36">
      <c r="B439">
        <v>437</v>
      </c>
      <c r="C439" s="62">
        <f ca="1">IFERROR(IF(C438+1&gt;MAX(OFFSET('Program and Results'!$T$1,MATCH('Data mining (ELO R diff)'!$A$2,'Program and Results'!$A:$A,0)-1,0,500,1)),"",'Data mining (ELO R diff)'!C438+1),"")</f>
        <v>215</v>
      </c>
      <c r="D439" s="47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>0</v>
      </c>
      <c r="E439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>0</v>
      </c>
      <c r="F439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>0</v>
      </c>
      <c r="G439" s="47">
        <f t="shared" ca="1" si="62"/>
        <v>0</v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not first</v>
      </c>
    </row>
    <row r="440" spans="2:36">
      <c r="B440">
        <v>438</v>
      </c>
      <c r="C440" s="62">
        <f ca="1">IFERROR(IF(C439+1&gt;MAX(OFFSET('Program and Results'!$T$1,MATCH('Data mining (ELO R diff)'!$A$2,'Program and Results'!$A:$A,0)-1,0,500,1)),"",'Data mining (ELO R diff)'!C439+1),"")</f>
        <v>216</v>
      </c>
      <c r="D440" s="47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>0</v>
      </c>
      <c r="E440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>0</v>
      </c>
      <c r="F440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>0</v>
      </c>
      <c r="G440" s="47">
        <f t="shared" ca="1" si="62"/>
        <v>0</v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not first</v>
      </c>
    </row>
    <row r="441" spans="2:36">
      <c r="B441">
        <v>439</v>
      </c>
      <c r="C441" s="62">
        <f ca="1">IFERROR(IF(C440+1&gt;MAX(OFFSET('Program and Results'!$T$1,MATCH('Data mining (ELO R diff)'!$A$2,'Program and Results'!$A:$A,0)-1,0,500,1)),"",'Data mining (ELO R diff)'!C440+1),"")</f>
        <v>217</v>
      </c>
      <c r="D441" s="47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>0</v>
      </c>
      <c r="E441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>0</v>
      </c>
      <c r="F441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>0</v>
      </c>
      <c r="G441" s="47">
        <f t="shared" ca="1" si="62"/>
        <v>0</v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not first</v>
      </c>
    </row>
    <row r="442" spans="2:36">
      <c r="B442">
        <v>440</v>
      </c>
      <c r="C442" s="62">
        <f ca="1">IFERROR(IF(C441+1&gt;MAX(OFFSET('Program and Results'!$T$1,MATCH('Data mining (ELO R diff)'!$A$2,'Program and Results'!$A:$A,0)-1,0,500,1)),"",'Data mining (ELO R diff)'!C441+1),"")</f>
        <v>218</v>
      </c>
      <c r="D442" s="47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>0</v>
      </c>
      <c r="E442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>0</v>
      </c>
      <c r="F442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>0</v>
      </c>
      <c r="G442" s="47">
        <f t="shared" ca="1" si="62"/>
        <v>0</v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not first</v>
      </c>
    </row>
    <row r="443" spans="2:36">
      <c r="B443">
        <v>441</v>
      </c>
      <c r="C443" s="62">
        <f ca="1">IFERROR(IF(C442+1&gt;MAX(OFFSET('Program and Results'!$T$1,MATCH('Data mining (ELO R diff)'!$A$2,'Program and Results'!$A:$A,0)-1,0,500,1)),"",'Data mining (ELO R diff)'!C442+1),"")</f>
        <v>219</v>
      </c>
      <c r="D443" s="47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>0</v>
      </c>
      <c r="E443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>0</v>
      </c>
      <c r="F443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>0</v>
      </c>
      <c r="G443" s="47">
        <f t="shared" ca="1" si="62"/>
        <v>0</v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not first</v>
      </c>
    </row>
    <row r="444" spans="2:36">
      <c r="B444">
        <v>442</v>
      </c>
      <c r="C444" s="62">
        <f ca="1">IFERROR(IF(C443+1&gt;MAX(OFFSET('Program and Results'!$T$1,MATCH('Data mining (ELO R diff)'!$A$2,'Program and Results'!$A:$A,0)-1,0,500,1)),"",'Data mining (ELO R diff)'!C443+1),"")</f>
        <v>220</v>
      </c>
      <c r="D444" s="47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>0</v>
      </c>
      <c r="E444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>0</v>
      </c>
      <c r="F444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>0</v>
      </c>
      <c r="G444" s="47">
        <f t="shared" ca="1" si="62"/>
        <v>0</v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not first</v>
      </c>
    </row>
    <row r="445" spans="2:36">
      <c r="B445">
        <v>443</v>
      </c>
      <c r="C445" s="62">
        <f ca="1">IFERROR(IF(C444+1&gt;MAX(OFFSET('Program and Results'!$T$1,MATCH('Data mining (ELO R diff)'!$A$2,'Program and Results'!$A:$A,0)-1,0,500,1)),"",'Data mining (ELO R diff)'!C444+1),"")</f>
        <v>221</v>
      </c>
      <c r="D445" s="47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>0</v>
      </c>
      <c r="E445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>0</v>
      </c>
      <c r="F445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>0</v>
      </c>
      <c r="G445" s="47">
        <f t="shared" ca="1" si="62"/>
        <v>0</v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not first</v>
      </c>
    </row>
    <row r="446" spans="2:36">
      <c r="B446">
        <v>444</v>
      </c>
      <c r="C446" s="62">
        <f ca="1">IFERROR(IF(C445+1&gt;MAX(OFFSET('Program and Results'!$T$1,MATCH('Data mining (ELO R diff)'!$A$2,'Program and Results'!$A:$A,0)-1,0,500,1)),"",'Data mining (ELO R diff)'!C445+1),"")</f>
        <v>222</v>
      </c>
      <c r="D446" s="47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>0</v>
      </c>
      <c r="E446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>0</v>
      </c>
      <c r="F446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>0</v>
      </c>
      <c r="G446" s="47">
        <f t="shared" ca="1" si="62"/>
        <v>0</v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not first</v>
      </c>
    </row>
    <row r="447" spans="2:36">
      <c r="B447">
        <v>445</v>
      </c>
      <c r="C447" s="62">
        <f ca="1">IFERROR(IF(C446+1&gt;MAX(OFFSET('Program and Results'!$T$1,MATCH('Data mining (ELO R diff)'!$A$2,'Program and Results'!$A:$A,0)-1,0,500,1)),"",'Data mining (ELO R diff)'!C446+1),"")</f>
        <v>223</v>
      </c>
      <c r="D447" s="47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>0</v>
      </c>
      <c r="E447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>0</v>
      </c>
      <c r="F447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>0</v>
      </c>
      <c r="G447" s="47">
        <f t="shared" ca="1" si="62"/>
        <v>0</v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not first</v>
      </c>
    </row>
    <row r="448" spans="2:36">
      <c r="B448">
        <v>446</v>
      </c>
      <c r="C448" s="62">
        <f ca="1">IFERROR(IF(C447+1&gt;MAX(OFFSET('Program and Results'!$T$1,MATCH('Data mining (ELO R diff)'!$A$2,'Program and Results'!$A:$A,0)-1,0,500,1)),"",'Data mining (ELO R diff)'!C447+1),"")</f>
        <v>224</v>
      </c>
      <c r="D448" s="47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>0</v>
      </c>
      <c r="E448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>0</v>
      </c>
      <c r="F448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>0</v>
      </c>
      <c r="G448" s="47">
        <f t="shared" ca="1" si="62"/>
        <v>0</v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not first</v>
      </c>
    </row>
    <row r="449" spans="2:36">
      <c r="B449">
        <v>447</v>
      </c>
      <c r="C449" s="62">
        <f ca="1">IFERROR(IF(C448+1&gt;MAX(OFFSET('Program and Results'!$T$1,MATCH('Data mining (ELO R diff)'!$A$2,'Program and Results'!$A:$A,0)-1,0,500,1)),"",'Data mining (ELO R diff)'!C448+1),"")</f>
        <v>225</v>
      </c>
      <c r="D449" s="47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>0</v>
      </c>
      <c r="E449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>0</v>
      </c>
      <c r="F449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>0</v>
      </c>
      <c r="G449" s="47">
        <f t="shared" ca="1" si="62"/>
        <v>0</v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not first</v>
      </c>
    </row>
    <row r="450" spans="2:36">
      <c r="B450">
        <v>448</v>
      </c>
      <c r="C450" s="62">
        <f ca="1">IFERROR(IF(C449+1&gt;MAX(OFFSET('Program and Results'!$T$1,MATCH('Data mining (ELO R diff)'!$A$2,'Program and Results'!$A:$A,0)-1,0,500,1)),"",'Data mining (ELO R diff)'!C449+1),"")</f>
        <v>226</v>
      </c>
      <c r="D450" s="47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>0</v>
      </c>
      <c r="E450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>0</v>
      </c>
      <c r="F450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>0</v>
      </c>
      <c r="G450" s="47">
        <f t="shared" ca="1" si="62"/>
        <v>0</v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not first</v>
      </c>
    </row>
    <row r="451" spans="2:36">
      <c r="B451">
        <v>449</v>
      </c>
      <c r="C451" s="62">
        <f ca="1">IFERROR(IF(C450+1&gt;MAX(OFFSET('Program and Results'!$T$1,MATCH('Data mining (ELO R diff)'!$A$2,'Program and Results'!$A:$A,0)-1,0,500,1)),"",'Data mining (ELO R diff)'!C450+1),"")</f>
        <v>227</v>
      </c>
      <c r="D451" s="47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>0</v>
      </c>
      <c r="E451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>0</v>
      </c>
      <c r="F451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>0</v>
      </c>
      <c r="G451" s="47">
        <f t="shared" ref="G451:G500" ca="1" si="68">IF(C451="","",SUM(D451:F451))</f>
        <v>0</v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not first</v>
      </c>
    </row>
    <row r="452" spans="2:36">
      <c r="B452">
        <v>450</v>
      </c>
      <c r="C452" s="62">
        <f ca="1">IFERROR(IF(C451+1&gt;MAX(OFFSET('Program and Results'!$T$1,MATCH('Data mining (ELO R diff)'!$A$2,'Program and Results'!$A:$A,0)-1,0,500,1)),"",'Data mining (ELO R diff)'!C451+1),"")</f>
        <v>228</v>
      </c>
      <c r="D452" s="47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>0</v>
      </c>
      <c r="E452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>0</v>
      </c>
      <c r="F452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>0</v>
      </c>
      <c r="G452" s="47">
        <f t="shared" ca="1" si="68"/>
        <v>0</v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not first</v>
      </c>
    </row>
    <row r="453" spans="2:36">
      <c r="B453">
        <v>451</v>
      </c>
      <c r="C453" s="62">
        <f ca="1">IFERROR(IF(C452+1&gt;MAX(OFFSET('Program and Results'!$T$1,MATCH('Data mining (ELO R diff)'!$A$2,'Program and Results'!$A:$A,0)-1,0,500,1)),"",'Data mining (ELO R diff)'!C452+1),"")</f>
        <v>229</v>
      </c>
      <c r="D453" s="47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>0</v>
      </c>
      <c r="E453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>0</v>
      </c>
      <c r="F453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>0</v>
      </c>
      <c r="G453" s="47">
        <f t="shared" ca="1" si="68"/>
        <v>0</v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not first</v>
      </c>
    </row>
    <row r="454" spans="2:36">
      <c r="B454">
        <v>452</v>
      </c>
      <c r="C454" s="62">
        <f ca="1">IFERROR(IF(C453+1&gt;MAX(OFFSET('Program and Results'!$T$1,MATCH('Data mining (ELO R diff)'!$A$2,'Program and Results'!$A:$A,0)-1,0,500,1)),"",'Data mining (ELO R diff)'!C453+1),"")</f>
        <v>230</v>
      </c>
      <c r="D454" s="47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>0</v>
      </c>
      <c r="E454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>0</v>
      </c>
      <c r="F454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>0</v>
      </c>
      <c r="G454" s="47">
        <f t="shared" ca="1" si="68"/>
        <v>0</v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not first</v>
      </c>
    </row>
    <row r="455" spans="2:36">
      <c r="B455">
        <v>453</v>
      </c>
      <c r="C455" s="62">
        <f ca="1">IFERROR(IF(C454+1&gt;MAX(OFFSET('Program and Results'!$T$1,MATCH('Data mining (ELO R diff)'!$A$2,'Program and Results'!$A:$A,0)-1,0,500,1)),"",'Data mining (ELO R diff)'!C454+1),"")</f>
        <v>231</v>
      </c>
      <c r="D455" s="47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>0</v>
      </c>
      <c r="E455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>0</v>
      </c>
      <c r="F455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>0</v>
      </c>
      <c r="G455" s="47">
        <f t="shared" ca="1" si="68"/>
        <v>0</v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not first</v>
      </c>
    </row>
    <row r="456" spans="2:36">
      <c r="B456">
        <v>454</v>
      </c>
      <c r="C456" s="62">
        <f ca="1">IFERROR(IF(C455+1&gt;MAX(OFFSET('Program and Results'!$T$1,MATCH('Data mining (ELO R diff)'!$A$2,'Program and Results'!$A:$A,0)-1,0,500,1)),"",'Data mining (ELO R diff)'!C455+1),"")</f>
        <v>232</v>
      </c>
      <c r="D456" s="47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>0</v>
      </c>
      <c r="E456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>0</v>
      </c>
      <c r="F456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>0</v>
      </c>
      <c r="G456" s="47">
        <f t="shared" ca="1" si="68"/>
        <v>0</v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not first</v>
      </c>
    </row>
    <row r="457" spans="2:36">
      <c r="B457">
        <v>455</v>
      </c>
      <c r="C457" s="62">
        <f ca="1">IFERROR(IF(C456+1&gt;MAX(OFFSET('Program and Results'!$T$1,MATCH('Data mining (ELO R diff)'!$A$2,'Program and Results'!$A:$A,0)-1,0,500,1)),"",'Data mining (ELO R diff)'!C456+1),"")</f>
        <v>233</v>
      </c>
      <c r="D457" s="47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>0</v>
      </c>
      <c r="E457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>0</v>
      </c>
      <c r="F457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>0</v>
      </c>
      <c r="G457" s="47">
        <f t="shared" ca="1" si="68"/>
        <v>0</v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not first</v>
      </c>
    </row>
    <row r="458" spans="2:36">
      <c r="B458">
        <v>456</v>
      </c>
      <c r="C458" s="62">
        <f ca="1">IFERROR(IF(C457+1&gt;MAX(OFFSET('Program and Results'!$T$1,MATCH('Data mining (ELO R diff)'!$A$2,'Program and Results'!$A:$A,0)-1,0,500,1)),"",'Data mining (ELO R diff)'!C457+1),"")</f>
        <v>234</v>
      </c>
      <c r="D458" s="47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>0</v>
      </c>
      <c r="E458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>0</v>
      </c>
      <c r="F458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>0</v>
      </c>
      <c r="G458" s="47">
        <f t="shared" ca="1" si="68"/>
        <v>0</v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not first</v>
      </c>
    </row>
    <row r="459" spans="2:36">
      <c r="B459">
        <v>457</v>
      </c>
      <c r="C459" s="62">
        <f ca="1">IFERROR(IF(C458+1&gt;MAX(OFFSET('Program and Results'!$T$1,MATCH('Data mining (ELO R diff)'!$A$2,'Program and Results'!$A:$A,0)-1,0,500,1)),"",'Data mining (ELO R diff)'!C458+1),"")</f>
        <v>235</v>
      </c>
      <c r="D459" s="47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>0</v>
      </c>
      <c r="E459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>0</v>
      </c>
      <c r="F459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>0</v>
      </c>
      <c r="G459" s="47">
        <f t="shared" ca="1" si="68"/>
        <v>0</v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not first</v>
      </c>
    </row>
    <row r="460" spans="2:36">
      <c r="B460">
        <v>458</v>
      </c>
      <c r="C460" s="62">
        <f ca="1">IFERROR(IF(C459+1&gt;MAX(OFFSET('Program and Results'!$T$1,MATCH('Data mining (ELO R diff)'!$A$2,'Program and Results'!$A:$A,0)-1,0,500,1)),"",'Data mining (ELO R diff)'!C459+1),"")</f>
        <v>236</v>
      </c>
      <c r="D460" s="47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>0</v>
      </c>
      <c r="E460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>0</v>
      </c>
      <c r="F460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>0</v>
      </c>
      <c r="G460" s="47">
        <f t="shared" ca="1" si="68"/>
        <v>0</v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not first</v>
      </c>
    </row>
    <row r="461" spans="2:36">
      <c r="B461">
        <v>459</v>
      </c>
      <c r="C461" s="62">
        <f ca="1">IFERROR(IF(C460+1&gt;MAX(OFFSET('Program and Results'!$T$1,MATCH('Data mining (ELO R diff)'!$A$2,'Program and Results'!$A:$A,0)-1,0,500,1)),"",'Data mining (ELO R diff)'!C460+1),"")</f>
        <v>237</v>
      </c>
      <c r="D461" s="47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>0</v>
      </c>
      <c r="E461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>0</v>
      </c>
      <c r="F461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>0</v>
      </c>
      <c r="G461" s="47">
        <f t="shared" ca="1" si="68"/>
        <v>0</v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not first</v>
      </c>
    </row>
    <row r="462" spans="2:36">
      <c r="B462">
        <v>460</v>
      </c>
      <c r="C462" s="62">
        <f ca="1">IFERROR(IF(C461+1&gt;MAX(OFFSET('Program and Results'!$T$1,MATCH('Data mining (ELO R diff)'!$A$2,'Program and Results'!$A:$A,0)-1,0,500,1)),"",'Data mining (ELO R diff)'!C461+1),"")</f>
        <v>238</v>
      </c>
      <c r="D462" s="47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>0</v>
      </c>
      <c r="E462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>0</v>
      </c>
      <c r="F462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>0</v>
      </c>
      <c r="G462" s="47">
        <f t="shared" ca="1" si="68"/>
        <v>0</v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not 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Results'!$A:$A,0)-1,0,500,1)),"",'Data mining (ELO R diff)'!C462+1),"")</f>
        <v/>
      </c>
      <c r="D463" s="47" t="str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/>
      </c>
      <c r="E463" t="str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/>
      </c>
      <c r="F463" t="str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Results'!$A:$A,0)-1,0,500,1)),"",'Data mining (ELO R diff)'!C463+1),"")</f>
        <v/>
      </c>
      <c r="D464" s="47" t="str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/>
      </c>
      <c r="E464" t="str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/>
      </c>
      <c r="F464" t="str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Results'!$A:$A,0)-1,0,500,1)),"",'Data mining (ELO R diff)'!C464+1),"")</f>
        <v/>
      </c>
      <c r="D465" s="47" t="str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/>
      </c>
      <c r="E465" t="str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/>
      </c>
      <c r="F465" t="str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Results'!$A:$A,0)-1,0,500,1)),"",'Data mining (ELO R diff)'!C465+1),"")</f>
        <v/>
      </c>
      <c r="D466" s="47" t="str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/>
      </c>
      <c r="E466" t="str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/>
      </c>
      <c r="F466" t="str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Results'!$A:$A,0)-1,0,500,1)),"",'Data mining (ELO R diff)'!C466+1),"")</f>
        <v/>
      </c>
      <c r="D467" s="47" t="str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/>
      </c>
      <c r="E467" t="str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/>
      </c>
      <c r="F467" t="str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Results'!$A:$A,0)-1,0,500,1)),"",'Data mining (ELO R diff)'!C467+1),"")</f>
        <v/>
      </c>
      <c r="D468" s="47" t="str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/>
      </c>
      <c r="E468" t="str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/>
      </c>
      <c r="F468" t="str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Results'!$A:$A,0)-1,0,500,1)),"",'Data mining (ELO R diff)'!C468+1),"")</f>
        <v/>
      </c>
      <c r="D469" s="47" t="str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/>
      </c>
      <c r="E469" t="str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/>
      </c>
      <c r="F469" t="str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Results'!$A:$A,0)-1,0,500,1)),"",'Data mining (ELO R diff)'!C469+1),"")</f>
        <v/>
      </c>
      <c r="D470" s="47" t="str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/>
      </c>
      <c r="E470" t="str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/>
      </c>
      <c r="F470" t="str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Results'!$A:$A,0)-1,0,500,1)),"",'Data mining (ELO R diff)'!C470+1),"")</f>
        <v/>
      </c>
      <c r="D471" s="47" t="str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/>
      </c>
      <c r="E471" t="str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/>
      </c>
      <c r="F471" t="str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Results'!$A:$A,0)-1,0,500,1)),"",'Data mining (ELO R diff)'!C471+1),"")</f>
        <v/>
      </c>
      <c r="D472" s="47" t="str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/>
      </c>
      <c r="E472" t="str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/>
      </c>
      <c r="F472" t="str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Results'!$A:$A,0)-1,0,500,1)),"",'Data mining (ELO R diff)'!C472+1),"")</f>
        <v/>
      </c>
      <c r="D473" s="47" t="str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/>
      </c>
      <c r="E473" t="str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/>
      </c>
      <c r="F473" t="str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Results'!$A:$A,0)-1,0,500,1)),"",'Data mining (ELO R diff)'!C473+1),"")</f>
        <v/>
      </c>
      <c r="D474" s="47" t="str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/>
      </c>
      <c r="E474" t="str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/>
      </c>
      <c r="F474" t="str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Results'!$A:$A,0)-1,0,500,1)),"",'Data mining (ELO R diff)'!C474+1),"")</f>
        <v/>
      </c>
      <c r="D475" s="47" t="str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/>
      </c>
      <c r="E475" t="str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/>
      </c>
      <c r="F475" t="str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Results'!$A:$A,0)-1,0,500,1)),"",'Data mining (ELO R diff)'!C475+1),"")</f>
        <v/>
      </c>
      <c r="D476" s="47" t="str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/>
      </c>
      <c r="E476" t="str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/>
      </c>
      <c r="F476" t="str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Results'!$A:$A,0)-1,0,500,1)),"",'Data mining (ELO R diff)'!C476+1),"")</f>
        <v/>
      </c>
      <c r="D477" s="47" t="str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/>
      </c>
      <c r="E477" t="str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/>
      </c>
      <c r="F477" t="str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Results'!$A:$A,0)-1,0,500,1)),"",'Data mining (ELO R diff)'!C477+1),"")</f>
        <v/>
      </c>
      <c r="D478" s="47" t="str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/>
      </c>
      <c r="E478" t="str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/>
      </c>
      <c r="F478" t="str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Results'!$A:$A,0)-1,0,500,1)),"",'Data mining (ELO R diff)'!C478+1),"")</f>
        <v/>
      </c>
      <c r="D479" s="47" t="str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/>
      </c>
      <c r="E479" t="str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/>
      </c>
      <c r="F479" t="str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Results'!$A:$A,0)-1,0,500,1)),"",'Data mining (ELO R diff)'!C479+1),"")</f>
        <v/>
      </c>
      <c r="D480" s="47" t="str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/>
      </c>
      <c r="E480" t="str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/>
      </c>
      <c r="F480" t="str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Results'!$A:$A,0)-1,0,500,1)),"",'Data mining (ELO R diff)'!C480+1),"")</f>
        <v/>
      </c>
      <c r="D481" s="47" t="str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/>
      </c>
      <c r="E481" t="str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/>
      </c>
      <c r="F481" t="str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Results'!$A:$A,0)-1,0,500,1)),"",'Data mining (ELO R diff)'!C481+1),"")</f>
        <v/>
      </c>
      <c r="D482" s="47" t="str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/>
      </c>
      <c r="E482" t="str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/>
      </c>
      <c r="F482" t="str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Results'!$A:$A,0)-1,0,500,1)),"",'Data mining (ELO R diff)'!C482+1),"")</f>
        <v/>
      </c>
      <c r="D483" s="47" t="str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/>
      </c>
      <c r="E483" t="str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/>
      </c>
      <c r="F483" t="str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Results'!$A:$A,0)-1,0,500,1)),"",'Data mining (ELO R diff)'!C483+1),"")</f>
        <v/>
      </c>
      <c r="D484" s="47" t="str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/>
      </c>
      <c r="E484" t="str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/>
      </c>
      <c r="F484" t="str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Results'!$A:$A,0)-1,0,500,1)),"",'Data mining (ELO R diff)'!C484+1),"")</f>
        <v/>
      </c>
      <c r="D485" s="47" t="str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/>
      </c>
      <c r="E485" t="str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/>
      </c>
      <c r="F485" t="str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Results'!$A:$A,0)-1,0,500,1)),"",'Data mining (ELO R diff)'!C485+1),"")</f>
        <v/>
      </c>
      <c r="D486" s="47" t="str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/>
      </c>
      <c r="E486" t="str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/>
      </c>
      <c r="F486" t="str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Results'!$A:$A,0)-1,0,500,1)),"",'Data mining (ELO R diff)'!C486+1),"")</f>
        <v/>
      </c>
      <c r="D487" s="47" t="str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/>
      </c>
      <c r="E487" t="str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/>
      </c>
      <c r="F487" t="str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Results'!$A:$A,0)-1,0,500,1)),"",'Data mining (ELO R diff)'!C487+1),"")</f>
        <v/>
      </c>
      <c r="D488" s="47" t="str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/>
      </c>
      <c r="E488" t="str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/>
      </c>
      <c r="F488" t="str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"/>
        <filter val="10"/>
        <filter val="11"/>
        <filter val="13"/>
        <filter val="16"/>
        <filter val="2"/>
        <filter val="4"/>
        <filter val="5"/>
        <filter val="6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S30" sqref="S30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R5" sqref="R5:R7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126</v>
      </c>
      <c r="B2">
        <f ca="1">MAX('Program and Results'!$U:$U)</f>
        <v>78</v>
      </c>
      <c r="C2">
        <f ca="1">MIN('Program and Results'!$U:$U)</f>
        <v>-65</v>
      </c>
      <c r="D2" s="4">
        <f ca="1">IF(C2="","",COUNTIFS('Program and Results'!$S:$S,"HOME",'Program and Results'!$U:$U,'Data mining (Elo R diff Last 6)'!$C2))</f>
        <v>0</v>
      </c>
      <c r="E2" s="4">
        <f ca="1">IF(C2="","",COUNTIFS('Program and Results'!$S:$S,"AWAY",'Program and Results'!$U:$U,'Data mining (Elo R diff Last 6)'!$C2))</f>
        <v>1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10</v>
      </c>
      <c r="N2" s="63">
        <f ca="1">INDEX($C:$C,MATCH("first",$AJ:$AJ,0))</f>
        <v>-65</v>
      </c>
      <c r="O2" s="64">
        <f ca="1">IFERROR(IF(N2+$M$2&gt;MAX($C$2:$C$500),"+",N2+($M$2-0.01%)),"")</f>
        <v>-55.000100000000003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1</v>
      </c>
      <c r="S2" s="4">
        <f ca="1">IF(N2="","",SUM(P2:R2))</f>
        <v>2</v>
      </c>
      <c r="T2" s="61">
        <f ca="1">IFERROR(IF($N2="","",P2/$S2),"")</f>
        <v>0</v>
      </c>
      <c r="U2" s="61">
        <f t="shared" ref="U2:V17" ca="1" si="0">IFERROR(IF($N2="","",Q2/$S2),"")</f>
        <v>0.5</v>
      </c>
      <c r="V2" s="61">
        <f t="shared" ca="1" si="0"/>
        <v>0.5</v>
      </c>
      <c r="AJ2" t="str">
        <f ca="1">IF(G2=0,"not first",IF(G2&gt;0,"first",""))</f>
        <v>first</v>
      </c>
    </row>
    <row r="3" spans="1:36">
      <c r="C3">
        <f ca="1">IFERROR(IF(C2+1&gt;$B$2,"",C2+1),"")</f>
        <v>-64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69" t="str">
        <f t="shared" ref="H3" ca="1" si="2">IFERROR(IF($C3="","",D3/$G3),"")</f>
        <v/>
      </c>
      <c r="I3" s="69" t="str">
        <f t="shared" ref="I3" ca="1" si="3">IFERROR(IF($C3="","",E3/$G3),"")</f>
        <v/>
      </c>
      <c r="J3" s="69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-55</v>
      </c>
      <c r="O3" s="64">
        <f ca="1">IFERROR(IF(N3+$M$2&gt;MAX($C$2:$C$500),"+",N3+($M$2-0.01%)),"")</f>
        <v>-45.000100000000003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1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1</v>
      </c>
      <c r="T3" s="61">
        <f t="shared" ref="T3:V66" ca="1" si="9">IFERROR(IF($N3="","",P3/$S3),"")</f>
        <v>0</v>
      </c>
      <c r="U3" s="61">
        <f t="shared" ca="1" si="0"/>
        <v>1</v>
      </c>
      <c r="V3" s="61">
        <f t="shared" ca="1" si="0"/>
        <v>0</v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0">IF(G3=0,"not first",IF(G3&gt;0,"first",""))</f>
        <v>not first</v>
      </c>
    </row>
    <row r="4" spans="1:36">
      <c r="C4">
        <f t="shared" ref="C4:C67" ca="1" si="11">IFERROR(IF(C3+1&gt;$B$2,"",C3+1),"")</f>
        <v>-63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69" t="str">
        <f t="shared" ref="H4:H67" ca="1" si="12">IFERROR(IF($C4="","",D4/$G4),"")</f>
        <v/>
      </c>
      <c r="I4" s="69" t="str">
        <f t="shared" ref="I4:I67" ca="1" si="13">IFERROR(IF($C4="","",E4/$G4),"")</f>
        <v/>
      </c>
      <c r="J4" s="69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-45</v>
      </c>
      <c r="O4" s="64">
        <f t="shared" ref="O4:O67" ca="1" si="16">IFERROR(IF(N4+$M$2&gt;MAX($C$2:$C$500),"+",N4+($M$2-0.01%)),"")</f>
        <v>-35.000100000000003</v>
      </c>
      <c r="P4" s="36">
        <f t="shared" ca="1" si="5"/>
        <v>2</v>
      </c>
      <c r="Q4" s="36">
        <f t="shared" ca="1" si="6"/>
        <v>6</v>
      </c>
      <c r="R4" s="36">
        <f t="shared" ca="1" si="7"/>
        <v>0</v>
      </c>
      <c r="S4" s="4">
        <f t="shared" ca="1" si="8"/>
        <v>8</v>
      </c>
      <c r="T4" s="61">
        <f t="shared" ca="1" si="9"/>
        <v>0.25</v>
      </c>
      <c r="U4" s="61">
        <f t="shared" ca="1" si="0"/>
        <v>0.75</v>
      </c>
      <c r="V4" s="61">
        <f t="shared" ca="1" si="0"/>
        <v>0</v>
      </c>
      <c r="X4" s="152"/>
      <c r="Y4" s="152"/>
      <c r="Z4" s="152"/>
      <c r="AA4" s="152"/>
      <c r="AB4" s="152"/>
      <c r="AC4" s="152"/>
      <c r="AD4" s="152"/>
      <c r="AJ4" t="str">
        <f t="shared" ca="1" si="10"/>
        <v>not first</v>
      </c>
    </row>
    <row r="5" spans="1:36">
      <c r="C5">
        <f t="shared" ca="1" si="11"/>
        <v>-62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69" t="str">
        <f t="shared" ca="1" si="12"/>
        <v/>
      </c>
      <c r="I5" s="69" t="str">
        <f t="shared" ca="1" si="13"/>
        <v/>
      </c>
      <c r="J5" s="69" t="str">
        <f t="shared" ca="1" si="14"/>
        <v/>
      </c>
      <c r="L5" s="51"/>
      <c r="M5" s="51"/>
      <c r="N5" s="64">
        <f t="shared" ca="1" si="15"/>
        <v>-35</v>
      </c>
      <c r="O5" s="64">
        <f t="shared" ca="1" si="16"/>
        <v>-25.0001</v>
      </c>
      <c r="P5" s="36">
        <f t="shared" ca="1" si="5"/>
        <v>3</v>
      </c>
      <c r="Q5" s="36">
        <f t="shared" ca="1" si="6"/>
        <v>6</v>
      </c>
      <c r="R5" s="36">
        <f t="shared" ca="1" si="7"/>
        <v>3</v>
      </c>
      <c r="S5" s="4">
        <f t="shared" ca="1" si="8"/>
        <v>12</v>
      </c>
      <c r="T5" s="61">
        <f t="shared" ca="1" si="9"/>
        <v>0.25</v>
      </c>
      <c r="U5" s="61">
        <f t="shared" ca="1" si="0"/>
        <v>0.5</v>
      </c>
      <c r="V5" s="61">
        <f t="shared" ca="1" si="0"/>
        <v>0.25</v>
      </c>
      <c r="X5" s="152"/>
      <c r="Y5" s="152"/>
      <c r="Z5" s="152"/>
      <c r="AA5" s="152"/>
      <c r="AB5" s="152"/>
      <c r="AC5" s="152"/>
      <c r="AD5" s="152"/>
      <c r="AJ5" t="str">
        <f t="shared" ca="1" si="10"/>
        <v>not first</v>
      </c>
    </row>
    <row r="6" spans="1:36">
      <c r="C6">
        <f t="shared" ca="1" si="11"/>
        <v>-61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69" t="str">
        <f t="shared" ca="1" si="12"/>
        <v/>
      </c>
      <c r="I6" s="69" t="str">
        <f t="shared" ca="1" si="13"/>
        <v/>
      </c>
      <c r="J6" s="69" t="str">
        <f t="shared" ca="1" si="14"/>
        <v/>
      </c>
      <c r="L6" s="51"/>
      <c r="M6" s="51"/>
      <c r="N6" s="64">
        <f t="shared" ca="1" si="15"/>
        <v>-25</v>
      </c>
      <c r="O6" s="64">
        <f t="shared" ca="1" si="16"/>
        <v>-15.0001</v>
      </c>
      <c r="P6" s="36">
        <f t="shared" ca="1" si="5"/>
        <v>6</v>
      </c>
      <c r="Q6" s="36">
        <f t="shared" ca="1" si="6"/>
        <v>5</v>
      </c>
      <c r="R6" s="36">
        <f t="shared" ca="1" si="7"/>
        <v>6</v>
      </c>
      <c r="S6" s="4">
        <f t="shared" ca="1" si="8"/>
        <v>17</v>
      </c>
      <c r="T6" s="61">
        <f t="shared" ca="1" si="9"/>
        <v>0.35294117647058826</v>
      </c>
      <c r="U6" s="61">
        <f t="shared" ca="1" si="0"/>
        <v>0.29411764705882354</v>
      </c>
      <c r="V6" s="61">
        <f t="shared" ca="1" si="0"/>
        <v>0.35294117647058826</v>
      </c>
      <c r="X6" s="152"/>
      <c r="Y6" s="152"/>
      <c r="Z6" s="152"/>
      <c r="AA6" s="152"/>
      <c r="AB6" s="152"/>
      <c r="AC6" s="152"/>
      <c r="AD6" s="152"/>
      <c r="AJ6" t="str">
        <f t="shared" ca="1" si="10"/>
        <v>not first</v>
      </c>
    </row>
    <row r="7" spans="1:36">
      <c r="C7">
        <f t="shared" ca="1" si="11"/>
        <v>-60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69" t="str">
        <f t="shared" ca="1" si="12"/>
        <v/>
      </c>
      <c r="I7" s="69" t="str">
        <f t="shared" ca="1" si="13"/>
        <v/>
      </c>
      <c r="J7" s="69" t="str">
        <f t="shared" ca="1" si="14"/>
        <v/>
      </c>
      <c r="L7" s="51"/>
      <c r="M7" s="51"/>
      <c r="N7" s="64">
        <f t="shared" ca="1" si="15"/>
        <v>-15</v>
      </c>
      <c r="O7" s="64">
        <f t="shared" ca="1" si="16"/>
        <v>-5.0000999999999998</v>
      </c>
      <c r="P7" s="36">
        <f t="shared" ca="1" si="5"/>
        <v>2</v>
      </c>
      <c r="Q7" s="36">
        <f t="shared" ca="1" si="6"/>
        <v>1</v>
      </c>
      <c r="R7" s="36">
        <f t="shared" ca="1" si="7"/>
        <v>9</v>
      </c>
      <c r="S7" s="4">
        <f t="shared" ca="1" si="8"/>
        <v>12</v>
      </c>
      <c r="T7" s="61">
        <f t="shared" ca="1" si="9"/>
        <v>0.16666666666666666</v>
      </c>
      <c r="U7" s="61">
        <f t="shared" ca="1" si="0"/>
        <v>8.3333333333333329E-2</v>
      </c>
      <c r="V7" s="61">
        <f t="shared" ca="1" si="0"/>
        <v>0.75</v>
      </c>
      <c r="X7" s="152"/>
      <c r="Y7" s="152"/>
      <c r="Z7" s="152"/>
      <c r="AA7" s="152"/>
      <c r="AB7" s="152"/>
      <c r="AC7" s="152"/>
      <c r="AD7" s="152"/>
      <c r="AJ7" t="str">
        <f t="shared" ca="1" si="10"/>
        <v>not first</v>
      </c>
    </row>
    <row r="8" spans="1:36">
      <c r="C8">
        <f t="shared" ca="1" si="11"/>
        <v>-59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69" t="str">
        <f t="shared" ca="1" si="12"/>
        <v/>
      </c>
      <c r="I8" s="69" t="str">
        <f t="shared" ca="1" si="13"/>
        <v/>
      </c>
      <c r="J8" s="69" t="str">
        <f t="shared" ca="1" si="14"/>
        <v/>
      </c>
      <c r="L8" s="51"/>
      <c r="M8" s="51"/>
      <c r="N8" s="64">
        <f t="shared" ca="1" si="15"/>
        <v>-5</v>
      </c>
      <c r="O8" s="64">
        <f t="shared" ca="1" si="16"/>
        <v>4.9999000000000002</v>
      </c>
      <c r="P8" s="36">
        <f t="shared" ca="1" si="5"/>
        <v>13</v>
      </c>
      <c r="Q8" s="36">
        <f t="shared" ca="1" si="6"/>
        <v>8</v>
      </c>
      <c r="R8" s="36">
        <f t="shared" ca="1" si="7"/>
        <v>5</v>
      </c>
      <c r="S8" s="4">
        <f t="shared" ca="1" si="8"/>
        <v>26</v>
      </c>
      <c r="T8" s="61">
        <f t="shared" ca="1" si="9"/>
        <v>0.5</v>
      </c>
      <c r="U8" s="61">
        <f t="shared" ca="1" si="0"/>
        <v>0.30769230769230771</v>
      </c>
      <c r="V8" s="61">
        <f t="shared" ca="1" si="0"/>
        <v>0.19230769230769232</v>
      </c>
      <c r="X8" s="152"/>
      <c r="Y8" s="152"/>
      <c r="Z8" s="152"/>
      <c r="AA8" s="152"/>
      <c r="AB8" s="152"/>
      <c r="AC8" s="152"/>
      <c r="AD8" s="152"/>
      <c r="AJ8" t="str">
        <f t="shared" ca="1" si="10"/>
        <v>not first</v>
      </c>
    </row>
    <row r="9" spans="1:36">
      <c r="C9">
        <f t="shared" ca="1" si="11"/>
        <v>-58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69" t="str">
        <f t="shared" ca="1" si="12"/>
        <v/>
      </c>
      <c r="I9" s="69" t="str">
        <f t="shared" ca="1" si="13"/>
        <v/>
      </c>
      <c r="J9" s="69" t="str">
        <f t="shared" ca="1" si="14"/>
        <v/>
      </c>
      <c r="N9" s="64">
        <f t="shared" ca="1" si="15"/>
        <v>5</v>
      </c>
      <c r="O9" s="64">
        <f t="shared" ca="1" si="16"/>
        <v>14.9999</v>
      </c>
      <c r="P9" s="36">
        <f t="shared" ca="1" si="5"/>
        <v>1</v>
      </c>
      <c r="Q9" s="36">
        <f t="shared" ca="1" si="6"/>
        <v>4</v>
      </c>
      <c r="R9" s="36">
        <f t="shared" ca="1" si="7"/>
        <v>2</v>
      </c>
      <c r="S9" s="4">
        <f t="shared" ca="1" si="8"/>
        <v>7</v>
      </c>
      <c r="T9" s="61">
        <f t="shared" ca="1" si="9"/>
        <v>0.14285714285714285</v>
      </c>
      <c r="U9" s="61">
        <f t="shared" ca="1" si="0"/>
        <v>0.5714285714285714</v>
      </c>
      <c r="V9" s="61">
        <f t="shared" ca="1" si="0"/>
        <v>0.2857142857142857</v>
      </c>
      <c r="X9" s="152"/>
      <c r="Y9" s="152"/>
      <c r="Z9" s="152"/>
      <c r="AA9" s="152"/>
      <c r="AB9" s="152"/>
      <c r="AC9" s="152"/>
      <c r="AD9" s="152"/>
      <c r="AJ9" t="str">
        <f t="shared" ca="1" si="10"/>
        <v>not first</v>
      </c>
    </row>
    <row r="10" spans="1:36">
      <c r="C10">
        <f t="shared" ca="1" si="11"/>
        <v>-57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69" t="str">
        <f t="shared" ca="1" si="12"/>
        <v/>
      </c>
      <c r="I10" s="69" t="str">
        <f t="shared" ca="1" si="13"/>
        <v/>
      </c>
      <c r="J10" s="69" t="str">
        <f t="shared" ca="1" si="14"/>
        <v/>
      </c>
      <c r="N10" s="64">
        <f t="shared" ca="1" si="15"/>
        <v>15</v>
      </c>
      <c r="O10" s="64">
        <f t="shared" ca="1" si="16"/>
        <v>24.9999</v>
      </c>
      <c r="P10" s="36">
        <f t="shared" ca="1" si="5"/>
        <v>7</v>
      </c>
      <c r="Q10" s="36">
        <f t="shared" ca="1" si="6"/>
        <v>2</v>
      </c>
      <c r="R10" s="36">
        <f t="shared" ca="1" si="7"/>
        <v>3</v>
      </c>
      <c r="S10" s="4">
        <f t="shared" ca="1" si="8"/>
        <v>12</v>
      </c>
      <c r="T10" s="61">
        <f t="shared" ca="1" si="9"/>
        <v>0.58333333333333337</v>
      </c>
      <c r="U10" s="61">
        <f t="shared" ca="1" si="0"/>
        <v>0.16666666666666666</v>
      </c>
      <c r="V10" s="61">
        <f t="shared" ca="1" si="0"/>
        <v>0.25</v>
      </c>
      <c r="X10" s="152"/>
      <c r="Y10" s="152"/>
      <c r="Z10" s="152"/>
      <c r="AA10" s="152"/>
      <c r="AB10" s="152"/>
      <c r="AC10" s="152"/>
      <c r="AD10" s="152"/>
      <c r="AJ10" t="str">
        <f t="shared" ca="1" si="10"/>
        <v>not first</v>
      </c>
    </row>
    <row r="11" spans="1:36">
      <c r="C11">
        <f t="shared" ca="1" si="11"/>
        <v>-56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1</v>
      </c>
      <c r="G11" s="4">
        <f t="shared" ca="1" si="1"/>
        <v>1</v>
      </c>
      <c r="H11" s="69">
        <f t="shared" ca="1" si="12"/>
        <v>0</v>
      </c>
      <c r="I11" s="69">
        <f t="shared" ca="1" si="13"/>
        <v>0</v>
      </c>
      <c r="J11" s="69">
        <f t="shared" ca="1" si="14"/>
        <v>1</v>
      </c>
      <c r="N11" s="64">
        <f t="shared" ca="1" si="15"/>
        <v>25</v>
      </c>
      <c r="O11" s="64">
        <f t="shared" ca="1" si="16"/>
        <v>34.999899999999997</v>
      </c>
      <c r="P11" s="36">
        <f t="shared" ca="1" si="5"/>
        <v>9</v>
      </c>
      <c r="Q11" s="36">
        <f t="shared" ca="1" si="6"/>
        <v>5</v>
      </c>
      <c r="R11" s="36">
        <f t="shared" ca="1" si="7"/>
        <v>1</v>
      </c>
      <c r="S11" s="4">
        <f t="shared" ca="1" si="8"/>
        <v>15</v>
      </c>
      <c r="T11" s="61">
        <f t="shared" ca="1" si="9"/>
        <v>0.6</v>
      </c>
      <c r="U11" s="61">
        <f t="shared" ca="1" si="0"/>
        <v>0.33333333333333331</v>
      </c>
      <c r="V11" s="61">
        <f t="shared" ca="1" si="0"/>
        <v>6.6666666666666666E-2</v>
      </c>
      <c r="X11" s="152"/>
      <c r="Y11" s="152"/>
      <c r="Z11" s="152"/>
      <c r="AA11" s="152"/>
      <c r="AB11" s="152"/>
      <c r="AC11" s="152"/>
      <c r="AD11" s="152"/>
      <c r="AJ11" t="str">
        <f t="shared" ca="1" si="10"/>
        <v>first</v>
      </c>
    </row>
    <row r="12" spans="1:36">
      <c r="C12">
        <f t="shared" ca="1" si="11"/>
        <v>-55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0</v>
      </c>
      <c r="G12" s="4">
        <f t="shared" ca="1" si="1"/>
        <v>0</v>
      </c>
      <c r="H12" s="69" t="str">
        <f t="shared" ca="1" si="12"/>
        <v/>
      </c>
      <c r="I12" s="69" t="str">
        <f t="shared" ca="1" si="13"/>
        <v/>
      </c>
      <c r="J12" s="69" t="str">
        <f t="shared" ca="1" si="14"/>
        <v/>
      </c>
      <c r="N12" s="64">
        <f t="shared" ca="1" si="15"/>
        <v>35</v>
      </c>
      <c r="O12" s="64">
        <f t="shared" ca="1" si="16"/>
        <v>44.999899999999997</v>
      </c>
      <c r="P12" s="36">
        <f t="shared" ca="1" si="5"/>
        <v>7</v>
      </c>
      <c r="Q12" s="36">
        <f t="shared" ca="1" si="6"/>
        <v>1</v>
      </c>
      <c r="R12" s="36">
        <f t="shared" ca="1" si="7"/>
        <v>1</v>
      </c>
      <c r="S12" s="4">
        <f t="shared" ca="1" si="8"/>
        <v>9</v>
      </c>
      <c r="T12" s="61">
        <f t="shared" ca="1" si="9"/>
        <v>0.77777777777777779</v>
      </c>
      <c r="U12" s="61">
        <f t="shared" ca="1" si="0"/>
        <v>0.1111111111111111</v>
      </c>
      <c r="V12" s="61">
        <f t="shared" ca="1" si="0"/>
        <v>0.1111111111111111</v>
      </c>
      <c r="X12" s="62"/>
      <c r="AJ12" t="str">
        <f t="shared" ca="1" si="10"/>
        <v>not first</v>
      </c>
    </row>
    <row r="13" spans="1:36">
      <c r="C13">
        <f t="shared" ca="1" si="11"/>
        <v>-54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1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1</v>
      </c>
      <c r="H13" s="69">
        <f t="shared" ca="1" si="12"/>
        <v>0</v>
      </c>
      <c r="I13" s="69">
        <f t="shared" ca="1" si="13"/>
        <v>1</v>
      </c>
      <c r="J13" s="69">
        <f t="shared" ca="1" si="14"/>
        <v>0</v>
      </c>
      <c r="N13" s="64">
        <f t="shared" ca="1" si="15"/>
        <v>45</v>
      </c>
      <c r="O13" s="64">
        <f t="shared" ca="1" si="16"/>
        <v>54.999899999999997</v>
      </c>
      <c r="P13" s="36">
        <f t="shared" ca="1" si="5"/>
        <v>0</v>
      </c>
      <c r="Q13" s="36">
        <f t="shared" ca="1" si="6"/>
        <v>1</v>
      </c>
      <c r="R13" s="36">
        <f t="shared" ca="1" si="7"/>
        <v>3</v>
      </c>
      <c r="S13" s="4">
        <f t="shared" ca="1" si="8"/>
        <v>4</v>
      </c>
      <c r="T13" s="61">
        <f t="shared" ca="1" si="9"/>
        <v>0</v>
      </c>
      <c r="U13" s="61">
        <f t="shared" ca="1" si="0"/>
        <v>0.25</v>
      </c>
      <c r="V13" s="61">
        <f t="shared" ca="1" si="0"/>
        <v>0.75</v>
      </c>
      <c r="AJ13" t="str">
        <f t="shared" ca="1" si="10"/>
        <v>first</v>
      </c>
    </row>
    <row r="14" spans="1:36" hidden="1">
      <c r="C14">
        <f t="shared" ca="1" si="11"/>
        <v>-53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69" t="str">
        <f t="shared" ca="1" si="12"/>
        <v/>
      </c>
      <c r="I14" s="69" t="str">
        <f t="shared" ca="1" si="13"/>
        <v/>
      </c>
      <c r="J14" s="69" t="str">
        <f t="shared" ca="1" si="14"/>
        <v/>
      </c>
      <c r="N14" s="64">
        <f t="shared" ca="1" si="15"/>
        <v>55</v>
      </c>
      <c r="O14" s="64">
        <f t="shared" ca="1" si="16"/>
        <v>64.999899999999997</v>
      </c>
      <c r="P14" s="36">
        <f t="shared" ca="1" si="5"/>
        <v>0</v>
      </c>
      <c r="Q14" s="36">
        <f t="shared" ca="1" si="6"/>
        <v>0</v>
      </c>
      <c r="R14" s="36">
        <f t="shared" ca="1" si="7"/>
        <v>0</v>
      </c>
      <c r="S14" s="4">
        <f t="shared" ca="1" si="8"/>
        <v>0</v>
      </c>
      <c r="T14" s="61" t="str">
        <f t="shared" ca="1" si="9"/>
        <v/>
      </c>
      <c r="U14" s="61" t="str">
        <f t="shared" ca="1" si="0"/>
        <v/>
      </c>
      <c r="V14" s="61" t="str">
        <f t="shared" ca="1" si="0"/>
        <v/>
      </c>
      <c r="AJ14" t="str">
        <f t="shared" ca="1" si="10"/>
        <v>not first</v>
      </c>
    </row>
    <row r="15" spans="1:36">
      <c r="C15">
        <f t="shared" ca="1" si="11"/>
        <v>-52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69" t="str">
        <f t="shared" ca="1" si="12"/>
        <v/>
      </c>
      <c r="I15" s="69" t="str">
        <f t="shared" ca="1" si="13"/>
        <v/>
      </c>
      <c r="J15" s="69" t="str">
        <f t="shared" ca="1" si="14"/>
        <v/>
      </c>
      <c r="N15" s="64">
        <f t="shared" ca="1" si="15"/>
        <v>65</v>
      </c>
      <c r="O15" s="64">
        <f t="shared" ca="1" si="16"/>
        <v>74.999899999999997</v>
      </c>
      <c r="P15" s="36">
        <f t="shared" ca="1" si="5"/>
        <v>1</v>
      </c>
      <c r="Q15" s="36">
        <f t="shared" ca="1" si="6"/>
        <v>0</v>
      </c>
      <c r="R15" s="36">
        <f t="shared" ca="1" si="7"/>
        <v>0</v>
      </c>
      <c r="S15" s="4">
        <f t="shared" ca="1" si="8"/>
        <v>1</v>
      </c>
      <c r="T15" s="61">
        <f t="shared" ca="1" si="9"/>
        <v>1</v>
      </c>
      <c r="U15" s="61">
        <f t="shared" ca="1" si="0"/>
        <v>0</v>
      </c>
      <c r="V15" s="61">
        <f t="shared" ca="1" si="0"/>
        <v>0</v>
      </c>
      <c r="AJ15" t="str">
        <f t="shared" ca="1" si="10"/>
        <v>not first</v>
      </c>
    </row>
    <row r="16" spans="1:36" hidden="1">
      <c r="C16">
        <f t="shared" ca="1" si="11"/>
        <v>-51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69" t="str">
        <f t="shared" ca="1" si="12"/>
        <v/>
      </c>
      <c r="I16" s="69" t="str">
        <f t="shared" ca="1" si="13"/>
        <v/>
      </c>
      <c r="J16" s="69" t="str">
        <f t="shared" ca="1" si="14"/>
        <v/>
      </c>
      <c r="N16" s="64">
        <f t="shared" ca="1" si="15"/>
        <v>75</v>
      </c>
      <c r="O16" s="64" t="str">
        <f t="shared" ca="1" si="16"/>
        <v>+</v>
      </c>
      <c r="P16" s="36">
        <f t="shared" ca="1" si="5"/>
        <v>0</v>
      </c>
      <c r="Q16" s="36">
        <f t="shared" ca="1" si="6"/>
        <v>0</v>
      </c>
      <c r="R16" s="36">
        <f t="shared" ca="1" si="7"/>
        <v>0</v>
      </c>
      <c r="S16" s="4">
        <f t="shared" ca="1" si="8"/>
        <v>0</v>
      </c>
      <c r="T16" s="61" t="str">
        <f t="shared" ca="1" si="9"/>
        <v/>
      </c>
      <c r="U16" s="61" t="str">
        <f t="shared" ca="1" si="0"/>
        <v/>
      </c>
      <c r="V16" s="61" t="str">
        <f t="shared" ca="1" si="0"/>
        <v/>
      </c>
      <c r="AJ16" t="str">
        <f t="shared" ca="1" si="10"/>
        <v>not first</v>
      </c>
    </row>
    <row r="17" spans="3:36">
      <c r="C17">
        <f t="shared" ca="1" si="11"/>
        <v>-50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69" t="str">
        <f t="shared" ca="1" si="12"/>
        <v/>
      </c>
      <c r="I17" s="69" t="str">
        <f t="shared" ca="1" si="13"/>
        <v/>
      </c>
      <c r="J17" s="69" t="str">
        <f t="shared" ca="1" si="14"/>
        <v/>
      </c>
      <c r="N17" s="64" t="str">
        <f t="shared" ca="1" si="15"/>
        <v/>
      </c>
      <c r="O17" s="64" t="str">
        <f t="shared" ca="1" si="16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0"/>
        <v/>
      </c>
      <c r="V17" s="61" t="str">
        <f t="shared" ca="1" si="0"/>
        <v/>
      </c>
      <c r="AJ17" t="str">
        <f t="shared" ca="1" si="10"/>
        <v>not first</v>
      </c>
    </row>
    <row r="18" spans="3:36">
      <c r="C18">
        <f t="shared" ca="1" si="11"/>
        <v>-49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0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0</v>
      </c>
      <c r="H18" s="69" t="str">
        <f t="shared" ca="1" si="12"/>
        <v/>
      </c>
      <c r="I18" s="69" t="str">
        <f t="shared" ca="1" si="13"/>
        <v/>
      </c>
      <c r="J18" s="69" t="str">
        <f t="shared" ca="1" si="14"/>
        <v/>
      </c>
      <c r="N18" s="64" t="str">
        <f t="shared" ca="1" si="15"/>
        <v/>
      </c>
      <c r="O18" s="64" t="str">
        <f t="shared" ca="1" si="16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9"/>
        <v/>
      </c>
      <c r="V18" s="61" t="str">
        <f t="shared" ca="1" si="9"/>
        <v/>
      </c>
      <c r="AJ18" t="str">
        <f t="shared" ca="1" si="10"/>
        <v>not first</v>
      </c>
    </row>
    <row r="19" spans="3:36">
      <c r="C19">
        <f t="shared" ca="1" si="11"/>
        <v>-48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69" t="str">
        <f t="shared" ca="1" si="12"/>
        <v/>
      </c>
      <c r="I19" s="69" t="str">
        <f t="shared" ca="1" si="13"/>
        <v/>
      </c>
      <c r="J19" s="69" t="str">
        <f t="shared" ca="1" si="14"/>
        <v/>
      </c>
      <c r="N19" s="64" t="str">
        <f t="shared" ca="1" si="15"/>
        <v/>
      </c>
      <c r="O19" s="64" t="str">
        <f t="shared" ca="1" si="16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9"/>
        <v/>
      </c>
      <c r="V19" s="61" t="str">
        <f t="shared" ca="1" si="9"/>
        <v/>
      </c>
      <c r="AJ19" t="str">
        <f t="shared" ca="1" si="10"/>
        <v>not first</v>
      </c>
    </row>
    <row r="20" spans="3:36">
      <c r="C20">
        <f t="shared" ca="1" si="11"/>
        <v>-47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69" t="str">
        <f t="shared" ca="1" si="12"/>
        <v/>
      </c>
      <c r="I20" s="69" t="str">
        <f t="shared" ca="1" si="13"/>
        <v/>
      </c>
      <c r="J20" s="69" t="str">
        <f t="shared" ca="1" si="14"/>
        <v/>
      </c>
      <c r="N20" s="64" t="str">
        <f t="shared" ca="1" si="15"/>
        <v/>
      </c>
      <c r="O20" s="64" t="str">
        <f t="shared" ca="1" si="16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9"/>
        <v/>
      </c>
      <c r="V20" s="61" t="str">
        <f t="shared" ca="1" si="9"/>
        <v/>
      </c>
      <c r="AJ20" t="str">
        <f t="shared" ca="1" si="10"/>
        <v>not first</v>
      </c>
    </row>
    <row r="21" spans="3:36">
      <c r="C21">
        <f t="shared" ca="1" si="11"/>
        <v>-46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69" t="str">
        <f t="shared" ca="1" si="12"/>
        <v/>
      </c>
      <c r="I21" s="69" t="str">
        <f t="shared" ca="1" si="13"/>
        <v/>
      </c>
      <c r="J21" s="69" t="str">
        <f t="shared" ca="1" si="14"/>
        <v/>
      </c>
      <c r="N21" s="64" t="str">
        <f t="shared" ca="1" si="15"/>
        <v/>
      </c>
      <c r="O21" s="64" t="str">
        <f t="shared" ca="1" si="16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9"/>
        <v/>
      </c>
      <c r="V21" s="61" t="str">
        <f t="shared" ca="1" si="9"/>
        <v/>
      </c>
      <c r="AJ21" t="str">
        <f t="shared" ca="1" si="10"/>
        <v>not first</v>
      </c>
    </row>
    <row r="22" spans="3:36">
      <c r="C22">
        <f t="shared" ca="1" si="11"/>
        <v>-45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0</v>
      </c>
      <c r="G22" s="4">
        <f t="shared" ca="1" si="1"/>
        <v>0</v>
      </c>
      <c r="H22" s="69" t="str">
        <f t="shared" ca="1" si="12"/>
        <v/>
      </c>
      <c r="I22" s="69" t="str">
        <f t="shared" ca="1" si="13"/>
        <v/>
      </c>
      <c r="J22" s="69" t="str">
        <f t="shared" ca="1" si="14"/>
        <v/>
      </c>
      <c r="N22" s="64" t="str">
        <f t="shared" ca="1" si="15"/>
        <v/>
      </c>
      <c r="O22" s="64" t="str">
        <f t="shared" ca="1" si="16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9"/>
        <v/>
      </c>
      <c r="V22" s="61" t="str">
        <f t="shared" ca="1" si="9"/>
        <v/>
      </c>
      <c r="AJ22" t="str">
        <f t="shared" ca="1" si="10"/>
        <v>not first</v>
      </c>
    </row>
    <row r="23" spans="3:36">
      <c r="C23">
        <f t="shared" ca="1" si="11"/>
        <v>-44</v>
      </c>
      <c r="D23" s="4">
        <f ca="1">IF(C23="","",COUNTIFS('Program and Results'!$S:$S,"HOME",'Program and Results'!$U:$U,'Data mining (Elo R diff Last 6)'!$C23))</f>
        <v>0</v>
      </c>
      <c r="E23" s="4">
        <f ca="1">IF(C23="","",COUNTIFS('Program and Results'!$S:$S,"AWAY",'Program and Results'!$U:$U,'Data mining (Elo R diff Last 6)'!$C23))</f>
        <v>0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0</v>
      </c>
      <c r="H23" s="69" t="str">
        <f t="shared" ca="1" si="12"/>
        <v/>
      </c>
      <c r="I23" s="69" t="str">
        <f t="shared" ca="1" si="13"/>
        <v/>
      </c>
      <c r="J23" s="69" t="str">
        <f t="shared" ca="1" si="14"/>
        <v/>
      </c>
      <c r="N23" s="64" t="str">
        <f t="shared" ca="1" si="15"/>
        <v/>
      </c>
      <c r="O23" s="64" t="str">
        <f t="shared" ca="1" si="16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9"/>
        <v/>
      </c>
      <c r="V23" s="61" t="str">
        <f t="shared" ca="1" si="9"/>
        <v/>
      </c>
      <c r="AJ23" t="str">
        <f t="shared" ca="1" si="10"/>
        <v>not first</v>
      </c>
    </row>
    <row r="24" spans="3:36">
      <c r="C24">
        <f t="shared" ca="1" si="11"/>
        <v>-43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2</v>
      </c>
      <c r="F24" s="4">
        <f ca="1">IF(C24="","",COUNTIFS('Program and Results'!$S:$S,"DRAW",'Program and Results'!$U:$U,'Data mining (Elo R diff Last 6)'!$C24))</f>
        <v>0</v>
      </c>
      <c r="G24" s="4">
        <f t="shared" ca="1" si="1"/>
        <v>2</v>
      </c>
      <c r="H24" s="69">
        <f t="shared" ca="1" si="12"/>
        <v>0</v>
      </c>
      <c r="I24" s="69">
        <f t="shared" ca="1" si="13"/>
        <v>1</v>
      </c>
      <c r="J24" s="69">
        <f t="shared" ca="1" si="14"/>
        <v>0</v>
      </c>
      <c r="N24" s="64" t="str">
        <f t="shared" ca="1" si="15"/>
        <v/>
      </c>
      <c r="O24" s="64" t="str">
        <f t="shared" ca="1" si="16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9"/>
        <v/>
      </c>
      <c r="V24" s="61" t="str">
        <f t="shared" ca="1" si="9"/>
        <v/>
      </c>
      <c r="AJ24" t="str">
        <f t="shared" ca="1" si="10"/>
        <v>first</v>
      </c>
    </row>
    <row r="25" spans="3:36">
      <c r="C25">
        <f t="shared" ca="1" si="11"/>
        <v>-42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1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1</v>
      </c>
      <c r="H25" s="69">
        <f t="shared" ca="1" si="12"/>
        <v>0</v>
      </c>
      <c r="I25" s="69">
        <f t="shared" ca="1" si="13"/>
        <v>1</v>
      </c>
      <c r="J25" s="69">
        <f t="shared" ca="1" si="14"/>
        <v>0</v>
      </c>
      <c r="N25" s="64" t="str">
        <f t="shared" ca="1" si="15"/>
        <v/>
      </c>
      <c r="O25" s="64" t="str">
        <f t="shared" ca="1" si="16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9"/>
        <v/>
      </c>
      <c r="V25" s="61" t="str">
        <f t="shared" ca="1" si="9"/>
        <v/>
      </c>
      <c r="AJ25" t="str">
        <f t="shared" ca="1" si="10"/>
        <v>first</v>
      </c>
    </row>
    <row r="26" spans="3:36">
      <c r="C26">
        <f t="shared" ca="1" si="11"/>
        <v>-41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0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0</v>
      </c>
      <c r="H26" s="69" t="str">
        <f t="shared" ca="1" si="12"/>
        <v/>
      </c>
      <c r="I26" s="69" t="str">
        <f t="shared" ca="1" si="13"/>
        <v/>
      </c>
      <c r="J26" s="69" t="str">
        <f t="shared" ca="1" si="14"/>
        <v/>
      </c>
      <c r="N26" s="64" t="str">
        <f t="shared" ca="1" si="15"/>
        <v/>
      </c>
      <c r="O26" s="64" t="str">
        <f t="shared" ca="1" si="16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9"/>
        <v/>
      </c>
      <c r="V26" s="61" t="str">
        <f t="shared" ca="1" si="9"/>
        <v/>
      </c>
      <c r="AJ26" t="str">
        <f t="shared" ca="1" si="10"/>
        <v>not first</v>
      </c>
    </row>
    <row r="27" spans="3:36">
      <c r="C27">
        <f t="shared" ca="1" si="11"/>
        <v>-40</v>
      </c>
      <c r="D27" s="4">
        <f ca="1">IF(C27="","",COUNTIFS('Program and Results'!$S:$S,"HOME",'Program and Results'!$U:$U,'Data mining (Elo R diff Last 6)'!$C27))</f>
        <v>1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1</v>
      </c>
      <c r="H27" s="69">
        <f t="shared" ca="1" si="12"/>
        <v>1</v>
      </c>
      <c r="I27" s="69">
        <f t="shared" ca="1" si="13"/>
        <v>0</v>
      </c>
      <c r="J27" s="69">
        <f t="shared" ca="1" si="14"/>
        <v>0</v>
      </c>
      <c r="N27" s="64" t="str">
        <f t="shared" ca="1" si="15"/>
        <v/>
      </c>
      <c r="O27" s="64" t="str">
        <f t="shared" ca="1" si="16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9"/>
        <v/>
      </c>
      <c r="V27" s="61" t="str">
        <f t="shared" ca="1" si="9"/>
        <v/>
      </c>
      <c r="AJ27" t="str">
        <f t="shared" ca="1" si="10"/>
        <v>first</v>
      </c>
    </row>
    <row r="28" spans="3:36">
      <c r="C28">
        <f t="shared" ca="1" si="11"/>
        <v>-39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69" t="str">
        <f t="shared" ca="1" si="12"/>
        <v/>
      </c>
      <c r="I28" s="69" t="str">
        <f t="shared" ca="1" si="13"/>
        <v/>
      </c>
      <c r="J28" s="69" t="str">
        <f t="shared" ca="1" si="14"/>
        <v/>
      </c>
      <c r="N28" s="64" t="str">
        <f t="shared" ca="1" si="15"/>
        <v/>
      </c>
      <c r="O28" s="64" t="str">
        <f t="shared" ca="1" si="16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9"/>
        <v/>
      </c>
      <c r="V28" s="61" t="str">
        <f t="shared" ca="1" si="9"/>
        <v/>
      </c>
      <c r="AJ28" t="str">
        <f t="shared" ca="1" si="10"/>
        <v>not first</v>
      </c>
    </row>
    <row r="29" spans="3:36">
      <c r="C29">
        <f t="shared" ca="1" si="11"/>
        <v>-38</v>
      </c>
      <c r="D29" s="4">
        <f ca="1">IF(C29="","",COUNTIFS('Program and Results'!$S:$S,"HOME",'Program and Results'!$U:$U,'Data mining (Elo R diff Last 6)'!$C29))</f>
        <v>1</v>
      </c>
      <c r="E29" s="4">
        <f ca="1">IF(C29="","",COUNTIFS('Program and Results'!$S:$S,"AWAY",'Program and Results'!$U:$U,'Data mining (Elo R diff Last 6)'!$C29))</f>
        <v>1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2</v>
      </c>
      <c r="H29" s="69">
        <f t="shared" ca="1" si="12"/>
        <v>0.5</v>
      </c>
      <c r="I29" s="69">
        <f t="shared" ca="1" si="13"/>
        <v>0.5</v>
      </c>
      <c r="J29" s="69">
        <f t="shared" ca="1" si="14"/>
        <v>0</v>
      </c>
      <c r="N29" s="64" t="str">
        <f t="shared" ca="1" si="15"/>
        <v/>
      </c>
      <c r="O29" s="64" t="str">
        <f t="shared" ca="1" si="16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9"/>
        <v/>
      </c>
      <c r="V29" s="61" t="str">
        <f t="shared" ca="1" si="9"/>
        <v/>
      </c>
      <c r="AJ29" t="str">
        <f t="shared" ca="1" si="10"/>
        <v>first</v>
      </c>
    </row>
    <row r="30" spans="3:36">
      <c r="C30">
        <f t="shared" ca="1" si="11"/>
        <v>-37</v>
      </c>
      <c r="D30" s="4">
        <f ca="1">IF(C30="","",COUNTIFS('Program and Results'!$S:$S,"HOME",'Program and Results'!$U:$U,'Data mining (Elo R diff Last 6)'!$C30))</f>
        <v>0</v>
      </c>
      <c r="E30" s="4">
        <f ca="1">IF(C30="","",COUNTIFS('Program and Results'!$S:$S,"AWAY",'Program and Results'!$U:$U,'Data mining (Elo R diff Last 6)'!$C30))</f>
        <v>1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69">
        <f t="shared" ca="1" si="12"/>
        <v>0</v>
      </c>
      <c r="I30" s="69">
        <f t="shared" ca="1" si="13"/>
        <v>1</v>
      </c>
      <c r="J30" s="69">
        <f t="shared" ca="1" si="14"/>
        <v>0</v>
      </c>
      <c r="N30" s="64" t="str">
        <f t="shared" ca="1" si="15"/>
        <v/>
      </c>
      <c r="O30" s="64" t="str">
        <f t="shared" ca="1" si="16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9"/>
        <v/>
      </c>
      <c r="V30" s="61" t="str">
        <f t="shared" ca="1" si="9"/>
        <v/>
      </c>
      <c r="AJ30" t="str">
        <f t="shared" ca="1" si="10"/>
        <v>first</v>
      </c>
    </row>
    <row r="31" spans="3:36">
      <c r="C31">
        <f t="shared" ca="1" si="11"/>
        <v>-36</v>
      </c>
      <c r="D31" s="4">
        <f ca="1">IF(C31="","",COUNTIFS('Program and Results'!$S:$S,"HOME",'Program and Results'!$U:$U,'Data mining (Elo R diff Last 6)'!$C31))</f>
        <v>0</v>
      </c>
      <c r="E31" s="4">
        <f ca="1">IF(C31="","",COUNTIFS('Program and Results'!$S:$S,"AWAY",'Program and Results'!$U:$U,'Data mining (Elo R diff Last 6)'!$C31))</f>
        <v>1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1</v>
      </c>
      <c r="H31" s="69">
        <f t="shared" ca="1" si="12"/>
        <v>0</v>
      </c>
      <c r="I31" s="69">
        <f t="shared" ca="1" si="13"/>
        <v>1</v>
      </c>
      <c r="J31" s="69">
        <f t="shared" ca="1" si="14"/>
        <v>0</v>
      </c>
      <c r="N31" s="64" t="str">
        <f t="shared" ca="1" si="15"/>
        <v/>
      </c>
      <c r="O31" s="64" t="str">
        <f t="shared" ca="1" si="16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9"/>
        <v/>
      </c>
      <c r="V31" s="61" t="str">
        <f t="shared" ca="1" si="9"/>
        <v/>
      </c>
      <c r="AJ31" t="str">
        <f t="shared" ca="1" si="10"/>
        <v>first</v>
      </c>
    </row>
    <row r="32" spans="3:36">
      <c r="C32">
        <f t="shared" ca="1" si="11"/>
        <v>-35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0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0</v>
      </c>
      <c r="H32" s="69" t="str">
        <f t="shared" ca="1" si="12"/>
        <v/>
      </c>
      <c r="I32" s="69" t="str">
        <f t="shared" ca="1" si="13"/>
        <v/>
      </c>
      <c r="J32" s="69" t="str">
        <f t="shared" ca="1" si="14"/>
        <v/>
      </c>
      <c r="N32" s="64" t="str">
        <f t="shared" ca="1" si="15"/>
        <v/>
      </c>
      <c r="O32" s="64" t="str">
        <f t="shared" ca="1" si="16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9"/>
        <v/>
      </c>
      <c r="V32" s="61" t="str">
        <f t="shared" ca="1" si="9"/>
        <v/>
      </c>
      <c r="AJ32" t="str">
        <f t="shared" ca="1" si="10"/>
        <v>not first</v>
      </c>
    </row>
    <row r="33" spans="3:36">
      <c r="C33">
        <f t="shared" ca="1" si="11"/>
        <v>-34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1</v>
      </c>
      <c r="F33" s="4">
        <f ca="1">IF(C33="","",COUNTIFS('Program and Results'!$S:$S,"DRAW",'Program and Results'!$U:$U,'Data mining (Elo R diff Last 6)'!$C33))</f>
        <v>0</v>
      </c>
      <c r="G33" s="4">
        <f t="shared" ca="1" si="1"/>
        <v>1</v>
      </c>
      <c r="H33" s="69">
        <f t="shared" ca="1" si="12"/>
        <v>0</v>
      </c>
      <c r="I33" s="69">
        <f t="shared" ca="1" si="13"/>
        <v>1</v>
      </c>
      <c r="J33" s="69">
        <f t="shared" ca="1" si="14"/>
        <v>0</v>
      </c>
      <c r="N33" s="64" t="str">
        <f t="shared" ca="1" si="15"/>
        <v/>
      </c>
      <c r="O33" s="64" t="str">
        <f t="shared" ca="1" si="16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first</v>
      </c>
    </row>
    <row r="34" spans="3:36">
      <c r="C34">
        <f t="shared" ca="1" si="11"/>
        <v>-33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0</v>
      </c>
      <c r="F34" s="4">
        <f ca="1">IF(C34="","",COUNTIFS('Program and Results'!$S:$S,"DRAW",'Program and Results'!$U:$U,'Data mining (Elo R diff Last 6)'!$C34))</f>
        <v>1</v>
      </c>
      <c r="G34" s="4">
        <f t="shared" ca="1" si="1"/>
        <v>1</v>
      </c>
      <c r="H34" s="69">
        <f t="shared" ca="1" si="12"/>
        <v>0</v>
      </c>
      <c r="I34" s="69">
        <f t="shared" ca="1" si="13"/>
        <v>0</v>
      </c>
      <c r="J34" s="69">
        <f t="shared" ca="1" si="14"/>
        <v>1</v>
      </c>
      <c r="N34" s="64" t="str">
        <f t="shared" ca="1" si="15"/>
        <v/>
      </c>
      <c r="O34" s="64" t="str">
        <f t="shared" ca="1" si="16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9"/>
        <v/>
      </c>
      <c r="V34" s="61" t="str">
        <f t="shared" ca="1" si="9"/>
        <v/>
      </c>
      <c r="AJ34" t="str">
        <f t="shared" ca="1" si="10"/>
        <v>first</v>
      </c>
    </row>
    <row r="35" spans="3:36">
      <c r="C35">
        <f t="shared" ca="1" si="11"/>
        <v>-32</v>
      </c>
      <c r="D35" s="4">
        <f ca="1">IF(C35="","",COUNTIFS('Program and Results'!$S:$S,"HOME",'Program and Results'!$U:$U,'Data mining (Elo R diff Last 6)'!$C35))</f>
        <v>0</v>
      </c>
      <c r="E35" s="4">
        <f ca="1">IF(C35="","",COUNTIFS('Program and Results'!$S:$S,"AWAY",'Program and Results'!$U:$U,'Data mining (Elo R diff Last 6)'!$C35))</f>
        <v>0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0</v>
      </c>
      <c r="H35" s="69" t="str">
        <f t="shared" ca="1" si="12"/>
        <v/>
      </c>
      <c r="I35" s="69" t="str">
        <f t="shared" ca="1" si="13"/>
        <v/>
      </c>
      <c r="J35" s="69" t="str">
        <f t="shared" ca="1" si="14"/>
        <v/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not first</v>
      </c>
    </row>
    <row r="36" spans="3:36">
      <c r="C36">
        <f t="shared" ca="1" si="11"/>
        <v>-31</v>
      </c>
      <c r="D36" s="4">
        <f ca="1">IF(C36="","",COUNTIFS('Program and Results'!$S:$S,"HOME",'Program and Results'!$U:$U,'Data mining (Elo R diff Last 6)'!$C36))</f>
        <v>1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1</v>
      </c>
      <c r="H36" s="69">
        <f t="shared" ca="1" si="12"/>
        <v>1</v>
      </c>
      <c r="I36" s="69">
        <f t="shared" ca="1" si="13"/>
        <v>0</v>
      </c>
      <c r="J36" s="69">
        <f t="shared" ca="1" si="14"/>
        <v>0</v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first</v>
      </c>
    </row>
    <row r="37" spans="3:36">
      <c r="C37">
        <f t="shared" ca="1" si="11"/>
        <v>-30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3</v>
      </c>
      <c r="F37" s="4">
        <f ca="1">IF(C37="","",COUNTIFS('Program and Results'!$S:$S,"DRAW",'Program and Results'!$U:$U,'Data mining (Elo R diff Last 6)'!$C37))</f>
        <v>0</v>
      </c>
      <c r="G37" s="4">
        <f t="shared" ca="1" si="1"/>
        <v>3</v>
      </c>
      <c r="H37" s="69">
        <f t="shared" ca="1" si="12"/>
        <v>0</v>
      </c>
      <c r="I37" s="69">
        <f t="shared" ca="1" si="13"/>
        <v>1</v>
      </c>
      <c r="J37" s="69">
        <f t="shared" ca="1" si="14"/>
        <v>0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-29</v>
      </c>
      <c r="D38" s="4">
        <f ca="1">IF(C38="","",COUNTIFS('Program and Results'!$S:$S,"HOME",'Program and Results'!$U:$U,'Data mining (Elo R diff Last 6)'!$C38))</f>
        <v>2</v>
      </c>
      <c r="E38" s="4">
        <f ca="1">IF(C38="","",COUNTIFS('Program and Results'!$S:$S,"AWAY",'Program and Results'!$U:$U,'Data mining (Elo R diff Last 6)'!$C38))</f>
        <v>1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3</v>
      </c>
      <c r="H38" s="69">
        <f t="shared" ca="1" si="12"/>
        <v>0.66666666666666663</v>
      </c>
      <c r="I38" s="69">
        <f t="shared" ca="1" si="13"/>
        <v>0.33333333333333331</v>
      </c>
      <c r="J38" s="69">
        <f t="shared" ca="1" si="14"/>
        <v>0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-28</v>
      </c>
      <c r="D39" s="4">
        <f ca="1">IF(C39="","",COUNTIFS('Program and Results'!$S:$S,"HOME",'Program and Results'!$U:$U,'Data mining (Elo R diff Last 6)'!$C39))</f>
        <v>0</v>
      </c>
      <c r="E39" s="4">
        <f ca="1">IF(C39="","",COUNTIFS('Program and Results'!$S:$S,"AWAY",'Program and Results'!$U:$U,'Data mining (Elo R diff Last 6)'!$C39))</f>
        <v>0</v>
      </c>
      <c r="F39" s="4">
        <f ca="1">IF(C39="","",COUNTIFS('Program and Results'!$S:$S,"DRAW",'Program and Results'!$U:$U,'Data mining (Elo R diff Last 6)'!$C39))</f>
        <v>1</v>
      </c>
      <c r="G39" s="4">
        <f t="shared" ca="1" si="1"/>
        <v>1</v>
      </c>
      <c r="H39" s="69">
        <f t="shared" ca="1" si="12"/>
        <v>0</v>
      </c>
      <c r="I39" s="69">
        <f t="shared" ca="1" si="13"/>
        <v>0</v>
      </c>
      <c r="J39" s="69">
        <f t="shared" ca="1" si="14"/>
        <v>1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-27</v>
      </c>
      <c r="D40" s="4">
        <f ca="1">IF(C40="","",COUNTIFS('Program and Results'!$S:$S,"HOME",'Program and Results'!$U:$U,'Data mining (Elo R diff Last 6)'!$C40))</f>
        <v>0</v>
      </c>
      <c r="E40" s="4">
        <f ca="1">IF(C40="","",COUNTIFS('Program and Results'!$S:$S,"AWAY",'Program and Results'!$U:$U,'Data mining (Elo R diff Last 6)'!$C40))</f>
        <v>1</v>
      </c>
      <c r="F40" s="4">
        <f ca="1">IF(C40="","",COUNTIFS('Program and Results'!$S:$S,"DRAW",'Program and Results'!$U:$U,'Data mining (Elo R diff Last 6)'!$C40))</f>
        <v>1</v>
      </c>
      <c r="G40" s="4">
        <f t="shared" ca="1" si="1"/>
        <v>2</v>
      </c>
      <c r="H40" s="69">
        <f t="shared" ca="1" si="12"/>
        <v>0</v>
      </c>
      <c r="I40" s="69">
        <f t="shared" ca="1" si="13"/>
        <v>0.5</v>
      </c>
      <c r="J40" s="69">
        <f t="shared" ca="1" si="14"/>
        <v>0.5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-26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0</v>
      </c>
      <c r="F41" s="4">
        <f ca="1">IF(C41="","",COUNTIFS('Program and Results'!$S:$S,"DRAW",'Program and Results'!$U:$U,'Data mining (Elo R diff Last 6)'!$C41))</f>
        <v>0</v>
      </c>
      <c r="G41" s="4">
        <f t="shared" ca="1" si="1"/>
        <v>0</v>
      </c>
      <c r="H41" s="69" t="str">
        <f t="shared" ca="1" si="12"/>
        <v/>
      </c>
      <c r="I41" s="69" t="str">
        <f t="shared" ca="1" si="13"/>
        <v/>
      </c>
      <c r="J41" s="69" t="str">
        <f t="shared" ca="1" si="14"/>
        <v/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not first</v>
      </c>
    </row>
    <row r="42" spans="3:36">
      <c r="C42">
        <f t="shared" ca="1" si="11"/>
        <v>-25</v>
      </c>
      <c r="D42" s="4">
        <f ca="1">IF(C42="","",COUNTIFS('Program and Results'!$S:$S,"HOME",'Program and Results'!$U:$U,'Data mining (Elo R diff Last 6)'!$C42))</f>
        <v>2</v>
      </c>
      <c r="E42" s="4">
        <f ca="1">IF(C42="","",COUNTIFS('Program and Results'!$S:$S,"AWAY",'Program and Results'!$U:$U,'Data mining (Elo R diff Last 6)'!$C42))</f>
        <v>1</v>
      </c>
      <c r="F42" s="4">
        <f ca="1">IF(C42="","",COUNTIFS('Program and Results'!$S:$S,"DRAW",'Program and Results'!$U:$U,'Data mining (Elo R diff Last 6)'!$C42))</f>
        <v>0</v>
      </c>
      <c r="G42" s="4">
        <f t="shared" ca="1" si="1"/>
        <v>3</v>
      </c>
      <c r="H42" s="69">
        <f t="shared" ca="1" si="12"/>
        <v>0.66666666666666663</v>
      </c>
      <c r="I42" s="69">
        <f t="shared" ca="1" si="13"/>
        <v>0.33333333333333331</v>
      </c>
      <c r="J42" s="69">
        <f t="shared" ca="1" si="14"/>
        <v>0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-24</v>
      </c>
      <c r="D43" s="4">
        <f ca="1">IF(C43="","",COUNTIFS('Program and Results'!$S:$S,"HOME",'Program and Results'!$U:$U,'Data mining (Elo R diff Last 6)'!$C43))</f>
        <v>0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2</v>
      </c>
      <c r="G43" s="4">
        <f t="shared" ca="1" si="1"/>
        <v>2</v>
      </c>
      <c r="H43" s="69">
        <f t="shared" ca="1" si="12"/>
        <v>0</v>
      </c>
      <c r="I43" s="69">
        <f t="shared" ca="1" si="13"/>
        <v>0</v>
      </c>
      <c r="J43" s="69">
        <f t="shared" ca="1" si="14"/>
        <v>1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-23</v>
      </c>
      <c r="D44" s="4">
        <f ca="1">IF(C44="","",COUNTIFS('Program and Results'!$S:$S,"HOME",'Program and Results'!$U:$U,'Data mining (Elo R diff Last 6)'!$C44))</f>
        <v>0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0</v>
      </c>
      <c r="H44" s="69" t="str">
        <f t="shared" ca="1" si="12"/>
        <v/>
      </c>
      <c r="I44" s="69" t="str">
        <f t="shared" ca="1" si="13"/>
        <v/>
      </c>
      <c r="J44" s="69" t="str">
        <f t="shared" ca="1" si="14"/>
        <v/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not first</v>
      </c>
    </row>
    <row r="45" spans="3:36">
      <c r="C45">
        <f t="shared" ca="1" si="11"/>
        <v>-22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69" t="str">
        <f t="shared" ca="1" si="12"/>
        <v/>
      </c>
      <c r="I45" s="69" t="str">
        <f t="shared" ca="1" si="13"/>
        <v/>
      </c>
      <c r="J45" s="69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-21</v>
      </c>
      <c r="D46" s="4">
        <f ca="1">IF(C46="","",COUNTIFS('Program and Results'!$S:$S,"HOME",'Program and Results'!$U:$U,'Data mining (Elo R diff Last 6)'!$C46))</f>
        <v>1</v>
      </c>
      <c r="E46" s="4">
        <f ca="1">IF(C46="","",COUNTIFS('Program and Results'!$S:$S,"AWAY",'Program and Results'!$U:$U,'Data mining (Elo R diff Last 6)'!$C46))</f>
        <v>1</v>
      </c>
      <c r="F46" s="4">
        <f ca="1">IF(C46="","",COUNTIFS('Program and Results'!$S:$S,"DRAW",'Program and Results'!$U:$U,'Data mining (Elo R diff Last 6)'!$C46))</f>
        <v>3</v>
      </c>
      <c r="G46" s="4">
        <f t="shared" ca="1" si="1"/>
        <v>5</v>
      </c>
      <c r="H46" s="69">
        <f t="shared" ca="1" si="12"/>
        <v>0.2</v>
      </c>
      <c r="I46" s="69">
        <f t="shared" ca="1" si="13"/>
        <v>0.2</v>
      </c>
      <c r="J46" s="69">
        <f t="shared" ca="1" si="14"/>
        <v>0.6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-20</v>
      </c>
      <c r="D47" s="4">
        <f ca="1">IF(C47="","",COUNTIFS('Program and Results'!$S:$S,"HOME",'Program and Results'!$U:$U,'Data mining (Elo R diff Last 6)'!$C47))</f>
        <v>0</v>
      </c>
      <c r="E47" s="4">
        <f ca="1">IF(C47="","",COUNTIFS('Program and Results'!$S:$S,"AWAY",'Program and Results'!$U:$U,'Data mining (Elo R diff Last 6)'!$C47))</f>
        <v>1</v>
      </c>
      <c r="F47" s="4">
        <f ca="1">IF(C47="","",COUNTIFS('Program and Results'!$S:$S,"DRAW",'Program and Results'!$U:$U,'Data mining (Elo R diff Last 6)'!$C47))</f>
        <v>0</v>
      </c>
      <c r="G47" s="4">
        <f t="shared" ca="1" si="1"/>
        <v>1</v>
      </c>
      <c r="H47" s="69">
        <f t="shared" ca="1" si="12"/>
        <v>0</v>
      </c>
      <c r="I47" s="69">
        <f t="shared" ca="1" si="13"/>
        <v>1</v>
      </c>
      <c r="J47" s="69">
        <f t="shared" ca="1" si="14"/>
        <v>0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-19</v>
      </c>
      <c r="D48" s="4">
        <f ca="1">IF(C48="","",COUNTIFS('Program and Results'!$S:$S,"HOME",'Program and Results'!$U:$U,'Data mining (Elo R diff Last 6)'!$C48))</f>
        <v>1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0</v>
      </c>
      <c r="G48" s="4">
        <f t="shared" ca="1" si="1"/>
        <v>2</v>
      </c>
      <c r="H48" s="69">
        <f t="shared" ca="1" si="12"/>
        <v>0.5</v>
      </c>
      <c r="I48" s="69">
        <f t="shared" ca="1" si="13"/>
        <v>0.5</v>
      </c>
      <c r="J48" s="69">
        <f t="shared" ca="1" si="14"/>
        <v>0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-18</v>
      </c>
      <c r="D49" s="4">
        <f ca="1">IF(C49="","",COUNTIFS('Program and Results'!$S:$S,"HOME",'Program and Results'!$U:$U,'Data mining (Elo R diff Last 6)'!$C49))</f>
        <v>1</v>
      </c>
      <c r="E49" s="4">
        <f ca="1">IF(C49="","",COUNTIFS('Program and Results'!$S:$S,"AWAY",'Program and Results'!$U:$U,'Data mining (Elo R diff Last 6)'!$C49))</f>
        <v>0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1</v>
      </c>
      <c r="H49" s="69">
        <f t="shared" ca="1" si="12"/>
        <v>1</v>
      </c>
      <c r="I49" s="69">
        <f t="shared" ca="1" si="13"/>
        <v>0</v>
      </c>
      <c r="J49" s="69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-17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0</v>
      </c>
      <c r="F50" s="4">
        <f ca="1">IF(C50="","",COUNTIFS('Program and Results'!$S:$S,"DRAW",'Program and Results'!$U:$U,'Data mining (Elo R diff Last 6)'!$C50))</f>
        <v>1</v>
      </c>
      <c r="G50" s="4">
        <f t="shared" ca="1" si="1"/>
        <v>1</v>
      </c>
      <c r="H50" s="69">
        <f t="shared" ca="1" si="12"/>
        <v>0</v>
      </c>
      <c r="I50" s="69">
        <f t="shared" ca="1" si="13"/>
        <v>0</v>
      </c>
      <c r="J50" s="69">
        <f t="shared" ca="1" si="14"/>
        <v>1</v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first</v>
      </c>
    </row>
    <row r="51" spans="3:36">
      <c r="C51">
        <f t="shared" ca="1" si="11"/>
        <v>-16</v>
      </c>
      <c r="D51" s="4">
        <f ca="1">IF(C51="","",COUNTIFS('Program and Results'!$S:$S,"HOME",'Program and Results'!$U:$U,'Data mining (Elo R diff Last 6)'!$C51))</f>
        <v>1</v>
      </c>
      <c r="E51" s="4">
        <f ca="1">IF(C51="","",COUNTIFS('Program and Results'!$S:$S,"AWAY",'Program and Results'!$U:$U,'Data mining (Elo R diff Last 6)'!$C51))</f>
        <v>1</v>
      </c>
      <c r="F51" s="4">
        <f ca="1">IF(C51="","",COUNTIFS('Program and Results'!$S:$S,"DRAW",'Program and Results'!$U:$U,'Data mining (Elo R diff Last 6)'!$C51))</f>
        <v>0</v>
      </c>
      <c r="G51" s="4">
        <f t="shared" ca="1" si="1"/>
        <v>2</v>
      </c>
      <c r="H51" s="69">
        <f t="shared" ca="1" si="12"/>
        <v>0.5</v>
      </c>
      <c r="I51" s="69">
        <f t="shared" ca="1" si="13"/>
        <v>0.5</v>
      </c>
      <c r="J51" s="69">
        <f t="shared" ca="1" si="14"/>
        <v>0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-15</v>
      </c>
      <c r="D52" s="4">
        <f ca="1">IF(C52="","",COUNTIFS('Program and Results'!$S:$S,"HOME",'Program and Results'!$U:$U,'Data mining (Elo R diff Last 6)'!$C52))</f>
        <v>0</v>
      </c>
      <c r="E52" s="4">
        <f ca="1">IF(C52="","",COUNTIFS('Program and Results'!$S:$S,"AWAY",'Program and Results'!$U:$U,'Data mining (Elo R diff Last 6)'!$C52))</f>
        <v>0</v>
      </c>
      <c r="F52" s="4">
        <f ca="1">IF(C52="","",COUNTIFS('Program and Results'!$S:$S,"DRAW",'Program and Results'!$U:$U,'Data mining (Elo R diff Last 6)'!$C52))</f>
        <v>0</v>
      </c>
      <c r="G52" s="4">
        <f t="shared" ca="1" si="1"/>
        <v>0</v>
      </c>
      <c r="H52" s="69" t="str">
        <f t="shared" ca="1" si="12"/>
        <v/>
      </c>
      <c r="I52" s="69" t="str">
        <f t="shared" ca="1" si="13"/>
        <v/>
      </c>
      <c r="J52" s="69" t="str">
        <f t="shared" ca="1" si="14"/>
        <v/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not first</v>
      </c>
    </row>
    <row r="53" spans="3:36">
      <c r="C53">
        <f t="shared" ca="1" si="11"/>
        <v>-14</v>
      </c>
      <c r="D53" s="4">
        <f ca="1">IF(C53="","",COUNTIFS('Program and Results'!$S:$S,"HOME",'Program and Results'!$U:$U,'Data mining (Elo R diff Last 6)'!$C53))</f>
        <v>0</v>
      </c>
      <c r="E53" s="4">
        <f ca="1">IF(C53="","",COUNTIFS('Program and Results'!$S:$S,"AWAY",'Program and Results'!$U:$U,'Data mining (Elo R diff Last 6)'!$C53))</f>
        <v>1</v>
      </c>
      <c r="F53" s="4">
        <f ca="1">IF(C53="","",COUNTIFS('Program and Results'!$S:$S,"DRAW",'Program and Results'!$U:$U,'Data mining (Elo R diff Last 6)'!$C53))</f>
        <v>2</v>
      </c>
      <c r="G53" s="4">
        <f t="shared" ca="1" si="1"/>
        <v>3</v>
      </c>
      <c r="H53" s="69">
        <f t="shared" ca="1" si="12"/>
        <v>0</v>
      </c>
      <c r="I53" s="69">
        <f t="shared" ca="1" si="13"/>
        <v>0.33333333333333331</v>
      </c>
      <c r="J53" s="69">
        <f t="shared" ca="1" si="14"/>
        <v>0.66666666666666663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-13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1</v>
      </c>
      <c r="G54" s="4">
        <f t="shared" ca="1" si="1"/>
        <v>2</v>
      </c>
      <c r="H54" s="69">
        <f t="shared" ca="1" si="12"/>
        <v>0.5</v>
      </c>
      <c r="I54" s="69">
        <f t="shared" ca="1" si="13"/>
        <v>0</v>
      </c>
      <c r="J54" s="69">
        <f t="shared" ca="1" si="14"/>
        <v>0.5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-12</v>
      </c>
      <c r="D55" s="4">
        <f ca="1">IF(C55="","",COUNTIFS('Program and Results'!$S:$S,"HOME",'Program and Results'!$U:$U,'Data mining (Elo R diff Last 6)'!$C55))</f>
        <v>0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0</v>
      </c>
      <c r="H55" s="69" t="str">
        <f t="shared" ca="1" si="12"/>
        <v/>
      </c>
      <c r="I55" s="69" t="str">
        <f t="shared" ca="1" si="13"/>
        <v/>
      </c>
      <c r="J55" s="69" t="str">
        <f t="shared" ca="1" si="14"/>
        <v/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not first</v>
      </c>
    </row>
    <row r="56" spans="3:36">
      <c r="C56">
        <f t="shared" ca="1" si="11"/>
        <v>-11</v>
      </c>
      <c r="D56" s="4">
        <f ca="1">IF(C56="","",COUNTIFS('Program and Results'!$S:$S,"HOME",'Program and Results'!$U:$U,'Data mining (Elo R diff Last 6)'!$C56))</f>
        <v>0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0</v>
      </c>
      <c r="G56" s="4">
        <f t="shared" ca="1" si="1"/>
        <v>0</v>
      </c>
      <c r="H56" s="69" t="str">
        <f t="shared" ca="1" si="12"/>
        <v/>
      </c>
      <c r="I56" s="69" t="str">
        <f t="shared" ca="1" si="13"/>
        <v/>
      </c>
      <c r="J56" s="69" t="str">
        <f t="shared" ca="1" si="14"/>
        <v/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not first</v>
      </c>
    </row>
    <row r="57" spans="3:36">
      <c r="C57">
        <f t="shared" ca="1" si="11"/>
        <v>-10</v>
      </c>
      <c r="D57" s="4">
        <f ca="1">IF(C57="","",COUNTIFS('Program and Results'!$S:$S,"HOME",'Program and Results'!$U:$U,'Data mining (Elo R diff Last 6)'!$C57))</f>
        <v>0</v>
      </c>
      <c r="E57" s="4">
        <f ca="1">IF(C57="","",COUNTIFS('Program and Results'!$S:$S,"AWAY",'Program and Results'!$U:$U,'Data mining (Elo R diff Last 6)'!$C57))</f>
        <v>0</v>
      </c>
      <c r="F57" s="4">
        <f ca="1">IF(C57="","",COUNTIFS('Program and Results'!$S:$S,"DRAW",'Program and Results'!$U:$U,'Data mining (Elo R diff Last 6)'!$C57))</f>
        <v>2</v>
      </c>
      <c r="G57" s="4">
        <f t="shared" ca="1" si="1"/>
        <v>2</v>
      </c>
      <c r="H57" s="69">
        <f t="shared" ca="1" si="12"/>
        <v>0</v>
      </c>
      <c r="I57" s="69">
        <f t="shared" ca="1" si="13"/>
        <v>0</v>
      </c>
      <c r="J57" s="69">
        <f t="shared" ca="1" si="14"/>
        <v>1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-9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0</v>
      </c>
      <c r="F58" s="4">
        <f ca="1">IF(C58="","",COUNTIFS('Program and Results'!$S:$S,"DRAW",'Program and Results'!$U:$U,'Data mining (Elo R diff Last 6)'!$C58))</f>
        <v>1</v>
      </c>
      <c r="G58" s="4">
        <f t="shared" ca="1" si="1"/>
        <v>1</v>
      </c>
      <c r="H58" s="69">
        <f t="shared" ca="1" si="12"/>
        <v>0</v>
      </c>
      <c r="I58" s="69">
        <f t="shared" ca="1" si="13"/>
        <v>0</v>
      </c>
      <c r="J58" s="69">
        <f t="shared" ca="1" si="14"/>
        <v>1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-8</v>
      </c>
      <c r="D59" s="4">
        <f ca="1">IF(C59="","",COUNTIFS('Program and Results'!$S:$S,"HOME",'Program and Results'!$U:$U,'Data mining (Elo R diff Last 6)'!$C59))</f>
        <v>0</v>
      </c>
      <c r="E59" s="4">
        <f ca="1">IF(C59="","",COUNTIFS('Program and Results'!$S:$S,"AWAY",'Program and Results'!$U:$U,'Data mining (Elo R diff Last 6)'!$C59))</f>
        <v>0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0</v>
      </c>
      <c r="H59" s="69" t="str">
        <f t="shared" ca="1" si="12"/>
        <v/>
      </c>
      <c r="I59" s="69" t="str">
        <f t="shared" ca="1" si="13"/>
        <v/>
      </c>
      <c r="J59" s="69" t="str">
        <f t="shared" ca="1" si="14"/>
        <v/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not first</v>
      </c>
    </row>
    <row r="60" spans="3:36">
      <c r="C60">
        <f t="shared" ca="1" si="11"/>
        <v>-7</v>
      </c>
      <c r="D60" s="4">
        <f ca="1">IF(C60="","",COUNTIFS('Program and Results'!$S:$S,"HOME",'Program and Results'!$U:$U,'Data mining (Elo R diff Last 6)'!$C60))</f>
        <v>1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1</v>
      </c>
      <c r="G60" s="4">
        <f t="shared" ca="1" si="1"/>
        <v>2</v>
      </c>
      <c r="H60" s="69">
        <f t="shared" ca="1" si="12"/>
        <v>0.5</v>
      </c>
      <c r="I60" s="69">
        <f t="shared" ca="1" si="13"/>
        <v>0</v>
      </c>
      <c r="J60" s="69">
        <f t="shared" ca="1" si="14"/>
        <v>0.5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-6</v>
      </c>
      <c r="D61" s="4">
        <f ca="1">IF(C61="","",COUNTIFS('Program and Results'!$S:$S,"HOME",'Program and Results'!$U:$U,'Data mining (Elo R diff Last 6)'!$C61))</f>
        <v>0</v>
      </c>
      <c r="E61" s="4">
        <f ca="1">IF(C61="","",COUNTIFS('Program and Results'!$S:$S,"AWAY",'Program and Results'!$U:$U,'Data mining (Elo R diff Last 6)'!$C61))</f>
        <v>0</v>
      </c>
      <c r="F61" s="4">
        <f ca="1">IF(C61="","",COUNTIFS('Program and Results'!$S:$S,"DRAW",'Program and Results'!$U:$U,'Data mining (Elo R diff Last 6)'!$C61))</f>
        <v>2</v>
      </c>
      <c r="G61" s="4">
        <f t="shared" ca="1" si="1"/>
        <v>2</v>
      </c>
      <c r="H61" s="69">
        <f t="shared" ca="1" si="12"/>
        <v>0</v>
      </c>
      <c r="I61" s="69">
        <f t="shared" ca="1" si="13"/>
        <v>0</v>
      </c>
      <c r="J61" s="69">
        <f t="shared" ca="1" si="14"/>
        <v>1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-5</v>
      </c>
      <c r="D62" s="4">
        <f ca="1">IF(C62="","",COUNTIFS('Program and Results'!$S:$S,"HOME",'Program and Results'!$U:$U,'Data mining (Elo R diff Last 6)'!$C62))</f>
        <v>0</v>
      </c>
      <c r="E62" s="4">
        <f ca="1">IF(C62="","",COUNTIFS('Program and Results'!$S:$S,"AWAY",'Program and Results'!$U:$U,'Data mining (Elo R diff Last 6)'!$C62))</f>
        <v>1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1</v>
      </c>
      <c r="H62" s="69">
        <f t="shared" ca="1" si="12"/>
        <v>0</v>
      </c>
      <c r="I62" s="69">
        <f t="shared" ca="1" si="13"/>
        <v>1</v>
      </c>
      <c r="J62" s="69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-4</v>
      </c>
      <c r="D63" s="4">
        <f ca="1">IF(C63="","",COUNTIFS('Program and Results'!$S:$S,"HOME",'Program and Results'!$U:$U,'Data mining (Elo R diff Last 6)'!$C63))</f>
        <v>2</v>
      </c>
      <c r="E63" s="4">
        <f ca="1">IF(C63="","",COUNTIFS('Program and Results'!$S:$S,"AWAY",'Program and Results'!$U:$U,'Data mining (Elo R diff Last 6)'!$C63))</f>
        <v>2</v>
      </c>
      <c r="F63" s="4">
        <f ca="1">IF(C63="","",COUNTIFS('Program and Results'!$S:$S,"DRAW",'Program and Results'!$U:$U,'Data mining (Elo R diff Last 6)'!$C63))</f>
        <v>2</v>
      </c>
      <c r="G63" s="4">
        <f t="shared" ca="1" si="1"/>
        <v>6</v>
      </c>
      <c r="H63" s="69">
        <f t="shared" ca="1" si="12"/>
        <v>0.33333333333333331</v>
      </c>
      <c r="I63" s="69">
        <f t="shared" ca="1" si="13"/>
        <v>0.33333333333333331</v>
      </c>
      <c r="J63" s="69">
        <f t="shared" ca="1" si="14"/>
        <v>0.33333333333333331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-3</v>
      </c>
      <c r="D64" s="4">
        <f ca="1">IF(C64="","",COUNTIFS('Program and Results'!$S:$S,"HOME",'Program and Results'!$U:$U,'Data mining (Elo R diff Last 6)'!$C64))</f>
        <v>3</v>
      </c>
      <c r="E64" s="4">
        <f ca="1">IF(C64="","",COUNTIFS('Program and Results'!$S:$S,"AWAY",'Program and Results'!$U:$U,'Data mining (Elo R diff Last 6)'!$C64))</f>
        <v>0</v>
      </c>
      <c r="F64" s="4">
        <f ca="1">IF(C64="","",COUNTIFS('Program and Results'!$S:$S,"DRAW",'Program and Results'!$U:$U,'Data mining (Elo R diff Last 6)'!$C64))</f>
        <v>0</v>
      </c>
      <c r="G64" s="4">
        <f t="shared" ca="1" si="1"/>
        <v>3</v>
      </c>
      <c r="H64" s="69">
        <f t="shared" ca="1" si="12"/>
        <v>1</v>
      </c>
      <c r="I64" s="69">
        <f t="shared" ca="1" si="13"/>
        <v>0</v>
      </c>
      <c r="J64" s="69">
        <f t="shared" ca="1" si="14"/>
        <v>0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-2</v>
      </c>
      <c r="D65" s="4">
        <f ca="1">IF(C65="","",COUNTIFS('Program and Results'!$S:$S,"HOME",'Program and Results'!$U:$U,'Data mining (Elo R diff Last 6)'!$C65))</f>
        <v>0</v>
      </c>
      <c r="E65" s="4">
        <f ca="1">IF(C65="","",COUNTIFS('Program and Results'!$S:$S,"AWAY",'Program and Results'!$U:$U,'Data mining (Elo R diff Last 6)'!$C65))</f>
        <v>1</v>
      </c>
      <c r="F65" s="4">
        <f ca="1">IF(C65="","",COUNTIFS('Program and Results'!$S:$S,"DRAW",'Program and Results'!$U:$U,'Data mining (Elo R diff Last 6)'!$C65))</f>
        <v>3</v>
      </c>
      <c r="G65" s="4">
        <f t="shared" ca="1" si="1"/>
        <v>4</v>
      </c>
      <c r="H65" s="69">
        <f t="shared" ca="1" si="12"/>
        <v>0</v>
      </c>
      <c r="I65" s="69">
        <f t="shared" ca="1" si="13"/>
        <v>0.25</v>
      </c>
      <c r="J65" s="69">
        <f t="shared" ca="1" si="14"/>
        <v>0.75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-1</v>
      </c>
      <c r="D66" s="4">
        <f ca="1">IF(C66="","",COUNTIFS('Program and Results'!$S:$S,"HOME",'Program and Results'!$U:$U,'Data mining (Elo R diff Last 6)'!$C66))</f>
        <v>2</v>
      </c>
      <c r="E66" s="4">
        <f ca="1">IF(C66="","",COUNTIFS('Program and Results'!$S:$S,"AWAY",'Program and Results'!$U:$U,'Data mining (Elo R diff Last 6)'!$C66))</f>
        <v>1</v>
      </c>
      <c r="F66" s="4">
        <f ca="1">IF(C66="","",COUNTIFS('Program and Results'!$S:$S,"DRAW",'Program and Results'!$U:$U,'Data mining (Elo R diff Last 6)'!$C66))</f>
        <v>0</v>
      </c>
      <c r="G66" s="4">
        <f t="shared" ca="1" si="1"/>
        <v>3</v>
      </c>
      <c r="H66" s="69">
        <f t="shared" ca="1" si="12"/>
        <v>0.66666666666666663</v>
      </c>
      <c r="I66" s="69">
        <f t="shared" ca="1" si="13"/>
        <v>0.33333333333333331</v>
      </c>
      <c r="J66" s="69">
        <f t="shared" ca="1" si="14"/>
        <v>0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0</v>
      </c>
      <c r="D67" s="4">
        <f ca="1">IF(C67="","",COUNTIFS('Program and Results'!$S:$S,"HOME",'Program and Results'!$U:$U,'Data mining (Elo R diff Last 6)'!$C67))</f>
        <v>1</v>
      </c>
      <c r="E67" s="4">
        <f ca="1">IF(C67="","",COUNTIFS('Program and Results'!$S:$S,"AWAY",'Program and Results'!$U:$U,'Data mining (Elo R diff Last 6)'!$C67))</f>
        <v>1</v>
      </c>
      <c r="F67" s="4">
        <f ca="1">IF(C67="","",COUNTIFS('Program and Results'!$S:$S,"DRAW",'Program and Results'!$U:$U,'Data mining (Elo R diff Last 6)'!$C67))</f>
        <v>0</v>
      </c>
      <c r="G67" s="4">
        <f t="shared" ref="G67:G130" ca="1" si="17">IF(C67="","",SUM(D67:F67))</f>
        <v>2</v>
      </c>
      <c r="H67" s="69">
        <f t="shared" ca="1" si="12"/>
        <v>0.5</v>
      </c>
      <c r="I67" s="69">
        <f t="shared" ca="1" si="13"/>
        <v>0.5</v>
      </c>
      <c r="J67" s="69">
        <f t="shared" ca="1" si="14"/>
        <v>0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1</v>
      </c>
      <c r="D68" s="4">
        <f ca="1">IF(C68="","",COUNTIFS('Program and Results'!$S:$S,"HOME",'Program and Results'!$U:$U,'Data mining (Elo R diff Last 6)'!$C68))</f>
        <v>2</v>
      </c>
      <c r="E68" s="4">
        <f ca="1">IF(C68="","",COUNTIFS('Program and Results'!$S:$S,"AWAY",'Program and Results'!$U:$U,'Data mining (Elo R diff Last 6)'!$C68))</f>
        <v>1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3</v>
      </c>
      <c r="H68" s="69">
        <f t="shared" ref="H68:H131" ca="1" si="25">IFERROR(IF($C68="","",D68/$G68),"")</f>
        <v>0.66666666666666663</v>
      </c>
      <c r="I68" s="69">
        <f t="shared" ref="I68:I131" ca="1" si="26">IFERROR(IF($C68="","",E68/$G68),"")</f>
        <v>0.33333333333333331</v>
      </c>
      <c r="J68" s="69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2</v>
      </c>
      <c r="D69" s="4">
        <f ca="1">IF(C69="","",COUNTIFS('Program and Results'!$S:$S,"HOME",'Program and Results'!$U:$U,'Data mining (Elo R diff Last 6)'!$C69))</f>
        <v>1</v>
      </c>
      <c r="E69" s="4">
        <f ca="1">IF(C69="","",COUNTIFS('Program and Results'!$S:$S,"AWAY",'Program and Results'!$U:$U,'Data mining (Elo R diff Last 6)'!$C69))</f>
        <v>1</v>
      </c>
      <c r="F69" s="4">
        <f ca="1">IF(C69="","",COUNTIFS('Program and Results'!$S:$S,"DRAW",'Program and Results'!$U:$U,'Data mining (Elo R diff Last 6)'!$C69))</f>
        <v>0</v>
      </c>
      <c r="G69" s="4">
        <f t="shared" ca="1" si="17"/>
        <v>2</v>
      </c>
      <c r="H69" s="69">
        <f t="shared" ca="1" si="25"/>
        <v>0.5</v>
      </c>
      <c r="I69" s="69">
        <f t="shared" ca="1" si="26"/>
        <v>0.5</v>
      </c>
      <c r="J69" s="69">
        <f t="shared" ca="1" si="27"/>
        <v>0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3</v>
      </c>
      <c r="D70" s="4">
        <f ca="1">IF(C70="","",COUNTIFS('Program and Results'!$S:$S,"HOME",'Program and Results'!$U:$U,'Data mining (Elo R diff Last 6)'!$C70))</f>
        <v>1</v>
      </c>
      <c r="E70" s="4">
        <f ca="1">IF(C70="","",COUNTIFS('Program and Results'!$S:$S,"AWAY",'Program and Results'!$U:$U,'Data mining (Elo R diff Last 6)'!$C70))</f>
        <v>0</v>
      </c>
      <c r="F70" s="4">
        <f ca="1">IF(C70="","",COUNTIFS('Program and Results'!$S:$S,"DRAW",'Program and Results'!$U:$U,'Data mining (Elo R diff Last 6)'!$C70))</f>
        <v>0</v>
      </c>
      <c r="G70" s="4">
        <f t="shared" ca="1" si="17"/>
        <v>1</v>
      </c>
      <c r="H70" s="69">
        <f t="shared" ca="1" si="25"/>
        <v>1</v>
      </c>
      <c r="I70" s="69">
        <f t="shared" ca="1" si="26"/>
        <v>0</v>
      </c>
      <c r="J70" s="69">
        <f t="shared" ca="1" si="27"/>
        <v>0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4</v>
      </c>
      <c r="D71" s="4">
        <f ca="1">IF(C71="","",COUNTIFS('Program and Results'!$S:$S,"HOME",'Program and Results'!$U:$U,'Data mining (Elo R diff Last 6)'!$C71))</f>
        <v>1</v>
      </c>
      <c r="E71" s="4">
        <f ca="1">IF(C71="","",COUNTIFS('Program and Results'!$S:$S,"AWAY",'Program and Results'!$U:$U,'Data mining (Elo R diff Last 6)'!$C71))</f>
        <v>0</v>
      </c>
      <c r="F71" s="4">
        <f ca="1">IF(C71="","",COUNTIFS('Program and Results'!$S:$S,"DRAW",'Program and Results'!$U:$U,'Data mining (Elo R diff Last 6)'!$C71))</f>
        <v>0</v>
      </c>
      <c r="G71" s="4">
        <f t="shared" ca="1" si="17"/>
        <v>1</v>
      </c>
      <c r="H71" s="69">
        <f t="shared" ca="1" si="25"/>
        <v>1</v>
      </c>
      <c r="I71" s="69">
        <f t="shared" ca="1" si="26"/>
        <v>0</v>
      </c>
      <c r="J71" s="69">
        <f t="shared" ca="1" si="27"/>
        <v>0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5</v>
      </c>
      <c r="D72" s="4">
        <f ca="1">IF(C72="","",COUNTIFS('Program and Results'!$S:$S,"HOME",'Program and Results'!$U:$U,'Data mining (Elo R diff Last 6)'!$C72))</f>
        <v>0</v>
      </c>
      <c r="E72" s="4">
        <f ca="1">IF(C72="","",COUNTIFS('Program and Results'!$S:$S,"AWAY",'Program and Results'!$U:$U,'Data mining (Elo R diff Last 6)'!$C72))</f>
        <v>0</v>
      </c>
      <c r="F72" s="4">
        <f ca="1">IF(C72="","",COUNTIFS('Program and Results'!$S:$S,"DRAW",'Program and Results'!$U:$U,'Data mining (Elo R diff Last 6)'!$C72))</f>
        <v>0</v>
      </c>
      <c r="G72" s="4">
        <f t="shared" ca="1" si="17"/>
        <v>0</v>
      </c>
      <c r="H72" s="69" t="str">
        <f t="shared" ca="1" si="25"/>
        <v/>
      </c>
      <c r="I72" s="69" t="str">
        <f t="shared" ca="1" si="26"/>
        <v/>
      </c>
      <c r="J72" s="69" t="str">
        <f t="shared" ca="1" si="27"/>
        <v/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not first</v>
      </c>
    </row>
    <row r="73" spans="3:36">
      <c r="C73">
        <f t="shared" ca="1" si="24"/>
        <v>6</v>
      </c>
      <c r="D73" s="4">
        <f ca="1">IF(C73="","",COUNTIFS('Program and Results'!$S:$S,"HOME",'Program and Results'!$U:$U,'Data mining (Elo R diff Last 6)'!$C73))</f>
        <v>1</v>
      </c>
      <c r="E73" s="4">
        <f ca="1">IF(C73="","",COUNTIFS('Program and Results'!$S:$S,"AWAY",'Program and Results'!$U:$U,'Data mining (Elo R diff Last 6)'!$C73))</f>
        <v>0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1</v>
      </c>
      <c r="H73" s="69">
        <f t="shared" ca="1" si="25"/>
        <v>1</v>
      </c>
      <c r="I73" s="69">
        <f t="shared" ca="1" si="26"/>
        <v>0</v>
      </c>
      <c r="J73" s="69">
        <f t="shared" ca="1" si="27"/>
        <v>0</v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first</v>
      </c>
    </row>
    <row r="74" spans="3:36">
      <c r="C74">
        <f t="shared" ca="1" si="24"/>
        <v>7</v>
      </c>
      <c r="D74" s="4">
        <f ca="1">IF(C74="","",COUNTIFS('Program and Results'!$S:$S,"HOME",'Program and Results'!$U:$U,'Data mining (Elo R diff Last 6)'!$C74))</f>
        <v>0</v>
      </c>
      <c r="E74" s="4">
        <f ca="1">IF(C74="","",COUNTIFS('Program and Results'!$S:$S,"AWAY",'Program and Results'!$U:$U,'Data mining (Elo R diff Last 6)'!$C74))</f>
        <v>1</v>
      </c>
      <c r="F74" s="4">
        <f ca="1">IF(C74="","",COUNTIFS('Program and Results'!$S:$S,"DRAW",'Program and Results'!$U:$U,'Data mining (Elo R diff Last 6)'!$C74))</f>
        <v>0</v>
      </c>
      <c r="G74" s="4">
        <f t="shared" ca="1" si="17"/>
        <v>1</v>
      </c>
      <c r="H74" s="69">
        <f t="shared" ca="1" si="25"/>
        <v>0</v>
      </c>
      <c r="I74" s="69">
        <f t="shared" ca="1" si="26"/>
        <v>1</v>
      </c>
      <c r="J74" s="69">
        <f t="shared" ca="1" si="27"/>
        <v>0</v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first</v>
      </c>
    </row>
    <row r="75" spans="3:36">
      <c r="C75">
        <f t="shared" ca="1" si="24"/>
        <v>8</v>
      </c>
      <c r="D75" s="4">
        <f ca="1">IF(C75="","",COUNTIFS('Program and Results'!$S:$S,"HOME",'Program and Results'!$U:$U,'Data mining (Elo R diff Last 6)'!$C75))</f>
        <v>0</v>
      </c>
      <c r="E75" s="4">
        <f ca="1">IF(C75="","",COUNTIFS('Program and Results'!$S:$S,"AWAY",'Program and Results'!$U:$U,'Data mining (Elo R diff Last 6)'!$C75))</f>
        <v>2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2</v>
      </c>
      <c r="H75" s="69">
        <f t="shared" ca="1" si="25"/>
        <v>0</v>
      </c>
      <c r="I75" s="69">
        <f t="shared" ca="1" si="26"/>
        <v>1</v>
      </c>
      <c r="J75" s="69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9</v>
      </c>
      <c r="D76" s="4">
        <f ca="1">IF(C76="","",COUNTIFS('Program and Results'!$S:$S,"HOME",'Program and Results'!$U:$U,'Data mining (Elo R diff Last 6)'!$C76))</f>
        <v>0</v>
      </c>
      <c r="E76" s="4">
        <f ca="1">IF(C76="","",COUNTIFS('Program and Results'!$S:$S,"AWAY",'Program and Results'!$U:$U,'Data mining (Elo R diff Last 6)'!$C76))</f>
        <v>1</v>
      </c>
      <c r="F76" s="4">
        <f ca="1">IF(C76="","",COUNTIFS('Program and Results'!$S:$S,"DRAW",'Program and Results'!$U:$U,'Data mining (Elo R diff Last 6)'!$C76))</f>
        <v>0</v>
      </c>
      <c r="G76" s="4">
        <f t="shared" ca="1" si="17"/>
        <v>1</v>
      </c>
      <c r="H76" s="69">
        <f t="shared" ca="1" si="25"/>
        <v>0</v>
      </c>
      <c r="I76" s="69">
        <f t="shared" ca="1" si="26"/>
        <v>1</v>
      </c>
      <c r="J76" s="69">
        <f t="shared" ca="1" si="27"/>
        <v>0</v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first</v>
      </c>
    </row>
    <row r="77" spans="3:36">
      <c r="C77">
        <f t="shared" ca="1" si="24"/>
        <v>10</v>
      </c>
      <c r="D77" s="4">
        <f ca="1">IF(C77="","",COUNTIFS('Program and Results'!$S:$S,"HOME",'Program and Results'!$U:$U,'Data mining (Elo R diff Last 6)'!$C77))</f>
        <v>0</v>
      </c>
      <c r="E77" s="4">
        <f ca="1">IF(C77="","",COUNTIFS('Program and Results'!$S:$S,"AWAY",'Program and Results'!$U:$U,'Data mining (Elo R diff Last 6)'!$C77))</f>
        <v>0</v>
      </c>
      <c r="F77" s="4">
        <f ca="1">IF(C77="","",COUNTIFS('Program and Results'!$S:$S,"DRAW",'Program and Results'!$U:$U,'Data mining (Elo R diff Last 6)'!$C77))</f>
        <v>0</v>
      </c>
      <c r="G77" s="4">
        <f t="shared" ca="1" si="17"/>
        <v>0</v>
      </c>
      <c r="H77" s="69" t="str">
        <f t="shared" ca="1" si="25"/>
        <v/>
      </c>
      <c r="I77" s="69" t="str">
        <f t="shared" ca="1" si="26"/>
        <v/>
      </c>
      <c r="J77" s="69" t="str">
        <f t="shared" ca="1" si="27"/>
        <v/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not first</v>
      </c>
    </row>
    <row r="78" spans="3:36">
      <c r="C78">
        <f t="shared" ca="1" si="24"/>
        <v>11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0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0</v>
      </c>
      <c r="H78" s="69" t="str">
        <f t="shared" ca="1" si="25"/>
        <v/>
      </c>
      <c r="I78" s="69" t="str">
        <f t="shared" ca="1" si="26"/>
        <v/>
      </c>
      <c r="J78" s="69" t="str">
        <f t="shared" ca="1" si="27"/>
        <v/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not first</v>
      </c>
    </row>
    <row r="79" spans="3:36">
      <c r="C79">
        <f t="shared" ca="1" si="24"/>
        <v>12</v>
      </c>
      <c r="D79" s="4">
        <f ca="1">IF(C79="","",COUNTIFS('Program and Results'!$S:$S,"HOME",'Program and Results'!$U:$U,'Data mining (Elo R diff Last 6)'!$C79))</f>
        <v>0</v>
      </c>
      <c r="E79" s="4">
        <f ca="1">IF(C79="","",COUNTIFS('Program and Results'!$S:$S,"AWAY",'Program and Results'!$U:$U,'Data mining (Elo R diff Last 6)'!$C79))</f>
        <v>0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0</v>
      </c>
      <c r="H79" s="69" t="str">
        <f t="shared" ca="1" si="25"/>
        <v/>
      </c>
      <c r="I79" s="69" t="str">
        <f t="shared" ca="1" si="26"/>
        <v/>
      </c>
      <c r="J79" s="69" t="str">
        <f t="shared" ca="1" si="27"/>
        <v/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not first</v>
      </c>
    </row>
    <row r="80" spans="3:36">
      <c r="C80">
        <f t="shared" ca="1" si="24"/>
        <v>13</v>
      </c>
      <c r="D80" s="4">
        <f ca="1">IF(C80="","",COUNTIFS('Program and Results'!$S:$S,"HOME",'Program and Results'!$U:$U,'Data mining (Elo R diff Last 6)'!$C80))</f>
        <v>0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1</v>
      </c>
      <c r="G80" s="4">
        <f t="shared" ca="1" si="17"/>
        <v>1</v>
      </c>
      <c r="H80" s="69">
        <f t="shared" ca="1" si="25"/>
        <v>0</v>
      </c>
      <c r="I80" s="69">
        <f t="shared" ca="1" si="26"/>
        <v>0</v>
      </c>
      <c r="J80" s="69">
        <f t="shared" ca="1" si="27"/>
        <v>1</v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first</v>
      </c>
    </row>
    <row r="81" spans="3:36">
      <c r="C81">
        <f t="shared" ca="1" si="24"/>
        <v>14</v>
      </c>
      <c r="D81" s="4">
        <f ca="1">IF(C81="","",COUNTIFS('Program and Results'!$S:$S,"HOME",'Program and Results'!$U:$U,'Data mining (Elo R diff Last 6)'!$C81))</f>
        <v>0</v>
      </c>
      <c r="E81" s="4">
        <f ca="1">IF(C81="","",COUNTIFS('Program and Results'!$S:$S,"AWAY",'Program and Results'!$U:$U,'Data mining (Elo R diff Last 6)'!$C81))</f>
        <v>0</v>
      </c>
      <c r="F81" s="4">
        <f ca="1">IF(C81="","",COUNTIFS('Program and Results'!$S:$S,"DRAW",'Program and Results'!$U:$U,'Data mining (Elo R diff Last 6)'!$C81))</f>
        <v>1</v>
      </c>
      <c r="G81" s="4">
        <f t="shared" ca="1" si="17"/>
        <v>1</v>
      </c>
      <c r="H81" s="69">
        <f t="shared" ca="1" si="25"/>
        <v>0</v>
      </c>
      <c r="I81" s="69">
        <f t="shared" ca="1" si="26"/>
        <v>0</v>
      </c>
      <c r="J81" s="69">
        <f t="shared" ca="1" si="27"/>
        <v>1</v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first</v>
      </c>
    </row>
    <row r="82" spans="3:36">
      <c r="C82">
        <f t="shared" ca="1" si="24"/>
        <v>15</v>
      </c>
      <c r="D82" s="4">
        <f ca="1">IF(C82="","",COUNTIFS('Program and Results'!$S:$S,"HOME",'Program and Results'!$U:$U,'Data mining (Elo R diff Last 6)'!$C82))</f>
        <v>2</v>
      </c>
      <c r="E82" s="4">
        <f ca="1">IF(C82="","",COUNTIFS('Program and Results'!$S:$S,"AWAY",'Program and Results'!$U:$U,'Data mining (Elo R diff Last 6)'!$C82))</f>
        <v>0</v>
      </c>
      <c r="F82" s="4">
        <f ca="1">IF(C82="","",COUNTIFS('Program and Results'!$S:$S,"DRAW",'Program and Results'!$U:$U,'Data mining (Elo R diff Last 6)'!$C82))</f>
        <v>1</v>
      </c>
      <c r="G82" s="4">
        <f t="shared" ca="1" si="17"/>
        <v>3</v>
      </c>
      <c r="H82" s="69">
        <f t="shared" ca="1" si="25"/>
        <v>0.66666666666666663</v>
      </c>
      <c r="I82" s="69">
        <f t="shared" ca="1" si="26"/>
        <v>0</v>
      </c>
      <c r="J82" s="69">
        <f t="shared" ca="1" si="27"/>
        <v>0.33333333333333331</v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first</v>
      </c>
    </row>
    <row r="83" spans="3:36">
      <c r="C83">
        <f t="shared" ca="1" si="24"/>
        <v>16</v>
      </c>
      <c r="D83" s="4">
        <f ca="1">IF(C83="","",COUNTIFS('Program and Results'!$S:$S,"HOME",'Program and Results'!$U:$U,'Data mining (Elo R diff Last 6)'!$C83))</f>
        <v>0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0</v>
      </c>
      <c r="G83" s="4">
        <f t="shared" ca="1" si="17"/>
        <v>0</v>
      </c>
      <c r="H83" s="69" t="str">
        <f t="shared" ca="1" si="25"/>
        <v/>
      </c>
      <c r="I83" s="69" t="str">
        <f t="shared" ca="1" si="26"/>
        <v/>
      </c>
      <c r="J83" s="69" t="str">
        <f t="shared" ca="1" si="27"/>
        <v/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not first</v>
      </c>
    </row>
    <row r="84" spans="3:36">
      <c r="C84">
        <f t="shared" ca="1" si="24"/>
        <v>17</v>
      </c>
      <c r="D84" s="4">
        <f ca="1">IF(C84="","",COUNTIFS('Program and Results'!$S:$S,"HOME",'Program and Results'!$U:$U,'Data mining (Elo R diff Last 6)'!$C84))</f>
        <v>0</v>
      </c>
      <c r="E84" s="4">
        <f ca="1">IF(C84="","",COUNTIFS('Program and Results'!$S:$S,"AWAY",'Program and Results'!$U:$U,'Data mining (Elo R diff Last 6)'!$C84))</f>
        <v>0</v>
      </c>
      <c r="F84" s="4">
        <f ca="1">IF(C84="","",COUNTIFS('Program and Results'!$S:$S,"DRAW",'Program and Results'!$U:$U,'Data mining (Elo R diff Last 6)'!$C84))</f>
        <v>0</v>
      </c>
      <c r="G84" s="4">
        <f t="shared" ca="1" si="17"/>
        <v>0</v>
      </c>
      <c r="H84" s="69" t="str">
        <f t="shared" ca="1" si="25"/>
        <v/>
      </c>
      <c r="I84" s="69" t="str">
        <f t="shared" ca="1" si="26"/>
        <v/>
      </c>
      <c r="J84" s="69" t="str">
        <f t="shared" ca="1" si="27"/>
        <v/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not first</v>
      </c>
    </row>
    <row r="85" spans="3:36">
      <c r="C85">
        <f t="shared" ca="1" si="24"/>
        <v>18</v>
      </c>
      <c r="D85" s="4">
        <f ca="1">IF(C85="","",COUNTIFS('Program and Results'!$S:$S,"HOME",'Program and Results'!$U:$U,'Data mining (Elo R diff Last 6)'!$C85))</f>
        <v>0</v>
      </c>
      <c r="E85" s="4">
        <f ca="1">IF(C85="","",COUNTIFS('Program and Results'!$S:$S,"AWAY",'Program and Results'!$U:$U,'Data mining (Elo R diff Last 6)'!$C85))</f>
        <v>1</v>
      </c>
      <c r="F85" s="4">
        <f ca="1">IF(C85="","",COUNTIFS('Program and Results'!$S:$S,"DRAW",'Program and Results'!$U:$U,'Data mining (Elo R diff Last 6)'!$C85))</f>
        <v>0</v>
      </c>
      <c r="G85" s="4">
        <f t="shared" ca="1" si="17"/>
        <v>1</v>
      </c>
      <c r="H85" s="69">
        <f t="shared" ca="1" si="25"/>
        <v>0</v>
      </c>
      <c r="I85" s="69">
        <f t="shared" ca="1" si="26"/>
        <v>1</v>
      </c>
      <c r="J85" s="69">
        <f t="shared" ca="1" si="27"/>
        <v>0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19</v>
      </c>
      <c r="D86" s="4">
        <f ca="1">IF(C86="","",COUNTIFS('Program and Results'!$S:$S,"HOME",'Program and Results'!$U:$U,'Data mining (Elo R diff Last 6)'!$C86))</f>
        <v>0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1</v>
      </c>
      <c r="G86" s="4">
        <f t="shared" ca="1" si="17"/>
        <v>1</v>
      </c>
      <c r="H86" s="69">
        <f t="shared" ca="1" si="25"/>
        <v>0</v>
      </c>
      <c r="I86" s="69">
        <f t="shared" ca="1" si="26"/>
        <v>0</v>
      </c>
      <c r="J86" s="69">
        <f t="shared" ca="1" si="27"/>
        <v>1</v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first</v>
      </c>
    </row>
    <row r="87" spans="3:36">
      <c r="C87">
        <f t="shared" ca="1" si="24"/>
        <v>20</v>
      </c>
      <c r="D87" s="4">
        <f ca="1">IF(C87="","",COUNTIFS('Program and Results'!$S:$S,"HOME",'Program and Results'!$U:$U,'Data mining (Elo R diff Last 6)'!$C87))</f>
        <v>0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0</v>
      </c>
      <c r="G87" s="4">
        <f t="shared" ca="1" si="17"/>
        <v>0</v>
      </c>
      <c r="H87" s="69" t="str">
        <f t="shared" ca="1" si="25"/>
        <v/>
      </c>
      <c r="I87" s="69" t="str">
        <f t="shared" ca="1" si="26"/>
        <v/>
      </c>
      <c r="J87" s="69" t="str">
        <f t="shared" ca="1" si="27"/>
        <v/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not first</v>
      </c>
    </row>
    <row r="88" spans="3:36">
      <c r="C88">
        <f t="shared" ca="1" si="24"/>
        <v>21</v>
      </c>
      <c r="D88" s="4">
        <f ca="1">IF(C88="","",COUNTIFS('Program and Results'!$S:$S,"HOME",'Program and Results'!$U:$U,'Data mining (Elo R diff Last 6)'!$C88))</f>
        <v>3</v>
      </c>
      <c r="E88" s="4">
        <f ca="1">IF(C88="","",COUNTIFS('Program and Results'!$S:$S,"AWAY",'Program and Results'!$U:$U,'Data mining (Elo R diff Last 6)'!$C88))</f>
        <v>0</v>
      </c>
      <c r="F88" s="4">
        <f ca="1">IF(C88="","",COUNTIFS('Program and Results'!$S:$S,"DRAW",'Program and Results'!$U:$U,'Data mining (Elo R diff Last 6)'!$C88))</f>
        <v>0</v>
      </c>
      <c r="G88" s="4">
        <f t="shared" ca="1" si="17"/>
        <v>3</v>
      </c>
      <c r="H88" s="69">
        <f t="shared" ca="1" si="25"/>
        <v>1</v>
      </c>
      <c r="I88" s="69">
        <f t="shared" ca="1" si="26"/>
        <v>0</v>
      </c>
      <c r="J88" s="69">
        <f t="shared" ca="1" si="27"/>
        <v>0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22</v>
      </c>
      <c r="D89" s="4">
        <f ca="1">IF(C89="","",COUNTIFS('Program and Results'!$S:$S,"HOME",'Program and Results'!$U:$U,'Data mining (Elo R diff Last 6)'!$C89))</f>
        <v>2</v>
      </c>
      <c r="E89" s="4">
        <f ca="1">IF(C89="","",COUNTIFS('Program and Results'!$S:$S,"AWAY",'Program and Results'!$U:$U,'Data mining (Elo R diff Last 6)'!$C89))</f>
        <v>1</v>
      </c>
      <c r="F89" s="4">
        <f ca="1">IF(C89="","",COUNTIFS('Program and Results'!$S:$S,"DRAW",'Program and Results'!$U:$U,'Data mining (Elo R diff Last 6)'!$C89))</f>
        <v>0</v>
      </c>
      <c r="G89" s="4">
        <f t="shared" ca="1" si="17"/>
        <v>3</v>
      </c>
      <c r="H89" s="69">
        <f t="shared" ca="1" si="25"/>
        <v>0.66666666666666663</v>
      </c>
      <c r="I89" s="69">
        <f t="shared" ca="1" si="26"/>
        <v>0.33333333333333331</v>
      </c>
      <c r="J89" s="69">
        <f t="shared" ca="1" si="27"/>
        <v>0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23</v>
      </c>
      <c r="D90" s="4">
        <f ca="1">IF(C90="","",COUNTIFS('Program and Results'!$S:$S,"HOME",'Program and Results'!$U:$U,'Data mining (Elo R diff Last 6)'!$C90))</f>
        <v>0</v>
      </c>
      <c r="E90" s="4">
        <f ca="1">IF(C90="","",COUNTIFS('Program and Results'!$S:$S,"AWAY",'Program and Results'!$U:$U,'Data mining (Elo R diff Last 6)'!$C90))</f>
        <v>0</v>
      </c>
      <c r="F90" s="4">
        <f ca="1">IF(C90="","",COUNTIFS('Program and Results'!$S:$S,"DRAW",'Program and Results'!$U:$U,'Data mining (Elo R diff Last 6)'!$C90))</f>
        <v>0</v>
      </c>
      <c r="G90" s="4">
        <f t="shared" ca="1" si="17"/>
        <v>0</v>
      </c>
      <c r="H90" s="69" t="str">
        <f t="shared" ca="1" si="25"/>
        <v/>
      </c>
      <c r="I90" s="69" t="str">
        <f t="shared" ca="1" si="26"/>
        <v/>
      </c>
      <c r="J90" s="69" t="str">
        <f t="shared" ca="1" si="27"/>
        <v/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not first</v>
      </c>
    </row>
    <row r="91" spans="3:36">
      <c r="C91">
        <f t="shared" ca="1" si="24"/>
        <v>24</v>
      </c>
      <c r="D91" s="4">
        <f ca="1">IF(C91="","",COUNTIFS('Program and Results'!$S:$S,"HOME",'Program and Results'!$U:$U,'Data mining (Elo R diff Last 6)'!$C91))</f>
        <v>0</v>
      </c>
      <c r="E91" s="4">
        <f ca="1">IF(C91="","",COUNTIFS('Program and Results'!$S:$S,"AWAY",'Program and Results'!$U:$U,'Data mining (Elo R diff Last 6)'!$C91))</f>
        <v>0</v>
      </c>
      <c r="F91" s="4">
        <f ca="1">IF(C91="","",COUNTIFS('Program and Results'!$S:$S,"DRAW",'Program and Results'!$U:$U,'Data mining (Elo R diff Last 6)'!$C91))</f>
        <v>1</v>
      </c>
      <c r="G91" s="4">
        <f t="shared" ca="1" si="17"/>
        <v>1</v>
      </c>
      <c r="H91" s="69">
        <f t="shared" ca="1" si="25"/>
        <v>0</v>
      </c>
      <c r="I91" s="69">
        <f t="shared" ca="1" si="26"/>
        <v>0</v>
      </c>
      <c r="J91" s="69">
        <f t="shared" ca="1" si="27"/>
        <v>1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25</v>
      </c>
      <c r="D92" s="4">
        <f ca="1">IF(C92="","",COUNTIFS('Program and Results'!$S:$S,"HOME",'Program and Results'!$U:$U,'Data mining (Elo R diff Last 6)'!$C92))</f>
        <v>4</v>
      </c>
      <c r="E92" s="4">
        <f ca="1">IF(C92="","",COUNTIFS('Program and Results'!$S:$S,"AWAY",'Program and Results'!$U:$U,'Data mining (Elo R diff Last 6)'!$C92))</f>
        <v>1</v>
      </c>
      <c r="F92" s="4">
        <f ca="1">IF(C92="","",COUNTIFS('Program and Results'!$S:$S,"DRAW",'Program and Results'!$U:$U,'Data mining (Elo R diff Last 6)'!$C92))</f>
        <v>0</v>
      </c>
      <c r="G92" s="4">
        <f t="shared" ca="1" si="17"/>
        <v>5</v>
      </c>
      <c r="H92" s="69">
        <f t="shared" ca="1" si="25"/>
        <v>0.8</v>
      </c>
      <c r="I92" s="69">
        <f t="shared" ca="1" si="26"/>
        <v>0.2</v>
      </c>
      <c r="J92" s="69">
        <f t="shared" ca="1" si="27"/>
        <v>0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26</v>
      </c>
      <c r="D93" s="4">
        <f ca="1">IF(C93="","",COUNTIFS('Program and Results'!$S:$S,"HOME",'Program and Results'!$U:$U,'Data mining (Elo R diff Last 6)'!$C93))</f>
        <v>0</v>
      </c>
      <c r="E93" s="4">
        <f ca="1">IF(C93="","",COUNTIFS('Program and Results'!$S:$S,"AWAY",'Program and Results'!$U:$U,'Data mining (Elo R diff Last 6)'!$C93))</f>
        <v>1</v>
      </c>
      <c r="F93" s="4">
        <f ca="1">IF(C93="","",COUNTIFS('Program and Results'!$S:$S,"DRAW",'Program and Results'!$U:$U,'Data mining (Elo R diff Last 6)'!$C93))</f>
        <v>0</v>
      </c>
      <c r="G93" s="4">
        <f t="shared" ca="1" si="17"/>
        <v>1</v>
      </c>
      <c r="H93" s="69">
        <f t="shared" ca="1" si="25"/>
        <v>0</v>
      </c>
      <c r="I93" s="69">
        <f t="shared" ca="1" si="26"/>
        <v>1</v>
      </c>
      <c r="J93" s="69">
        <f t="shared" ca="1" si="27"/>
        <v>0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27</v>
      </c>
      <c r="D94" s="4">
        <f ca="1">IF(C94="","",COUNTIFS('Program and Results'!$S:$S,"HOME",'Program and Results'!$U:$U,'Data mining (Elo R diff Last 6)'!$C94))</f>
        <v>1</v>
      </c>
      <c r="E94" s="4">
        <f ca="1">IF(C94="","",COUNTIFS('Program and Results'!$S:$S,"AWAY",'Program and Results'!$U:$U,'Data mining (Elo R diff Last 6)'!$C94))</f>
        <v>0</v>
      </c>
      <c r="F94" s="4">
        <f ca="1">IF(C94="","",COUNTIFS('Program and Results'!$S:$S,"DRAW",'Program and Results'!$U:$U,'Data mining (Elo R diff Last 6)'!$C94))</f>
        <v>0</v>
      </c>
      <c r="G94" s="4">
        <f t="shared" ca="1" si="17"/>
        <v>1</v>
      </c>
      <c r="H94" s="69">
        <f t="shared" ca="1" si="25"/>
        <v>1</v>
      </c>
      <c r="I94" s="69">
        <f t="shared" ca="1" si="26"/>
        <v>0</v>
      </c>
      <c r="J94" s="69">
        <f t="shared" ca="1" si="27"/>
        <v>0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28</v>
      </c>
      <c r="D95" s="4">
        <f ca="1">IF(C95="","",COUNTIFS('Program and Results'!$S:$S,"HOME",'Program and Results'!$U:$U,'Data mining (Elo R diff Last 6)'!$C95))</f>
        <v>0</v>
      </c>
      <c r="E95" s="4">
        <f ca="1">IF(C95="","",COUNTIFS('Program and Results'!$S:$S,"AWAY",'Program and Results'!$U:$U,'Data mining (Elo R diff Last 6)'!$C95))</f>
        <v>1</v>
      </c>
      <c r="F95" s="4">
        <f ca="1">IF(C95="","",COUNTIFS('Program and Results'!$S:$S,"DRAW",'Program and Results'!$U:$U,'Data mining (Elo R diff Last 6)'!$C95))</f>
        <v>1</v>
      </c>
      <c r="G95" s="4">
        <f t="shared" ca="1" si="17"/>
        <v>2</v>
      </c>
      <c r="H95" s="69">
        <f t="shared" ca="1" si="25"/>
        <v>0</v>
      </c>
      <c r="I95" s="69">
        <f t="shared" ca="1" si="26"/>
        <v>0.5</v>
      </c>
      <c r="J95" s="69">
        <f t="shared" ca="1" si="27"/>
        <v>0.5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29</v>
      </c>
      <c r="D96" s="4">
        <f ca="1">IF(C96="","",COUNTIFS('Program and Results'!$S:$S,"HOME",'Program and Results'!$U:$U,'Data mining (Elo R diff Last 6)'!$C96))</f>
        <v>0</v>
      </c>
      <c r="E96" s="4">
        <f ca="1">IF(C96="","",COUNTIFS('Program and Results'!$S:$S,"AWAY",'Program and Results'!$U:$U,'Data mining (Elo R diff Last 6)'!$C96))</f>
        <v>0</v>
      </c>
      <c r="F96" s="4">
        <f ca="1">IF(C96="","",COUNTIFS('Program and Results'!$S:$S,"DRAW",'Program and Results'!$U:$U,'Data mining (Elo R diff Last 6)'!$C96))</f>
        <v>0</v>
      </c>
      <c r="G96" s="4">
        <f t="shared" ca="1" si="17"/>
        <v>0</v>
      </c>
      <c r="H96" s="69" t="str">
        <f t="shared" ca="1" si="25"/>
        <v/>
      </c>
      <c r="I96" s="69" t="str">
        <f t="shared" ca="1" si="26"/>
        <v/>
      </c>
      <c r="J96" s="69" t="str">
        <f t="shared" ca="1" si="27"/>
        <v/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not first</v>
      </c>
    </row>
    <row r="97" spans="3:36">
      <c r="C97">
        <f t="shared" ca="1" si="24"/>
        <v>30</v>
      </c>
      <c r="D97" s="4">
        <f ca="1">IF(C97="","",COUNTIFS('Program and Results'!$S:$S,"HOME",'Program and Results'!$U:$U,'Data mining (Elo R diff Last 6)'!$C97))</f>
        <v>2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2</v>
      </c>
      <c r="H97" s="69">
        <f t="shared" ca="1" si="25"/>
        <v>1</v>
      </c>
      <c r="I97" s="69">
        <f t="shared" ca="1" si="26"/>
        <v>0</v>
      </c>
      <c r="J97" s="69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31</v>
      </c>
      <c r="D98" s="4">
        <f ca="1">IF(C98="","",COUNTIFS('Program and Results'!$S:$S,"HOME",'Program and Results'!$U:$U,'Data mining (Elo R diff Last 6)'!$C98))</f>
        <v>0</v>
      </c>
      <c r="E98" s="4">
        <f ca="1">IF(C98="","",COUNTIFS('Program and Results'!$S:$S,"AWAY",'Program and Results'!$U:$U,'Data mining (Elo R diff Last 6)'!$C98))</f>
        <v>1</v>
      </c>
      <c r="F98" s="4">
        <f ca="1">IF(C98="","",COUNTIFS('Program and Results'!$S:$S,"DRAW",'Program and Results'!$U:$U,'Data mining (Elo R diff Last 6)'!$C98))</f>
        <v>0</v>
      </c>
      <c r="G98" s="4">
        <f t="shared" ca="1" si="17"/>
        <v>1</v>
      </c>
      <c r="H98" s="69">
        <f t="shared" ca="1" si="25"/>
        <v>0</v>
      </c>
      <c r="I98" s="69">
        <f t="shared" ca="1" si="26"/>
        <v>1</v>
      </c>
      <c r="J98" s="69">
        <f t="shared" ca="1" si="27"/>
        <v>0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32</v>
      </c>
      <c r="D99" s="4">
        <f ca="1">IF(C99="","",COUNTIFS('Program and Results'!$S:$S,"HOME",'Program and Results'!$U:$U,'Data mining (Elo R diff Last 6)'!$C99))</f>
        <v>2</v>
      </c>
      <c r="E99" s="4">
        <f ca="1">IF(C99="","",COUNTIFS('Program and Results'!$S:$S,"AWAY",'Program and Results'!$U:$U,'Data mining (Elo R diff Last 6)'!$C99))</f>
        <v>0</v>
      </c>
      <c r="F99" s="4">
        <f ca="1">IF(C99="","",COUNTIFS('Program and Results'!$S:$S,"DRAW",'Program and Results'!$U:$U,'Data mining (Elo R diff Last 6)'!$C99))</f>
        <v>0</v>
      </c>
      <c r="G99" s="4">
        <f t="shared" ca="1" si="17"/>
        <v>2</v>
      </c>
      <c r="H99" s="69">
        <f t="shared" ca="1" si="25"/>
        <v>1</v>
      </c>
      <c r="I99" s="69">
        <f t="shared" ca="1" si="26"/>
        <v>0</v>
      </c>
      <c r="J99" s="69">
        <f t="shared" ca="1" si="27"/>
        <v>0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33</v>
      </c>
      <c r="D100" s="4">
        <f ca="1">IF(C100="","",COUNTIFS('Program and Results'!$S:$S,"HOME",'Program and Results'!$U:$U,'Data mining (Elo R diff Last 6)'!$C100))</f>
        <v>0</v>
      </c>
      <c r="E100" s="4">
        <f ca="1">IF(C100="","",COUNTIFS('Program and Results'!$S:$S,"AWAY",'Program and Results'!$U:$U,'Data mining (Elo R diff Last 6)'!$C100))</f>
        <v>0</v>
      </c>
      <c r="F100" s="4">
        <f ca="1">IF(C100="","",COUNTIFS('Program and Results'!$S:$S,"DRAW",'Program and Results'!$U:$U,'Data mining (Elo R diff Last 6)'!$C100))</f>
        <v>0</v>
      </c>
      <c r="G100" s="4">
        <f t="shared" ca="1" si="17"/>
        <v>0</v>
      </c>
      <c r="H100" s="69" t="str">
        <f t="shared" ca="1" si="25"/>
        <v/>
      </c>
      <c r="I100" s="69" t="str">
        <f t="shared" ca="1" si="26"/>
        <v/>
      </c>
      <c r="J100" s="69" t="str">
        <f t="shared" ca="1" si="27"/>
        <v/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not first</v>
      </c>
    </row>
    <row r="101" spans="3:36">
      <c r="C101">
        <f t="shared" ca="1" si="24"/>
        <v>34</v>
      </c>
      <c r="D101" s="4">
        <f ca="1">IF(C101="","",COUNTIFS('Program and Results'!$S:$S,"HOME",'Program and Results'!$U:$U,'Data mining (Elo R diff Last 6)'!$C101))</f>
        <v>0</v>
      </c>
      <c r="E101" s="4">
        <f ca="1">IF(C101="","",COUNTIFS('Program and Results'!$S:$S,"AWAY",'Program and Results'!$U:$U,'Data mining (Elo R diff Last 6)'!$C101))</f>
        <v>1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1</v>
      </c>
      <c r="H101" s="69">
        <f t="shared" ca="1" si="25"/>
        <v>0</v>
      </c>
      <c r="I101" s="69">
        <f t="shared" ca="1" si="26"/>
        <v>1</v>
      </c>
      <c r="J101" s="69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35</v>
      </c>
      <c r="D102" s="4">
        <f ca="1">IF(C102="","",COUNTIFS('Program and Results'!$S:$S,"HOME",'Program and Results'!$U:$U,'Data mining (Elo R diff Last 6)'!$C102))</f>
        <v>0</v>
      </c>
      <c r="E102" s="4">
        <f ca="1">IF(C102="","",COUNTIFS('Program and Results'!$S:$S,"AWAY",'Program and Results'!$U:$U,'Data mining (Elo R diff Last 6)'!$C102))</f>
        <v>0</v>
      </c>
      <c r="F102" s="4">
        <f ca="1">IF(C102="","",COUNTIFS('Program and Results'!$S:$S,"DRAW",'Program and Results'!$U:$U,'Data mining (Elo R diff Last 6)'!$C102))</f>
        <v>0</v>
      </c>
      <c r="G102" s="4">
        <f t="shared" ca="1" si="17"/>
        <v>0</v>
      </c>
      <c r="H102" s="69" t="str">
        <f t="shared" ca="1" si="25"/>
        <v/>
      </c>
      <c r="I102" s="69" t="str">
        <f t="shared" ca="1" si="26"/>
        <v/>
      </c>
      <c r="J102" s="69" t="str">
        <f t="shared" ca="1" si="27"/>
        <v/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not first</v>
      </c>
    </row>
    <row r="103" spans="3:36">
      <c r="C103">
        <f t="shared" ca="1" si="24"/>
        <v>36</v>
      </c>
      <c r="D103" s="4">
        <f ca="1">IF(C103="","",COUNTIFS('Program and Results'!$S:$S,"HOME",'Program and Results'!$U:$U,'Data mining (Elo R diff Last 6)'!$C103))</f>
        <v>0</v>
      </c>
      <c r="E103" s="4">
        <f ca="1">IF(C103="","",COUNTIFS('Program and Results'!$S:$S,"AWAY",'Program and Results'!$U:$U,'Data mining (Elo R diff Last 6)'!$C103))</f>
        <v>0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0</v>
      </c>
      <c r="H103" s="69" t="str">
        <f t="shared" ca="1" si="25"/>
        <v/>
      </c>
      <c r="I103" s="69" t="str">
        <f t="shared" ca="1" si="26"/>
        <v/>
      </c>
      <c r="J103" s="69" t="str">
        <f t="shared" ca="1" si="27"/>
        <v/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not first</v>
      </c>
    </row>
    <row r="104" spans="3:36">
      <c r="C104">
        <f t="shared" ca="1" si="24"/>
        <v>37</v>
      </c>
      <c r="D104" s="4">
        <f ca="1">IF(C104="","",COUNTIFS('Program and Results'!$S:$S,"HOME",'Program and Results'!$U:$U,'Data mining (Elo R diff Last 6)'!$C104))</f>
        <v>1</v>
      </c>
      <c r="E104" s="4">
        <f ca="1">IF(C104="","",COUNTIFS('Program and Results'!$S:$S,"AWAY",'Program and Results'!$U:$U,'Data mining (Elo R diff Last 6)'!$C104))</f>
        <v>0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1</v>
      </c>
      <c r="H104" s="69">
        <f t="shared" ca="1" si="25"/>
        <v>1</v>
      </c>
      <c r="I104" s="69">
        <f t="shared" ca="1" si="26"/>
        <v>0</v>
      </c>
      <c r="J104" s="69">
        <f t="shared" ca="1" si="27"/>
        <v>0</v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first</v>
      </c>
    </row>
    <row r="105" spans="3:36">
      <c r="C105">
        <f t="shared" ca="1" si="24"/>
        <v>38</v>
      </c>
      <c r="D105" s="4">
        <f ca="1">IF(C105="","",COUNTIFS('Program and Results'!$S:$S,"HOME",'Program and Results'!$U:$U,'Data mining (Elo R diff Last 6)'!$C105))</f>
        <v>1</v>
      </c>
      <c r="E105" s="4">
        <f ca="1">IF(C105="","",COUNTIFS('Program and Results'!$S:$S,"AWAY",'Program and Results'!$U:$U,'Data mining (Elo R diff Last 6)'!$C105))</f>
        <v>0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1</v>
      </c>
      <c r="H105" s="69">
        <f t="shared" ca="1" si="25"/>
        <v>1</v>
      </c>
      <c r="I105" s="69">
        <f t="shared" ca="1" si="26"/>
        <v>0</v>
      </c>
      <c r="J105" s="69">
        <f t="shared" ca="1" si="27"/>
        <v>0</v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first</v>
      </c>
    </row>
    <row r="106" spans="3:36">
      <c r="C106">
        <f t="shared" ca="1" si="24"/>
        <v>39</v>
      </c>
      <c r="D106" s="4">
        <f ca="1">IF(C106="","",COUNTIFS('Program and Results'!$S:$S,"HOME",'Program and Results'!$U:$U,'Data mining (Elo R diff Last 6)'!$C106))</f>
        <v>0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0</v>
      </c>
      <c r="H106" s="69" t="str">
        <f t="shared" ca="1" si="25"/>
        <v/>
      </c>
      <c r="I106" s="69" t="str">
        <f t="shared" ca="1" si="26"/>
        <v/>
      </c>
      <c r="J106" s="69" t="str">
        <f t="shared" ca="1" si="27"/>
        <v/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not first</v>
      </c>
    </row>
    <row r="107" spans="3:36">
      <c r="C107">
        <f t="shared" ca="1" si="24"/>
        <v>40</v>
      </c>
      <c r="D107" s="4">
        <f ca="1">IF(C107="","",COUNTIFS('Program and Results'!$S:$S,"HOME",'Program and Results'!$U:$U,'Data mining (Elo R diff Last 6)'!$C107))</f>
        <v>1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0</v>
      </c>
      <c r="G107" s="4">
        <f t="shared" ca="1" si="17"/>
        <v>1</v>
      </c>
      <c r="H107" s="69">
        <f t="shared" ca="1" si="25"/>
        <v>1</v>
      </c>
      <c r="I107" s="69">
        <f t="shared" ca="1" si="26"/>
        <v>0</v>
      </c>
      <c r="J107" s="69">
        <f t="shared" ca="1" si="27"/>
        <v>0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41</v>
      </c>
      <c r="D108" s="4">
        <f ca="1">IF(C108="","",COUNTIFS('Program and Results'!$S:$S,"HOME",'Program and Results'!$U:$U,'Data mining (Elo R diff Last 6)'!$C108))</f>
        <v>0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0</v>
      </c>
      <c r="G108" s="4">
        <f t="shared" ca="1" si="17"/>
        <v>0</v>
      </c>
      <c r="H108" s="69" t="str">
        <f t="shared" ca="1" si="25"/>
        <v/>
      </c>
      <c r="I108" s="69" t="str">
        <f t="shared" ca="1" si="26"/>
        <v/>
      </c>
      <c r="J108" s="69" t="str">
        <f t="shared" ca="1" si="27"/>
        <v/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not first</v>
      </c>
    </row>
    <row r="109" spans="3:36">
      <c r="C109">
        <f t="shared" ca="1" si="24"/>
        <v>42</v>
      </c>
      <c r="D109" s="4">
        <f ca="1">IF(C109="","",COUNTIFS('Program and Results'!$S:$S,"HOME",'Program and Results'!$U:$U,'Data mining (Elo R diff Last 6)'!$C109))</f>
        <v>1</v>
      </c>
      <c r="E109" s="4">
        <f ca="1">IF(C109="","",COUNTIFS('Program and Results'!$S:$S,"AWAY",'Program and Results'!$U:$U,'Data mining (Elo R diff Last 6)'!$C109))</f>
        <v>0</v>
      </c>
      <c r="F109" s="4">
        <f ca="1">IF(C109="","",COUNTIFS('Program and Results'!$S:$S,"DRAW",'Program and Results'!$U:$U,'Data mining (Elo R diff Last 6)'!$C109))</f>
        <v>1</v>
      </c>
      <c r="G109" s="4">
        <f t="shared" ca="1" si="17"/>
        <v>2</v>
      </c>
      <c r="H109" s="69">
        <f t="shared" ca="1" si="25"/>
        <v>0.5</v>
      </c>
      <c r="I109" s="69">
        <f t="shared" ca="1" si="26"/>
        <v>0</v>
      </c>
      <c r="J109" s="69">
        <f t="shared" ca="1" si="27"/>
        <v>0.5</v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first</v>
      </c>
    </row>
    <row r="110" spans="3:36">
      <c r="C110">
        <f t="shared" ca="1" si="24"/>
        <v>43</v>
      </c>
      <c r="D110" s="4">
        <f ca="1">IF(C110="","",COUNTIFS('Program and Results'!$S:$S,"HOME",'Program and Results'!$U:$U,'Data mining (Elo R diff Last 6)'!$C110))</f>
        <v>2</v>
      </c>
      <c r="E110" s="4">
        <f ca="1">IF(C110="","",COUNTIFS('Program and Results'!$S:$S,"AWAY",'Program and Results'!$U:$U,'Data mining (Elo R diff Last 6)'!$C110))</f>
        <v>1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3</v>
      </c>
      <c r="H110" s="69">
        <f t="shared" ca="1" si="25"/>
        <v>0.66666666666666663</v>
      </c>
      <c r="I110" s="69">
        <f t="shared" ca="1" si="26"/>
        <v>0.33333333333333331</v>
      </c>
      <c r="J110" s="69">
        <f t="shared" ca="1" si="27"/>
        <v>0</v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first</v>
      </c>
    </row>
    <row r="111" spans="3:36">
      <c r="C111">
        <f t="shared" ca="1" si="24"/>
        <v>44</v>
      </c>
      <c r="D111" s="4">
        <f ca="1">IF(C111="","",COUNTIFS('Program and Results'!$S:$S,"HOME",'Program and Results'!$U:$U,'Data mining (Elo R diff Last 6)'!$C111))</f>
        <v>1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0</v>
      </c>
      <c r="G111" s="4">
        <f t="shared" ca="1" si="17"/>
        <v>1</v>
      </c>
      <c r="H111" s="69">
        <f t="shared" ca="1" si="25"/>
        <v>1</v>
      </c>
      <c r="I111" s="69">
        <f t="shared" ca="1" si="26"/>
        <v>0</v>
      </c>
      <c r="J111" s="69">
        <f t="shared" ca="1" si="27"/>
        <v>0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45</v>
      </c>
      <c r="D112" s="4">
        <f ca="1">IF(C112="","",COUNTIFS('Program and Results'!$S:$S,"HOME",'Program and Results'!$U:$U,'Data mining (Elo R diff Last 6)'!$C112))</f>
        <v>0</v>
      </c>
      <c r="E112" s="4">
        <f ca="1">IF(C112="","",COUNTIFS('Program and Results'!$S:$S,"AWAY",'Program and Results'!$U:$U,'Data mining (Elo R diff Last 6)'!$C112))</f>
        <v>0</v>
      </c>
      <c r="F112" s="4">
        <f ca="1">IF(C112="","",COUNTIFS('Program and Results'!$S:$S,"DRAW",'Program and Results'!$U:$U,'Data mining (Elo R diff Last 6)'!$C112))</f>
        <v>1</v>
      </c>
      <c r="G112" s="4">
        <f t="shared" ca="1" si="17"/>
        <v>1</v>
      </c>
      <c r="H112" s="69">
        <f t="shared" ca="1" si="25"/>
        <v>0</v>
      </c>
      <c r="I112" s="69">
        <f t="shared" ca="1" si="26"/>
        <v>0</v>
      </c>
      <c r="J112" s="69">
        <f t="shared" ca="1" si="27"/>
        <v>1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46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0</v>
      </c>
      <c r="F113" s="4">
        <f ca="1">IF(C113="","",COUNTIFS('Program and Results'!$S:$S,"DRAW",'Program and Results'!$U:$U,'Data mining (Elo R diff Last 6)'!$C113))</f>
        <v>1</v>
      </c>
      <c r="G113" s="4">
        <f t="shared" ca="1" si="17"/>
        <v>1</v>
      </c>
      <c r="H113" s="69">
        <f t="shared" ca="1" si="25"/>
        <v>0</v>
      </c>
      <c r="I113" s="69">
        <f t="shared" ca="1" si="26"/>
        <v>0</v>
      </c>
      <c r="J113" s="69">
        <f t="shared" ca="1" si="27"/>
        <v>1</v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first</v>
      </c>
    </row>
    <row r="114" spans="3:36">
      <c r="C114">
        <f t="shared" ca="1" si="24"/>
        <v>47</v>
      </c>
      <c r="D114" s="4">
        <f ca="1">IF(C114="","",COUNTIFS('Program and Results'!$S:$S,"HOME",'Program and Results'!$U:$U,'Data mining (Elo R diff Last 6)'!$C114))</f>
        <v>0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0</v>
      </c>
      <c r="G114" s="4">
        <f t="shared" ca="1" si="17"/>
        <v>0</v>
      </c>
      <c r="H114" s="69" t="str">
        <f t="shared" ca="1" si="25"/>
        <v/>
      </c>
      <c r="I114" s="69" t="str">
        <f t="shared" ca="1" si="26"/>
        <v/>
      </c>
      <c r="J114" s="69" t="str">
        <f t="shared" ca="1" si="27"/>
        <v/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not first</v>
      </c>
    </row>
    <row r="115" spans="3:36">
      <c r="C115">
        <f t="shared" ca="1" si="24"/>
        <v>48</v>
      </c>
      <c r="D115" s="4">
        <f ca="1">IF(C115="","",COUNTIFS('Program and Results'!$S:$S,"HOME",'Program and Results'!$U:$U,'Data mining (Elo R diff Last 6)'!$C115))</f>
        <v>0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0</v>
      </c>
      <c r="G115" s="4">
        <f t="shared" ca="1" si="17"/>
        <v>0</v>
      </c>
      <c r="H115" s="69" t="str">
        <f t="shared" ca="1" si="25"/>
        <v/>
      </c>
      <c r="I115" s="69" t="str">
        <f t="shared" ca="1" si="26"/>
        <v/>
      </c>
      <c r="J115" s="69" t="str">
        <f t="shared" ca="1" si="27"/>
        <v/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not first</v>
      </c>
    </row>
    <row r="116" spans="3:36">
      <c r="C116">
        <f t="shared" ca="1" si="24"/>
        <v>49</v>
      </c>
      <c r="D116" s="4">
        <f ca="1">IF(C116="","",COUNTIFS('Program and Results'!$S:$S,"HOME",'Program and Results'!$U:$U,'Data mining (Elo R diff Last 6)'!$C116))</f>
        <v>0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0</v>
      </c>
      <c r="G116" s="4">
        <f t="shared" ca="1" si="17"/>
        <v>0</v>
      </c>
      <c r="H116" s="69" t="str">
        <f t="shared" ca="1" si="25"/>
        <v/>
      </c>
      <c r="I116" s="69" t="str">
        <f t="shared" ca="1" si="26"/>
        <v/>
      </c>
      <c r="J116" s="69" t="str">
        <f t="shared" ca="1" si="27"/>
        <v/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not first</v>
      </c>
    </row>
    <row r="117" spans="3:36">
      <c r="C117">
        <f t="shared" ca="1" si="24"/>
        <v>50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0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0</v>
      </c>
      <c r="H117" s="69" t="str">
        <f t="shared" ca="1" si="25"/>
        <v/>
      </c>
      <c r="I117" s="69" t="str">
        <f t="shared" ca="1" si="26"/>
        <v/>
      </c>
      <c r="J117" s="69" t="str">
        <f t="shared" ca="1" si="27"/>
        <v/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not first</v>
      </c>
    </row>
    <row r="118" spans="3:36">
      <c r="C118">
        <f t="shared" ca="1" si="24"/>
        <v>51</v>
      </c>
      <c r="D118" s="4">
        <f ca="1">IF(C118="","",COUNTIFS('Program and Results'!$S:$S,"HOME",'Program and Results'!$U:$U,'Data mining (Elo R diff Last 6)'!$C118))</f>
        <v>0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0</v>
      </c>
      <c r="H118" s="69" t="str">
        <f t="shared" ca="1" si="25"/>
        <v/>
      </c>
      <c r="I118" s="69" t="str">
        <f t="shared" ca="1" si="26"/>
        <v/>
      </c>
      <c r="J118" s="69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not first</v>
      </c>
    </row>
    <row r="119" spans="3:36">
      <c r="C119">
        <f t="shared" ca="1" si="24"/>
        <v>52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0</v>
      </c>
      <c r="H119" s="69" t="str">
        <f t="shared" ca="1" si="25"/>
        <v/>
      </c>
      <c r="I119" s="69" t="str">
        <f t="shared" ca="1" si="26"/>
        <v/>
      </c>
      <c r="J119" s="69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not first</v>
      </c>
    </row>
    <row r="120" spans="3:36">
      <c r="C120">
        <f t="shared" ca="1" si="24"/>
        <v>53</v>
      </c>
      <c r="D120" s="4">
        <f ca="1">IF(C120="","",COUNTIFS('Program and Results'!$S:$S,"HOME",'Program and Results'!$U:$U,'Data mining (Elo R diff Last 6)'!$C120))</f>
        <v>0</v>
      </c>
      <c r="E120" s="4">
        <f ca="1">IF(C120="","",COUNTIFS('Program and Results'!$S:$S,"AWAY",'Program and Results'!$U:$U,'Data mining (Elo R diff Last 6)'!$C120))</f>
        <v>0</v>
      </c>
      <c r="F120" s="4">
        <f ca="1">IF(C120="","",COUNTIFS('Program and Results'!$S:$S,"DRAW",'Program and Results'!$U:$U,'Data mining (Elo R diff Last 6)'!$C120))</f>
        <v>1</v>
      </c>
      <c r="G120" s="4">
        <f t="shared" ca="1" si="17"/>
        <v>1</v>
      </c>
      <c r="H120" s="69">
        <f t="shared" ca="1" si="25"/>
        <v>0</v>
      </c>
      <c r="I120" s="69">
        <f t="shared" ca="1" si="26"/>
        <v>0</v>
      </c>
      <c r="J120" s="69">
        <f t="shared" ca="1" si="27"/>
        <v>1</v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first</v>
      </c>
    </row>
    <row r="121" spans="3:36">
      <c r="C121">
        <f t="shared" ca="1" si="24"/>
        <v>54</v>
      </c>
      <c r="D121" s="4">
        <f ca="1">IF(C121="","",COUNTIFS('Program and Results'!$S:$S,"HOME",'Program and Results'!$U:$U,'Data mining (Elo R diff Last 6)'!$C121))</f>
        <v>0</v>
      </c>
      <c r="E121" s="4">
        <f ca="1">IF(C121="","",COUNTIFS('Program and Results'!$S:$S,"AWAY",'Program and Results'!$U:$U,'Data mining (Elo R diff Last 6)'!$C121))</f>
        <v>1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1</v>
      </c>
      <c r="H121" s="69">
        <f t="shared" ca="1" si="25"/>
        <v>0</v>
      </c>
      <c r="I121" s="69">
        <f t="shared" ca="1" si="26"/>
        <v>1</v>
      </c>
      <c r="J121" s="69">
        <f t="shared" ca="1" si="27"/>
        <v>0</v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first</v>
      </c>
    </row>
    <row r="122" spans="3:36">
      <c r="C122">
        <f t="shared" ca="1" si="24"/>
        <v>55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69" t="str">
        <f t="shared" ca="1" si="25"/>
        <v/>
      </c>
      <c r="I122" s="69" t="str">
        <f t="shared" ca="1" si="26"/>
        <v/>
      </c>
      <c r="J122" s="69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56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0</v>
      </c>
      <c r="G123" s="4">
        <f t="shared" ca="1" si="17"/>
        <v>0</v>
      </c>
      <c r="H123" s="69" t="str">
        <f t="shared" ca="1" si="25"/>
        <v/>
      </c>
      <c r="I123" s="69" t="str">
        <f t="shared" ca="1" si="26"/>
        <v/>
      </c>
      <c r="J123" s="69" t="str">
        <f t="shared" ca="1" si="27"/>
        <v/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not first</v>
      </c>
    </row>
    <row r="124" spans="3:36">
      <c r="C124">
        <f t="shared" ca="1" si="24"/>
        <v>57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0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0</v>
      </c>
      <c r="H124" s="69" t="str">
        <f t="shared" ca="1" si="25"/>
        <v/>
      </c>
      <c r="I124" s="69" t="str">
        <f t="shared" ca="1" si="26"/>
        <v/>
      </c>
      <c r="J124" s="69" t="str">
        <f t="shared" ca="1" si="27"/>
        <v/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not first</v>
      </c>
    </row>
    <row r="125" spans="3:36">
      <c r="C125">
        <f t="shared" ca="1" si="24"/>
        <v>58</v>
      </c>
      <c r="D125" s="4">
        <f ca="1">IF(C125="","",COUNTIFS('Program and Results'!$S:$S,"HOME",'Program and Results'!$U:$U,'Data mining (Elo R diff Last 6)'!$C125))</f>
        <v>0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0</v>
      </c>
      <c r="H125" s="69" t="str">
        <f t="shared" ca="1" si="25"/>
        <v/>
      </c>
      <c r="I125" s="69" t="str">
        <f t="shared" ca="1" si="26"/>
        <v/>
      </c>
      <c r="J125" s="69" t="str">
        <f t="shared" ca="1" si="27"/>
        <v/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not first</v>
      </c>
    </row>
    <row r="126" spans="3:36">
      <c r="C126">
        <f t="shared" ca="1" si="24"/>
        <v>59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0</v>
      </c>
      <c r="G126" s="4">
        <f t="shared" ca="1" si="17"/>
        <v>0</v>
      </c>
      <c r="H126" s="69" t="str">
        <f t="shared" ca="1" si="25"/>
        <v/>
      </c>
      <c r="I126" s="69" t="str">
        <f t="shared" ca="1" si="26"/>
        <v/>
      </c>
      <c r="J126" s="69" t="str">
        <f t="shared" ca="1" si="27"/>
        <v/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not first</v>
      </c>
    </row>
    <row r="127" spans="3:36">
      <c r="C127">
        <f t="shared" ca="1" si="24"/>
        <v>60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0</v>
      </c>
      <c r="G127" s="4">
        <f t="shared" ca="1" si="17"/>
        <v>0</v>
      </c>
      <c r="H127" s="69" t="str">
        <f t="shared" ca="1" si="25"/>
        <v/>
      </c>
      <c r="I127" s="69" t="str">
        <f t="shared" ca="1" si="26"/>
        <v/>
      </c>
      <c r="J127" s="69" t="str">
        <f t="shared" ca="1" si="27"/>
        <v/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not first</v>
      </c>
    </row>
    <row r="128" spans="3:36">
      <c r="C128">
        <f t="shared" ca="1" si="24"/>
        <v>61</v>
      </c>
      <c r="D128" s="4">
        <f ca="1">IF(C128="","",COUNTIFS('Program and Results'!$S:$S,"HOME",'Program and Results'!$U:$U,'Data mining (Elo R diff Last 6)'!$C128))</f>
        <v>0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0</v>
      </c>
      <c r="H128" s="69" t="str">
        <f t="shared" ca="1" si="25"/>
        <v/>
      </c>
      <c r="I128" s="69" t="str">
        <f t="shared" ca="1" si="26"/>
        <v/>
      </c>
      <c r="J128" s="69" t="str">
        <f t="shared" ca="1" si="27"/>
        <v/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not first</v>
      </c>
    </row>
    <row r="129" spans="3:36">
      <c r="C129">
        <f t="shared" ca="1" si="24"/>
        <v>62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69" t="str">
        <f t="shared" ca="1" si="25"/>
        <v/>
      </c>
      <c r="I129" s="69" t="str">
        <f t="shared" ca="1" si="26"/>
        <v/>
      </c>
      <c r="J129" s="69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63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69" t="str">
        <f t="shared" ca="1" si="25"/>
        <v/>
      </c>
      <c r="I130" s="69" t="str">
        <f t="shared" ca="1" si="26"/>
        <v/>
      </c>
      <c r="J130" s="69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64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69" t="str">
        <f t="shared" ca="1" si="25"/>
        <v/>
      </c>
      <c r="I131" s="69" t="str">
        <f t="shared" ca="1" si="26"/>
        <v/>
      </c>
      <c r="J131" s="69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65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69" t="str">
        <f t="shared" ref="H132:H195" ca="1" si="38">IFERROR(IF($C132="","",D132/$G132),"")</f>
        <v/>
      </c>
      <c r="I132" s="69" t="str">
        <f t="shared" ref="I132:I195" ca="1" si="39">IFERROR(IF($C132="","",E132/$G132),"")</f>
        <v/>
      </c>
      <c r="J132" s="69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66</v>
      </c>
      <c r="D133" s="4">
        <f ca="1">IF(C133="","",COUNTIFS('Program and Results'!$S:$S,"HOME",'Program and Results'!$U:$U,'Data mining (Elo R diff Last 6)'!$C133))</f>
        <v>0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0</v>
      </c>
      <c r="G133" s="4">
        <f t="shared" ca="1" si="30"/>
        <v>0</v>
      </c>
      <c r="H133" s="69" t="str">
        <f t="shared" ca="1" si="38"/>
        <v/>
      </c>
      <c r="I133" s="69" t="str">
        <f t="shared" ca="1" si="39"/>
        <v/>
      </c>
      <c r="J133" s="69" t="str">
        <f t="shared" ca="1" si="40"/>
        <v/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not first</v>
      </c>
    </row>
    <row r="134" spans="3:36">
      <c r="C134">
        <f t="shared" ca="1" si="37"/>
        <v>67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69" t="str">
        <f t="shared" ca="1" si="38"/>
        <v/>
      </c>
      <c r="I134" s="69" t="str">
        <f t="shared" ca="1" si="39"/>
        <v/>
      </c>
      <c r="J134" s="69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68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69" t="str">
        <f t="shared" ca="1" si="38"/>
        <v/>
      </c>
      <c r="I135" s="69" t="str">
        <f t="shared" ca="1" si="39"/>
        <v/>
      </c>
      <c r="J135" s="69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69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0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0</v>
      </c>
      <c r="H136" s="69" t="str">
        <f t="shared" ca="1" si="38"/>
        <v/>
      </c>
      <c r="I136" s="69" t="str">
        <f t="shared" ca="1" si="39"/>
        <v/>
      </c>
      <c r="J136" s="69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not first</v>
      </c>
    </row>
    <row r="137" spans="3:36">
      <c r="C137">
        <f t="shared" ca="1" si="37"/>
        <v>70</v>
      </c>
      <c r="D137" s="4">
        <f ca="1">IF(C137="","",COUNTIFS('Program and Results'!$S:$S,"HOME",'Program and Results'!$U:$U,'Data mining (Elo R diff Last 6)'!$C137))</f>
        <v>1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1</v>
      </c>
      <c r="H137" s="69">
        <f t="shared" ca="1" si="38"/>
        <v>1</v>
      </c>
      <c r="I137" s="69">
        <f t="shared" ca="1" si="39"/>
        <v>0</v>
      </c>
      <c r="J137" s="69">
        <f t="shared" ca="1" si="40"/>
        <v>0</v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first</v>
      </c>
    </row>
    <row r="138" spans="3:36">
      <c r="C138">
        <f t="shared" ca="1" si="37"/>
        <v>71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69" t="str">
        <f t="shared" ca="1" si="38"/>
        <v/>
      </c>
      <c r="I138" s="69" t="str">
        <f t="shared" ca="1" si="39"/>
        <v/>
      </c>
      <c r="J138" s="69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72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69" t="str">
        <f t="shared" ca="1" si="38"/>
        <v/>
      </c>
      <c r="I139" s="69" t="str">
        <f t="shared" ca="1" si="39"/>
        <v/>
      </c>
      <c r="J139" s="69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73</v>
      </c>
      <c r="D140" s="4">
        <f ca="1">IF(C140="","",COUNTIFS('Program and Results'!$S:$S,"HOME",'Program and Results'!$U:$U,'Data mining (Elo R diff Last 6)'!$C140))</f>
        <v>0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0</v>
      </c>
      <c r="H140" s="69" t="str">
        <f t="shared" ca="1" si="38"/>
        <v/>
      </c>
      <c r="I140" s="69" t="str">
        <f t="shared" ca="1" si="39"/>
        <v/>
      </c>
      <c r="J140" s="69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not first</v>
      </c>
    </row>
    <row r="141" spans="3:36">
      <c r="C141">
        <f t="shared" ca="1" si="37"/>
        <v>74</v>
      </c>
      <c r="D141" s="4">
        <f ca="1">IF(C141="","",COUNTIFS('Program and Results'!$S:$S,"HOME",'Program and Results'!$U:$U,'Data mining (Elo R diff Last 6)'!$C141))</f>
        <v>0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0</v>
      </c>
      <c r="H141" s="69" t="str">
        <f t="shared" ca="1" si="38"/>
        <v/>
      </c>
      <c r="I141" s="69" t="str">
        <f t="shared" ca="1" si="39"/>
        <v/>
      </c>
      <c r="J141" s="69" t="str">
        <f t="shared" ca="1" si="40"/>
        <v/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not first</v>
      </c>
    </row>
    <row r="142" spans="3:36">
      <c r="C142">
        <f t="shared" ca="1" si="37"/>
        <v>75</v>
      </c>
      <c r="D142" s="4">
        <f ca="1">IF(C142="","",COUNTIFS('Program and Results'!$S:$S,"HOME",'Program and Results'!$U:$U,'Data mining (Elo R diff Last 6)'!$C142))</f>
        <v>0</v>
      </c>
      <c r="E142" s="4">
        <f ca="1">IF(C142="","",COUNTIFS('Program and Results'!$S:$S,"AWAY",'Program and Results'!$U:$U,'Data mining (Elo R diff Last 6)'!$C142))</f>
        <v>0</v>
      </c>
      <c r="F142" s="4">
        <f ca="1">IF(C142="","",COUNTIFS('Program and Results'!$S:$S,"DRAW",'Program and Results'!$U:$U,'Data mining (Elo R diff Last 6)'!$C142))</f>
        <v>0</v>
      </c>
      <c r="G142" s="4">
        <f t="shared" ca="1" si="30"/>
        <v>0</v>
      </c>
      <c r="H142" s="69" t="str">
        <f t="shared" ca="1" si="38"/>
        <v/>
      </c>
      <c r="I142" s="69" t="str">
        <f t="shared" ca="1" si="39"/>
        <v/>
      </c>
      <c r="J142" s="69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not first</v>
      </c>
    </row>
    <row r="143" spans="3:36">
      <c r="C143">
        <f t="shared" ca="1" si="37"/>
        <v>76</v>
      </c>
      <c r="D143" s="4">
        <f ca="1">IF(C143="","",COUNTIFS('Program and Results'!$S:$S,"HOME",'Program and Results'!$U:$U,'Data mining (Elo R diff Last 6)'!$C143))</f>
        <v>0</v>
      </c>
      <c r="E143" s="4">
        <f ca="1">IF(C143="","",COUNTIFS('Program and Results'!$S:$S,"AWAY",'Program and Results'!$U:$U,'Data mining (Elo R diff Last 6)'!$C143))</f>
        <v>0</v>
      </c>
      <c r="F143" s="4">
        <f ca="1">IF(C143="","",COUNTIFS('Program and Results'!$S:$S,"DRAW",'Program and Results'!$U:$U,'Data mining (Elo R diff Last 6)'!$C143))</f>
        <v>0</v>
      </c>
      <c r="G143" s="4">
        <f t="shared" ca="1" si="30"/>
        <v>0</v>
      </c>
      <c r="H143" s="69" t="str">
        <f t="shared" ca="1" si="38"/>
        <v/>
      </c>
      <c r="I143" s="69" t="str">
        <f t="shared" ca="1" si="39"/>
        <v/>
      </c>
      <c r="J143" s="69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not first</v>
      </c>
    </row>
    <row r="144" spans="3:36">
      <c r="C144">
        <f t="shared" ca="1" si="37"/>
        <v>77</v>
      </c>
      <c r="D144" s="4">
        <f ca="1">IF(C144="","",COUNTIFS('Program and Results'!$S:$S,"HOME",'Program and Results'!$U:$U,'Data mining (Elo R diff Last 6)'!$C144))</f>
        <v>0</v>
      </c>
      <c r="E144" s="4">
        <f ca="1">IF(C144="","",COUNTIFS('Program and Results'!$S:$S,"AWAY",'Program and Results'!$U:$U,'Data mining (Elo R diff Last 6)'!$C144))</f>
        <v>0</v>
      </c>
      <c r="F144" s="4">
        <f ca="1">IF(C144="","",COUNTIFS('Program and Results'!$S:$S,"DRAW",'Program and Results'!$U:$U,'Data mining (Elo R diff Last 6)'!$C144))</f>
        <v>0</v>
      </c>
      <c r="G144" s="4">
        <f t="shared" ca="1" si="30"/>
        <v>0</v>
      </c>
      <c r="H144" s="69" t="str">
        <f t="shared" ca="1" si="38"/>
        <v/>
      </c>
      <c r="I144" s="69" t="str">
        <f t="shared" ca="1" si="39"/>
        <v/>
      </c>
      <c r="J144" s="69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not first</v>
      </c>
    </row>
    <row r="145" spans="3:36">
      <c r="C145">
        <f t="shared" ca="1" si="37"/>
        <v>78</v>
      </c>
      <c r="D145" s="4">
        <f ca="1">IF(C145="","",COUNTIFS('Program and Results'!$S:$S,"HOME",'Program and Results'!$U:$U,'Data mining (Elo R diff Last 6)'!$C145))</f>
        <v>0</v>
      </c>
      <c r="E145" s="4">
        <f ca="1">IF(C145="","",COUNTIFS('Program and Results'!$S:$S,"AWAY",'Program and Results'!$U:$U,'Data mining (Elo R diff Last 6)'!$C145))</f>
        <v>0</v>
      </c>
      <c r="F145" s="4">
        <f ca="1">IF(C145="","",COUNTIFS('Program and Results'!$S:$S,"DRAW",'Program and Results'!$U:$U,'Data mining (Elo R diff Last 6)'!$C145))</f>
        <v>0</v>
      </c>
      <c r="G145" s="4">
        <f t="shared" ca="1" si="30"/>
        <v>0</v>
      </c>
      <c r="H145" s="69" t="str">
        <f t="shared" ca="1" si="38"/>
        <v/>
      </c>
      <c r="I145" s="69" t="str">
        <f t="shared" ca="1" si="39"/>
        <v/>
      </c>
      <c r="J145" s="69" t="str">
        <f t="shared" ca="1" si="40"/>
        <v/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not first</v>
      </c>
    </row>
    <row r="146" spans="3:36">
      <c r="C146" t="str">
        <f t="shared" ca="1" si="37"/>
        <v/>
      </c>
      <c r="D146" s="4" t="str">
        <f ca="1">IF(C146="","",COUNTIFS('Program and Results'!$S:$S,"HOME",'Program and Results'!$U:$U,'Data mining (Elo R diff Last 6)'!$C146))</f>
        <v/>
      </c>
      <c r="E146" s="4" t="str">
        <f ca="1">IF(C146="","",COUNTIFS('Program and Results'!$S:$S,"AWAY",'Program and Results'!$U:$U,'Data mining (Elo R diff Last 6)'!$C146))</f>
        <v/>
      </c>
      <c r="F146" s="4" t="str">
        <f ca="1">IF(C146="","",COUNTIFS('Program and Results'!$S:$S,"DRAW",'Program and Results'!$U:$U,'Data mining (Elo R diff Last 6)'!$C146))</f>
        <v/>
      </c>
      <c r="G146" s="4" t="str">
        <f t="shared" ca="1" si="30"/>
        <v/>
      </c>
      <c r="H146" s="69" t="str">
        <f t="shared" ca="1" si="38"/>
        <v/>
      </c>
      <c r="I146" s="69" t="str">
        <f t="shared" ca="1" si="39"/>
        <v/>
      </c>
      <c r="J146" s="69" t="str">
        <f t="shared" ca="1" si="40"/>
        <v/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 t="str">
        <f t="shared" ca="1" si="37"/>
        <v/>
      </c>
      <c r="D147" s="4" t="str">
        <f ca="1">IF(C147="","",COUNTIFS('Program and Results'!$S:$S,"HOME",'Program and Results'!$U:$U,'Data mining (Elo R diff Last 6)'!$C147))</f>
        <v/>
      </c>
      <c r="E147" s="4" t="str">
        <f ca="1">IF(C147="","",COUNTIFS('Program and Results'!$S:$S,"AWAY",'Program and Results'!$U:$U,'Data mining (Elo R diff Last 6)'!$C147))</f>
        <v/>
      </c>
      <c r="F147" s="4" t="str">
        <f ca="1">IF(C147="","",COUNTIFS('Program and Results'!$S:$S,"DRAW",'Program and Results'!$U:$U,'Data mining (Elo R diff Last 6)'!$C147))</f>
        <v/>
      </c>
      <c r="G147" s="4" t="str">
        <f t="shared" ca="1" si="30"/>
        <v/>
      </c>
      <c r="H147" s="69" t="str">
        <f t="shared" ca="1" si="38"/>
        <v/>
      </c>
      <c r="I147" s="69" t="str">
        <f t="shared" ca="1" si="39"/>
        <v/>
      </c>
      <c r="J147" s="69" t="str">
        <f t="shared" ca="1" si="40"/>
        <v/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 t="str">
        <f t="shared" ca="1" si="37"/>
        <v/>
      </c>
      <c r="D148" s="4" t="str">
        <f ca="1">IF(C148="","",COUNTIFS('Program and Results'!$S:$S,"HOME",'Program and Results'!$U:$U,'Data mining (Elo R diff Last 6)'!$C148))</f>
        <v/>
      </c>
      <c r="E148" s="4" t="str">
        <f ca="1">IF(C148="","",COUNTIFS('Program and Results'!$S:$S,"AWAY",'Program and Results'!$U:$U,'Data mining (Elo R diff Last 6)'!$C148))</f>
        <v/>
      </c>
      <c r="F148" s="4" t="str">
        <f ca="1">IF(C148="","",COUNTIFS('Program and Results'!$S:$S,"DRAW",'Program and Results'!$U:$U,'Data mining (Elo R diff Last 6)'!$C148))</f>
        <v/>
      </c>
      <c r="G148" s="4" t="str">
        <f t="shared" ca="1" si="30"/>
        <v/>
      </c>
      <c r="H148" s="69" t="str">
        <f t="shared" ca="1" si="38"/>
        <v/>
      </c>
      <c r="I148" s="69" t="str">
        <f t="shared" ca="1" si="39"/>
        <v/>
      </c>
      <c r="J148" s="69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first</v>
      </c>
    </row>
    <row r="149" spans="3:36">
      <c r="C149" t="str">
        <f t="shared" ca="1" si="37"/>
        <v/>
      </c>
      <c r="D149" s="4" t="str">
        <f ca="1">IF(C149="","",COUNTIFS('Program and Results'!$S:$S,"HOME",'Program and Results'!$U:$U,'Data mining (Elo R diff Last 6)'!$C149))</f>
        <v/>
      </c>
      <c r="E149" s="4" t="str">
        <f ca="1">IF(C149="","",COUNTIFS('Program and Results'!$S:$S,"AWAY",'Program and Results'!$U:$U,'Data mining (Elo R diff Last 6)'!$C149))</f>
        <v/>
      </c>
      <c r="F149" s="4" t="str">
        <f ca="1">IF(C149="","",COUNTIFS('Program and Results'!$S:$S,"DRAW",'Program and Results'!$U:$U,'Data mining (Elo R diff Last 6)'!$C149))</f>
        <v/>
      </c>
      <c r="G149" s="4" t="str">
        <f t="shared" ca="1" si="30"/>
        <v/>
      </c>
      <c r="H149" s="69" t="str">
        <f t="shared" ca="1" si="38"/>
        <v/>
      </c>
      <c r="I149" s="69" t="str">
        <f t="shared" ca="1" si="39"/>
        <v/>
      </c>
      <c r="J149" s="69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first</v>
      </c>
    </row>
    <row r="150" spans="3:36">
      <c r="C150" t="str">
        <f t="shared" ca="1" si="37"/>
        <v/>
      </c>
      <c r="D150" s="4" t="str">
        <f ca="1">IF(C150="","",COUNTIFS('Program and Results'!$S:$S,"HOME",'Program and Results'!$U:$U,'Data mining (Elo R diff Last 6)'!$C150))</f>
        <v/>
      </c>
      <c r="E150" s="4" t="str">
        <f ca="1">IF(C150="","",COUNTIFS('Program and Results'!$S:$S,"AWAY",'Program and Results'!$U:$U,'Data mining (Elo R diff Last 6)'!$C150))</f>
        <v/>
      </c>
      <c r="F150" s="4" t="str">
        <f ca="1">IF(C150="","",COUNTIFS('Program and Results'!$S:$S,"DRAW",'Program and Results'!$U:$U,'Data mining (Elo R diff Last 6)'!$C150))</f>
        <v/>
      </c>
      <c r="G150" s="4" t="str">
        <f t="shared" ca="1" si="30"/>
        <v/>
      </c>
      <c r="H150" s="69" t="str">
        <f t="shared" ca="1" si="38"/>
        <v/>
      </c>
      <c r="I150" s="69" t="str">
        <f t="shared" ca="1" si="39"/>
        <v/>
      </c>
      <c r="J150" s="69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first</v>
      </c>
    </row>
    <row r="151" spans="3:36">
      <c r="C151" t="str">
        <f t="shared" ca="1" si="37"/>
        <v/>
      </c>
      <c r="D151" s="4" t="str">
        <f ca="1">IF(C151="","",COUNTIFS('Program and Results'!$S:$S,"HOME",'Program and Results'!$U:$U,'Data mining (Elo R diff Last 6)'!$C151))</f>
        <v/>
      </c>
      <c r="E151" s="4" t="str">
        <f ca="1">IF(C151="","",COUNTIFS('Program and Results'!$S:$S,"AWAY",'Program and Results'!$U:$U,'Data mining (Elo R diff Last 6)'!$C151))</f>
        <v/>
      </c>
      <c r="F151" s="4" t="str">
        <f ca="1">IF(C151="","",COUNTIFS('Program and Results'!$S:$S,"DRAW",'Program and Results'!$U:$U,'Data mining (Elo R diff Last 6)'!$C151))</f>
        <v/>
      </c>
      <c r="G151" s="4" t="str">
        <f t="shared" ca="1" si="30"/>
        <v/>
      </c>
      <c r="H151" s="69" t="str">
        <f t="shared" ca="1" si="38"/>
        <v/>
      </c>
      <c r="I151" s="69" t="str">
        <f t="shared" ca="1" si="39"/>
        <v/>
      </c>
      <c r="J151" s="69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first</v>
      </c>
    </row>
    <row r="152" spans="3:36">
      <c r="C152" t="str">
        <f t="shared" ca="1" si="37"/>
        <v/>
      </c>
      <c r="D152" s="4" t="str">
        <f ca="1">IF(C152="","",COUNTIFS('Program and Results'!$S:$S,"HOME",'Program and Results'!$U:$U,'Data mining (Elo R diff Last 6)'!$C152))</f>
        <v/>
      </c>
      <c r="E152" s="4" t="str">
        <f ca="1">IF(C152="","",COUNTIFS('Program and Results'!$S:$S,"AWAY",'Program and Results'!$U:$U,'Data mining (Elo R diff Last 6)'!$C152))</f>
        <v/>
      </c>
      <c r="F152" s="4" t="str">
        <f ca="1">IF(C152="","",COUNTIFS('Program and Results'!$S:$S,"DRAW",'Program and Results'!$U:$U,'Data mining (Elo R diff Last 6)'!$C152))</f>
        <v/>
      </c>
      <c r="G152" s="4" t="str">
        <f t="shared" ca="1" si="30"/>
        <v/>
      </c>
      <c r="H152" s="69" t="str">
        <f t="shared" ca="1" si="38"/>
        <v/>
      </c>
      <c r="I152" s="69" t="str">
        <f t="shared" ca="1" si="39"/>
        <v/>
      </c>
      <c r="J152" s="69" t="str">
        <f t="shared" ca="1" si="40"/>
        <v/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 t="str">
        <f t="shared" ca="1" si="37"/>
        <v/>
      </c>
      <c r="D153" s="4" t="str">
        <f ca="1">IF(C153="","",COUNTIFS('Program and Results'!$S:$S,"HOME",'Program and Results'!$U:$U,'Data mining (Elo R diff Last 6)'!$C153))</f>
        <v/>
      </c>
      <c r="E153" s="4" t="str">
        <f ca="1">IF(C153="","",COUNTIFS('Program and Results'!$S:$S,"AWAY",'Program and Results'!$U:$U,'Data mining (Elo R diff Last 6)'!$C153))</f>
        <v/>
      </c>
      <c r="F153" s="4" t="str">
        <f ca="1">IF(C153="","",COUNTIFS('Program and Results'!$S:$S,"DRAW",'Program and Results'!$U:$U,'Data mining (Elo R diff Last 6)'!$C153))</f>
        <v/>
      </c>
      <c r="G153" s="4" t="str">
        <f t="shared" ca="1" si="30"/>
        <v/>
      </c>
      <c r="H153" s="69" t="str">
        <f t="shared" ca="1" si="38"/>
        <v/>
      </c>
      <c r="I153" s="69" t="str">
        <f t="shared" ca="1" si="39"/>
        <v/>
      </c>
      <c r="J153" s="69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first</v>
      </c>
    </row>
    <row r="154" spans="3:36">
      <c r="C154" t="str">
        <f t="shared" ca="1" si="37"/>
        <v/>
      </c>
      <c r="D154" s="4" t="str">
        <f ca="1">IF(C154="","",COUNTIFS('Program and Results'!$S:$S,"HOME",'Program and Results'!$U:$U,'Data mining (Elo R diff Last 6)'!$C154))</f>
        <v/>
      </c>
      <c r="E154" s="4" t="str">
        <f ca="1">IF(C154="","",COUNTIFS('Program and Results'!$S:$S,"AWAY",'Program and Results'!$U:$U,'Data mining (Elo R diff Last 6)'!$C154))</f>
        <v/>
      </c>
      <c r="F154" s="4" t="str">
        <f ca="1">IF(C154="","",COUNTIFS('Program and Results'!$S:$S,"DRAW",'Program and Results'!$U:$U,'Data mining (Elo R diff Last 6)'!$C154))</f>
        <v/>
      </c>
      <c r="G154" s="4" t="str">
        <f t="shared" ca="1" si="30"/>
        <v/>
      </c>
      <c r="H154" s="69" t="str">
        <f t="shared" ca="1" si="38"/>
        <v/>
      </c>
      <c r="I154" s="69" t="str">
        <f t="shared" ca="1" si="39"/>
        <v/>
      </c>
      <c r="J154" s="69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first</v>
      </c>
    </row>
    <row r="155" spans="3:36">
      <c r="C155" t="str">
        <f t="shared" ca="1" si="37"/>
        <v/>
      </c>
      <c r="D155" s="4" t="str">
        <f ca="1">IF(C155="","",COUNTIFS('Program and Results'!$S:$S,"HOME",'Program and Results'!$U:$U,'Data mining (Elo R diff Last 6)'!$C155))</f>
        <v/>
      </c>
      <c r="E155" s="4" t="str">
        <f ca="1">IF(C155="","",COUNTIFS('Program and Results'!$S:$S,"AWAY",'Program and Results'!$U:$U,'Data mining (Elo R diff Last 6)'!$C155))</f>
        <v/>
      </c>
      <c r="F155" s="4" t="str">
        <f ca="1">IF(C155="","",COUNTIFS('Program and Results'!$S:$S,"DRAW",'Program and Results'!$U:$U,'Data mining (Elo R diff Last 6)'!$C155))</f>
        <v/>
      </c>
      <c r="G155" s="4" t="str">
        <f t="shared" ca="1" si="30"/>
        <v/>
      </c>
      <c r="H155" s="69" t="str">
        <f t="shared" ca="1" si="38"/>
        <v/>
      </c>
      <c r="I155" s="69" t="str">
        <f t="shared" ca="1" si="39"/>
        <v/>
      </c>
      <c r="J155" s="69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first</v>
      </c>
    </row>
    <row r="156" spans="3:36">
      <c r="C156" t="str">
        <f t="shared" ca="1" si="37"/>
        <v/>
      </c>
      <c r="D156" s="4" t="str">
        <f ca="1">IF(C156="","",COUNTIFS('Program and Results'!$S:$S,"HOME",'Program and Results'!$U:$U,'Data mining (Elo R diff Last 6)'!$C156))</f>
        <v/>
      </c>
      <c r="E156" s="4" t="str">
        <f ca="1">IF(C156="","",COUNTIFS('Program and Results'!$S:$S,"AWAY",'Program and Results'!$U:$U,'Data mining (Elo R diff Last 6)'!$C156))</f>
        <v/>
      </c>
      <c r="F156" s="4" t="str">
        <f ca="1">IF(C156="","",COUNTIFS('Program and Results'!$S:$S,"DRAW",'Program and Results'!$U:$U,'Data mining (Elo R diff Last 6)'!$C156))</f>
        <v/>
      </c>
      <c r="G156" s="4" t="str">
        <f t="shared" ca="1" si="30"/>
        <v/>
      </c>
      <c r="H156" s="69" t="str">
        <f t="shared" ca="1" si="38"/>
        <v/>
      </c>
      <c r="I156" s="69" t="str">
        <f t="shared" ca="1" si="39"/>
        <v/>
      </c>
      <c r="J156" s="69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first</v>
      </c>
    </row>
    <row r="157" spans="3:36">
      <c r="C157" t="str">
        <f t="shared" ca="1" si="37"/>
        <v/>
      </c>
      <c r="D157" s="4" t="str">
        <f ca="1">IF(C157="","",COUNTIFS('Program and Results'!$S:$S,"HOME",'Program and Results'!$U:$U,'Data mining (Elo R diff Last 6)'!$C157))</f>
        <v/>
      </c>
      <c r="E157" s="4" t="str">
        <f ca="1">IF(C157="","",COUNTIFS('Program and Results'!$S:$S,"AWAY",'Program and Results'!$U:$U,'Data mining (Elo R diff Last 6)'!$C157))</f>
        <v/>
      </c>
      <c r="F157" s="4" t="str">
        <f ca="1">IF(C157="","",COUNTIFS('Program and Results'!$S:$S,"DRAW",'Program and Results'!$U:$U,'Data mining (Elo R diff Last 6)'!$C157))</f>
        <v/>
      </c>
      <c r="G157" s="4" t="str">
        <f t="shared" ca="1" si="30"/>
        <v/>
      </c>
      <c r="H157" s="69" t="str">
        <f t="shared" ca="1" si="38"/>
        <v/>
      </c>
      <c r="I157" s="69" t="str">
        <f t="shared" ca="1" si="39"/>
        <v/>
      </c>
      <c r="J157" s="69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first</v>
      </c>
    </row>
    <row r="158" spans="3:36">
      <c r="C158" t="str">
        <f t="shared" ca="1" si="37"/>
        <v/>
      </c>
      <c r="D158" s="4" t="str">
        <f ca="1">IF(C158="","",COUNTIFS('Program and Results'!$S:$S,"HOME",'Program and Results'!$U:$U,'Data mining (Elo R diff Last 6)'!$C158))</f>
        <v/>
      </c>
      <c r="E158" s="4" t="str">
        <f ca="1">IF(C158="","",COUNTIFS('Program and Results'!$S:$S,"AWAY",'Program and Results'!$U:$U,'Data mining (Elo R diff Last 6)'!$C158))</f>
        <v/>
      </c>
      <c r="F158" s="4" t="str">
        <f ca="1">IF(C158="","",COUNTIFS('Program and Results'!$S:$S,"DRAW",'Program and Results'!$U:$U,'Data mining (Elo R diff Last 6)'!$C158))</f>
        <v/>
      </c>
      <c r="G158" s="4" t="str">
        <f t="shared" ca="1" si="30"/>
        <v/>
      </c>
      <c r="H158" s="69" t="str">
        <f t="shared" ca="1" si="38"/>
        <v/>
      </c>
      <c r="I158" s="69" t="str">
        <f t="shared" ca="1" si="39"/>
        <v/>
      </c>
      <c r="J158" s="69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first</v>
      </c>
    </row>
    <row r="159" spans="3:36">
      <c r="C159" t="str">
        <f t="shared" ca="1" si="37"/>
        <v/>
      </c>
      <c r="D159" s="4" t="str">
        <f ca="1">IF(C159="","",COUNTIFS('Program and Results'!$S:$S,"HOME",'Program and Results'!$U:$U,'Data mining (Elo R diff Last 6)'!$C159))</f>
        <v/>
      </c>
      <c r="E159" s="4" t="str">
        <f ca="1">IF(C159="","",COUNTIFS('Program and Results'!$S:$S,"AWAY",'Program and Results'!$U:$U,'Data mining (Elo R diff Last 6)'!$C159))</f>
        <v/>
      </c>
      <c r="F159" s="4" t="str">
        <f ca="1">IF(C159="","",COUNTIFS('Program and Results'!$S:$S,"DRAW",'Program and Results'!$U:$U,'Data mining (Elo R diff Last 6)'!$C159))</f>
        <v/>
      </c>
      <c r="G159" s="4" t="str">
        <f t="shared" ca="1" si="30"/>
        <v/>
      </c>
      <c r="H159" s="69" t="str">
        <f t="shared" ca="1" si="38"/>
        <v/>
      </c>
      <c r="I159" s="69" t="str">
        <f t="shared" ca="1" si="39"/>
        <v/>
      </c>
      <c r="J159" s="69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first</v>
      </c>
    </row>
    <row r="160" spans="3:36">
      <c r="C160" t="str">
        <f t="shared" ca="1" si="37"/>
        <v/>
      </c>
      <c r="D160" s="4" t="str">
        <f ca="1">IF(C160="","",COUNTIFS('Program and Results'!$S:$S,"HOME",'Program and Results'!$U:$U,'Data mining (Elo R diff Last 6)'!$C160))</f>
        <v/>
      </c>
      <c r="E160" s="4" t="str">
        <f ca="1">IF(C160="","",COUNTIFS('Program and Results'!$S:$S,"AWAY",'Program and Results'!$U:$U,'Data mining (Elo R diff Last 6)'!$C160))</f>
        <v/>
      </c>
      <c r="F160" s="4" t="str">
        <f ca="1">IF(C160="","",COUNTIFS('Program and Results'!$S:$S,"DRAW",'Program and Results'!$U:$U,'Data mining (Elo R diff Last 6)'!$C160))</f>
        <v/>
      </c>
      <c r="G160" s="4" t="str">
        <f t="shared" ca="1" si="30"/>
        <v/>
      </c>
      <c r="H160" s="69" t="str">
        <f t="shared" ca="1" si="38"/>
        <v/>
      </c>
      <c r="I160" s="69" t="str">
        <f t="shared" ca="1" si="39"/>
        <v/>
      </c>
      <c r="J160" s="69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first</v>
      </c>
    </row>
    <row r="161" spans="3:36">
      <c r="C161" t="str">
        <f t="shared" ca="1" si="37"/>
        <v/>
      </c>
      <c r="D161" s="4" t="str">
        <f ca="1">IF(C161="","",COUNTIFS('Program and Results'!$S:$S,"HOME",'Program and Results'!$U:$U,'Data mining (Elo R diff Last 6)'!$C161))</f>
        <v/>
      </c>
      <c r="E161" s="4" t="str">
        <f ca="1">IF(C161="","",COUNTIFS('Program and Results'!$S:$S,"AWAY",'Program and Results'!$U:$U,'Data mining (Elo R diff Last 6)'!$C161))</f>
        <v/>
      </c>
      <c r="F161" s="4" t="str">
        <f ca="1">IF(C161="","",COUNTIFS('Program and Results'!$S:$S,"DRAW",'Program and Results'!$U:$U,'Data mining (Elo R diff Last 6)'!$C161))</f>
        <v/>
      </c>
      <c r="G161" s="4" t="str">
        <f t="shared" ca="1" si="30"/>
        <v/>
      </c>
      <c r="H161" s="69" t="str">
        <f t="shared" ca="1" si="38"/>
        <v/>
      </c>
      <c r="I161" s="69" t="str">
        <f t="shared" ca="1" si="39"/>
        <v/>
      </c>
      <c r="J161" s="69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first</v>
      </c>
    </row>
    <row r="162" spans="3:36">
      <c r="C162" t="str">
        <f t="shared" ca="1" si="37"/>
        <v/>
      </c>
      <c r="D162" s="4" t="str">
        <f ca="1">IF(C162="","",COUNTIFS('Program and Results'!$S:$S,"HOME",'Program and Results'!$U:$U,'Data mining (Elo R diff Last 6)'!$C162))</f>
        <v/>
      </c>
      <c r="E162" s="4" t="str">
        <f ca="1">IF(C162="","",COUNTIFS('Program and Results'!$S:$S,"AWAY",'Program and Results'!$U:$U,'Data mining (Elo R diff Last 6)'!$C162))</f>
        <v/>
      </c>
      <c r="F162" s="4" t="str">
        <f ca="1">IF(C162="","",COUNTIFS('Program and Results'!$S:$S,"DRAW",'Program and Results'!$U:$U,'Data mining (Elo R diff Last 6)'!$C162))</f>
        <v/>
      </c>
      <c r="G162" s="4" t="str">
        <f t="shared" ca="1" si="30"/>
        <v/>
      </c>
      <c r="H162" s="69" t="str">
        <f t="shared" ca="1" si="38"/>
        <v/>
      </c>
      <c r="I162" s="69" t="str">
        <f t="shared" ca="1" si="39"/>
        <v/>
      </c>
      <c r="J162" s="69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first</v>
      </c>
    </row>
    <row r="163" spans="3:36">
      <c r="C163" t="str">
        <f t="shared" ca="1" si="37"/>
        <v/>
      </c>
      <c r="D163" s="4" t="str">
        <f ca="1">IF(C163="","",COUNTIFS('Program and Results'!$S:$S,"HOME",'Program and Results'!$U:$U,'Data mining (Elo R diff Last 6)'!$C163))</f>
        <v/>
      </c>
      <c r="E163" s="4" t="str">
        <f ca="1">IF(C163="","",COUNTIFS('Program and Results'!$S:$S,"AWAY",'Program and Results'!$U:$U,'Data mining (Elo R diff Last 6)'!$C163))</f>
        <v/>
      </c>
      <c r="F163" s="4" t="str">
        <f ca="1">IF(C163="","",COUNTIFS('Program and Results'!$S:$S,"DRAW",'Program and Results'!$U:$U,'Data mining (Elo R diff Last 6)'!$C163))</f>
        <v/>
      </c>
      <c r="G163" s="4" t="str">
        <f t="shared" ca="1" si="30"/>
        <v/>
      </c>
      <c r="H163" s="69" t="str">
        <f t="shared" ca="1" si="38"/>
        <v/>
      </c>
      <c r="I163" s="69" t="str">
        <f t="shared" ca="1" si="39"/>
        <v/>
      </c>
      <c r="J163" s="69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first</v>
      </c>
    </row>
    <row r="164" spans="3:36">
      <c r="C164" t="str">
        <f t="shared" ca="1" si="37"/>
        <v/>
      </c>
      <c r="D164" s="4" t="str">
        <f ca="1">IF(C164="","",COUNTIFS('Program and Results'!$S:$S,"HOME",'Program and Results'!$U:$U,'Data mining (Elo R diff Last 6)'!$C164))</f>
        <v/>
      </c>
      <c r="E164" s="4" t="str">
        <f ca="1">IF(C164="","",COUNTIFS('Program and Results'!$S:$S,"AWAY",'Program and Results'!$U:$U,'Data mining (Elo R diff Last 6)'!$C164))</f>
        <v/>
      </c>
      <c r="F164" s="4" t="str">
        <f ca="1">IF(C164="","",COUNTIFS('Program and Results'!$S:$S,"DRAW",'Program and Results'!$U:$U,'Data mining (Elo R diff Last 6)'!$C164))</f>
        <v/>
      </c>
      <c r="G164" s="4" t="str">
        <f t="shared" ca="1" si="30"/>
        <v/>
      </c>
      <c r="H164" s="69" t="str">
        <f t="shared" ca="1" si="38"/>
        <v/>
      </c>
      <c r="I164" s="69" t="str">
        <f t="shared" ca="1" si="39"/>
        <v/>
      </c>
      <c r="J164" s="69" t="str">
        <f t="shared" ca="1" si="40"/>
        <v/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69" t="str">
        <f t="shared" ca="1" si="38"/>
        <v/>
      </c>
      <c r="I165" s="69" t="str">
        <f t="shared" ca="1" si="39"/>
        <v/>
      </c>
      <c r="J165" s="69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69" t="str">
        <f t="shared" ca="1" si="38"/>
        <v/>
      </c>
      <c r="I166" s="69" t="str">
        <f t="shared" ca="1" si="39"/>
        <v/>
      </c>
      <c r="J166" s="69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69" t="str">
        <f t="shared" ca="1" si="38"/>
        <v/>
      </c>
      <c r="I167" s="69" t="str">
        <f t="shared" ca="1" si="39"/>
        <v/>
      </c>
      <c r="J167" s="69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69" t="str">
        <f t="shared" ca="1" si="38"/>
        <v/>
      </c>
      <c r="I168" s="69" t="str">
        <f t="shared" ca="1" si="39"/>
        <v/>
      </c>
      <c r="J168" s="69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69" t="str">
        <f t="shared" ca="1" si="38"/>
        <v/>
      </c>
      <c r="I169" s="69" t="str">
        <f t="shared" ca="1" si="39"/>
        <v/>
      </c>
      <c r="J169" s="69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69" t="str">
        <f t="shared" ca="1" si="38"/>
        <v/>
      </c>
      <c r="I170" s="69" t="str">
        <f t="shared" ca="1" si="39"/>
        <v/>
      </c>
      <c r="J170" s="69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69" t="str">
        <f t="shared" ca="1" si="38"/>
        <v/>
      </c>
      <c r="I171" s="69" t="str">
        <f t="shared" ca="1" si="39"/>
        <v/>
      </c>
      <c r="J171" s="69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69" t="str">
        <f t="shared" ca="1" si="38"/>
        <v/>
      </c>
      <c r="I172" s="69" t="str">
        <f t="shared" ca="1" si="39"/>
        <v/>
      </c>
      <c r="J172" s="69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69" t="str">
        <f t="shared" ca="1" si="38"/>
        <v/>
      </c>
      <c r="I173" s="69" t="str">
        <f t="shared" ca="1" si="39"/>
        <v/>
      </c>
      <c r="J173" s="69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69" t="str">
        <f t="shared" ca="1" si="38"/>
        <v/>
      </c>
      <c r="I174" s="69" t="str">
        <f t="shared" ca="1" si="39"/>
        <v/>
      </c>
      <c r="J174" s="69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69" t="str">
        <f t="shared" ca="1" si="38"/>
        <v/>
      </c>
      <c r="I175" s="69" t="str">
        <f t="shared" ca="1" si="39"/>
        <v/>
      </c>
      <c r="J175" s="69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69" t="str">
        <f t="shared" ca="1" si="38"/>
        <v/>
      </c>
      <c r="I176" s="69" t="str">
        <f t="shared" ca="1" si="39"/>
        <v/>
      </c>
      <c r="J176" s="69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69" t="str">
        <f t="shared" ca="1" si="38"/>
        <v/>
      </c>
      <c r="I177" s="69" t="str">
        <f t="shared" ca="1" si="39"/>
        <v/>
      </c>
      <c r="J177" s="69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69" t="str">
        <f t="shared" ca="1" si="38"/>
        <v/>
      </c>
      <c r="I178" s="69" t="str">
        <f t="shared" ca="1" si="39"/>
        <v/>
      </c>
      <c r="J178" s="69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69" t="str">
        <f t="shared" ca="1" si="38"/>
        <v/>
      </c>
      <c r="I179" s="69" t="str">
        <f t="shared" ca="1" si="39"/>
        <v/>
      </c>
      <c r="J179" s="69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69" t="str">
        <f t="shared" ca="1" si="38"/>
        <v/>
      </c>
      <c r="I180" s="69" t="str">
        <f t="shared" ca="1" si="39"/>
        <v/>
      </c>
      <c r="J180" s="69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69" t="str">
        <f t="shared" ca="1" si="38"/>
        <v/>
      </c>
      <c r="I181" s="69" t="str">
        <f t="shared" ca="1" si="39"/>
        <v/>
      </c>
      <c r="J181" s="69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69" t="str">
        <f t="shared" ca="1" si="38"/>
        <v/>
      </c>
      <c r="I182" s="69" t="str">
        <f t="shared" ca="1" si="39"/>
        <v/>
      </c>
      <c r="J182" s="69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69" t="str">
        <f t="shared" ca="1" si="38"/>
        <v/>
      </c>
      <c r="I183" s="69" t="str">
        <f t="shared" ca="1" si="39"/>
        <v/>
      </c>
      <c r="J183" s="69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69" t="str">
        <f t="shared" ca="1" si="38"/>
        <v/>
      </c>
      <c r="I184" s="69" t="str">
        <f t="shared" ca="1" si="39"/>
        <v/>
      </c>
      <c r="J184" s="69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69" t="str">
        <f t="shared" ca="1" si="38"/>
        <v/>
      </c>
      <c r="I185" s="69" t="str">
        <f t="shared" ca="1" si="39"/>
        <v/>
      </c>
      <c r="J185" s="69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69" t="str">
        <f t="shared" ca="1" si="38"/>
        <v/>
      </c>
      <c r="I186" s="69" t="str">
        <f t="shared" ca="1" si="39"/>
        <v/>
      </c>
      <c r="J186" s="69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69" t="str">
        <f t="shared" ca="1" si="38"/>
        <v/>
      </c>
      <c r="I187" s="69" t="str">
        <f t="shared" ca="1" si="39"/>
        <v/>
      </c>
      <c r="J187" s="69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69" t="str">
        <f t="shared" ca="1" si="38"/>
        <v/>
      </c>
      <c r="I188" s="69" t="str">
        <f t="shared" ca="1" si="39"/>
        <v/>
      </c>
      <c r="J188" s="69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69" t="str">
        <f t="shared" ca="1" si="38"/>
        <v/>
      </c>
      <c r="I189" s="69" t="str">
        <f t="shared" ca="1" si="39"/>
        <v/>
      </c>
      <c r="J189" s="69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69" t="str">
        <f t="shared" ca="1" si="38"/>
        <v/>
      </c>
      <c r="I190" s="69" t="str">
        <f t="shared" ca="1" si="39"/>
        <v/>
      </c>
      <c r="J190" s="69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69" t="str">
        <f t="shared" ca="1" si="38"/>
        <v/>
      </c>
      <c r="I191" s="69" t="str">
        <f t="shared" ca="1" si="39"/>
        <v/>
      </c>
      <c r="J191" s="69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69" t="str">
        <f t="shared" ca="1" si="38"/>
        <v/>
      </c>
      <c r="I192" s="69" t="str">
        <f t="shared" ca="1" si="39"/>
        <v/>
      </c>
      <c r="J192" s="69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69" t="str">
        <f t="shared" ca="1" si="38"/>
        <v/>
      </c>
      <c r="I193" s="69" t="str">
        <f t="shared" ca="1" si="39"/>
        <v/>
      </c>
      <c r="J193" s="69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69" t="str">
        <f t="shared" ca="1" si="38"/>
        <v/>
      </c>
      <c r="I194" s="69" t="str">
        <f t="shared" ca="1" si="39"/>
        <v/>
      </c>
      <c r="J194" s="69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69" t="str">
        <f t="shared" ca="1" si="38"/>
        <v/>
      </c>
      <c r="I195" s="69" t="str">
        <f t="shared" ca="1" si="39"/>
        <v/>
      </c>
      <c r="J195" s="69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69" t="str">
        <f t="shared" ref="H196:H259" ca="1" si="51">IFERROR(IF($C196="","",D196/$G196),"")</f>
        <v/>
      </c>
      <c r="I196" s="69" t="str">
        <f t="shared" ref="I196:I259" ca="1" si="52">IFERROR(IF($C196="","",E196/$G196),"")</f>
        <v/>
      </c>
      <c r="J196" s="69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69" t="str">
        <f t="shared" ca="1" si="51"/>
        <v/>
      </c>
      <c r="I197" s="69" t="str">
        <f t="shared" ca="1" si="52"/>
        <v/>
      </c>
      <c r="J197" s="69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69" t="str">
        <f t="shared" ca="1" si="51"/>
        <v/>
      </c>
      <c r="I198" s="69" t="str">
        <f t="shared" ca="1" si="52"/>
        <v/>
      </c>
      <c r="J198" s="69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69" t="str">
        <f t="shared" ca="1" si="51"/>
        <v/>
      </c>
      <c r="I199" s="69" t="str">
        <f t="shared" ca="1" si="52"/>
        <v/>
      </c>
      <c r="J199" s="69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69" t="str">
        <f t="shared" ca="1" si="51"/>
        <v/>
      </c>
      <c r="I200" s="69" t="str">
        <f t="shared" ca="1" si="52"/>
        <v/>
      </c>
      <c r="J200" s="69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69" t="str">
        <f t="shared" ca="1" si="51"/>
        <v/>
      </c>
      <c r="I201" s="69" t="str">
        <f t="shared" ca="1" si="52"/>
        <v/>
      </c>
      <c r="J201" s="69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69" t="str">
        <f t="shared" ca="1" si="51"/>
        <v/>
      </c>
      <c r="I202" s="69" t="str">
        <f t="shared" ca="1" si="52"/>
        <v/>
      </c>
      <c r="J202" s="69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69" t="str">
        <f t="shared" ca="1" si="51"/>
        <v/>
      </c>
      <c r="I203" s="69" t="str">
        <f t="shared" ca="1" si="52"/>
        <v/>
      </c>
      <c r="J203" s="69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69" t="str">
        <f t="shared" ca="1" si="51"/>
        <v/>
      </c>
      <c r="I204" s="69" t="str">
        <f t="shared" ca="1" si="52"/>
        <v/>
      </c>
      <c r="J204" s="69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69" t="str">
        <f t="shared" ca="1" si="51"/>
        <v/>
      </c>
      <c r="I205" s="69" t="str">
        <f t="shared" ca="1" si="52"/>
        <v/>
      </c>
      <c r="J205" s="69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69" t="str">
        <f t="shared" ca="1" si="51"/>
        <v/>
      </c>
      <c r="I206" s="69" t="str">
        <f t="shared" ca="1" si="52"/>
        <v/>
      </c>
      <c r="J206" s="69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69" t="str">
        <f t="shared" ca="1" si="51"/>
        <v/>
      </c>
      <c r="I207" s="69" t="str">
        <f t="shared" ca="1" si="52"/>
        <v/>
      </c>
      <c r="J207" s="69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69" t="str">
        <f t="shared" ca="1" si="51"/>
        <v/>
      </c>
      <c r="I208" s="69" t="str">
        <f t="shared" ca="1" si="52"/>
        <v/>
      </c>
      <c r="J208" s="69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69" t="str">
        <f t="shared" ca="1" si="51"/>
        <v/>
      </c>
      <c r="I209" s="69" t="str">
        <f t="shared" ca="1" si="52"/>
        <v/>
      </c>
      <c r="J209" s="69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69" t="str">
        <f t="shared" ca="1" si="51"/>
        <v/>
      </c>
      <c r="I210" s="69" t="str">
        <f t="shared" ca="1" si="52"/>
        <v/>
      </c>
      <c r="J210" s="69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69" t="str">
        <f t="shared" ca="1" si="51"/>
        <v/>
      </c>
      <c r="I211" s="69" t="str">
        <f t="shared" ca="1" si="52"/>
        <v/>
      </c>
      <c r="J211" s="69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69" t="str">
        <f t="shared" ca="1" si="51"/>
        <v/>
      </c>
      <c r="I212" s="69" t="str">
        <f t="shared" ca="1" si="52"/>
        <v/>
      </c>
      <c r="J212" s="69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69" t="str">
        <f t="shared" ca="1" si="51"/>
        <v/>
      </c>
      <c r="I213" s="69" t="str">
        <f t="shared" ca="1" si="52"/>
        <v/>
      </c>
      <c r="J213" s="69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69" t="str">
        <f t="shared" ca="1" si="51"/>
        <v/>
      </c>
      <c r="I214" s="69" t="str">
        <f t="shared" ca="1" si="52"/>
        <v/>
      </c>
      <c r="J214" s="69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69" t="str">
        <f t="shared" ca="1" si="51"/>
        <v/>
      </c>
      <c r="I215" s="69" t="str">
        <f t="shared" ca="1" si="52"/>
        <v/>
      </c>
      <c r="J215" s="69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69" t="str">
        <f t="shared" ca="1" si="51"/>
        <v/>
      </c>
      <c r="I216" s="69" t="str">
        <f t="shared" ca="1" si="52"/>
        <v/>
      </c>
      <c r="J216" s="69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69" t="str">
        <f t="shared" ca="1" si="51"/>
        <v/>
      </c>
      <c r="I217" s="69" t="str">
        <f t="shared" ca="1" si="52"/>
        <v/>
      </c>
      <c r="J217" s="69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69" t="str">
        <f t="shared" ca="1" si="51"/>
        <v/>
      </c>
      <c r="I218" s="69" t="str">
        <f t="shared" ca="1" si="52"/>
        <v/>
      </c>
      <c r="J218" s="69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69" t="str">
        <f t="shared" ca="1" si="51"/>
        <v/>
      </c>
      <c r="I219" s="69" t="str">
        <f t="shared" ca="1" si="52"/>
        <v/>
      </c>
      <c r="J219" s="69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69" t="str">
        <f t="shared" ca="1" si="51"/>
        <v/>
      </c>
      <c r="I220" s="69" t="str">
        <f t="shared" ca="1" si="52"/>
        <v/>
      </c>
      <c r="J220" s="69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69" t="str">
        <f t="shared" ca="1" si="51"/>
        <v/>
      </c>
      <c r="I221" s="69" t="str">
        <f t="shared" ca="1" si="52"/>
        <v/>
      </c>
      <c r="J221" s="69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69" t="str">
        <f t="shared" ca="1" si="51"/>
        <v/>
      </c>
      <c r="I222" s="69" t="str">
        <f t="shared" ca="1" si="52"/>
        <v/>
      </c>
      <c r="J222" s="69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69" t="str">
        <f t="shared" ca="1" si="51"/>
        <v/>
      </c>
      <c r="I223" s="69" t="str">
        <f t="shared" ca="1" si="52"/>
        <v/>
      </c>
      <c r="J223" s="69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69" t="str">
        <f t="shared" ca="1" si="51"/>
        <v/>
      </c>
      <c r="I224" s="69" t="str">
        <f t="shared" ca="1" si="52"/>
        <v/>
      </c>
      <c r="J224" s="69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69" t="str">
        <f t="shared" ca="1" si="51"/>
        <v/>
      </c>
      <c r="I225" s="69" t="str">
        <f t="shared" ca="1" si="52"/>
        <v/>
      </c>
      <c r="J225" s="69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69" t="str">
        <f t="shared" ca="1" si="51"/>
        <v/>
      </c>
      <c r="I226" s="69" t="str">
        <f t="shared" ca="1" si="52"/>
        <v/>
      </c>
      <c r="J226" s="69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69" t="str">
        <f t="shared" ca="1" si="51"/>
        <v/>
      </c>
      <c r="I227" s="69" t="str">
        <f t="shared" ca="1" si="52"/>
        <v/>
      </c>
      <c r="J227" s="69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69" t="str">
        <f t="shared" ca="1" si="51"/>
        <v/>
      </c>
      <c r="I228" s="69" t="str">
        <f t="shared" ca="1" si="52"/>
        <v/>
      </c>
      <c r="J228" s="69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69" t="str">
        <f t="shared" ca="1" si="51"/>
        <v/>
      </c>
      <c r="I229" s="69" t="str">
        <f t="shared" ca="1" si="52"/>
        <v/>
      </c>
      <c r="J229" s="69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69" t="str">
        <f t="shared" ca="1" si="51"/>
        <v/>
      </c>
      <c r="I230" s="69" t="str">
        <f t="shared" ca="1" si="52"/>
        <v/>
      </c>
      <c r="J230" s="69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69" t="str">
        <f t="shared" ca="1" si="51"/>
        <v/>
      </c>
      <c r="I231" s="69" t="str">
        <f t="shared" ca="1" si="52"/>
        <v/>
      </c>
      <c r="J231" s="69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69" t="str">
        <f t="shared" ca="1" si="51"/>
        <v/>
      </c>
      <c r="I232" s="69" t="str">
        <f t="shared" ca="1" si="52"/>
        <v/>
      </c>
      <c r="J232" s="69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69" t="str">
        <f t="shared" ca="1" si="51"/>
        <v/>
      </c>
      <c r="I233" s="69" t="str">
        <f t="shared" ca="1" si="52"/>
        <v/>
      </c>
      <c r="J233" s="69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69" t="str">
        <f t="shared" ca="1" si="51"/>
        <v/>
      </c>
      <c r="I234" s="69" t="str">
        <f t="shared" ca="1" si="52"/>
        <v/>
      </c>
      <c r="J234" s="69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69" t="str">
        <f t="shared" ca="1" si="51"/>
        <v/>
      </c>
      <c r="I235" s="69" t="str">
        <f t="shared" ca="1" si="52"/>
        <v/>
      </c>
      <c r="J235" s="69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69" t="str">
        <f t="shared" ca="1" si="51"/>
        <v/>
      </c>
      <c r="I236" s="69" t="str">
        <f t="shared" ca="1" si="52"/>
        <v/>
      </c>
      <c r="J236" s="69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69" t="str">
        <f t="shared" ca="1" si="51"/>
        <v/>
      </c>
      <c r="I237" s="69" t="str">
        <f t="shared" ca="1" si="52"/>
        <v/>
      </c>
      <c r="J237" s="69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69" t="str">
        <f t="shared" ca="1" si="51"/>
        <v/>
      </c>
      <c r="I238" s="69" t="str">
        <f t="shared" ca="1" si="52"/>
        <v/>
      </c>
      <c r="J238" s="69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69" t="str">
        <f t="shared" ca="1" si="51"/>
        <v/>
      </c>
      <c r="I239" s="69" t="str">
        <f t="shared" ca="1" si="52"/>
        <v/>
      </c>
      <c r="J239" s="69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69" t="str">
        <f t="shared" ca="1" si="51"/>
        <v/>
      </c>
      <c r="I240" s="69" t="str">
        <f t="shared" ca="1" si="52"/>
        <v/>
      </c>
      <c r="J240" s="69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69" t="str">
        <f t="shared" ca="1" si="51"/>
        <v/>
      </c>
      <c r="I241" s="69" t="str">
        <f t="shared" ca="1" si="52"/>
        <v/>
      </c>
      <c r="J241" s="69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69" t="str">
        <f t="shared" ca="1" si="51"/>
        <v/>
      </c>
      <c r="I242" s="69" t="str">
        <f t="shared" ca="1" si="52"/>
        <v/>
      </c>
      <c r="J242" s="69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69" t="str">
        <f t="shared" ca="1" si="51"/>
        <v/>
      </c>
      <c r="I243" s="69" t="str">
        <f t="shared" ca="1" si="52"/>
        <v/>
      </c>
      <c r="J243" s="69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69" t="str">
        <f t="shared" ca="1" si="51"/>
        <v/>
      </c>
      <c r="I244" s="69" t="str">
        <f t="shared" ca="1" si="52"/>
        <v/>
      </c>
      <c r="J244" s="69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69" t="str">
        <f t="shared" ca="1" si="51"/>
        <v/>
      </c>
      <c r="I245" s="69" t="str">
        <f t="shared" ca="1" si="52"/>
        <v/>
      </c>
      <c r="J245" s="69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69" t="str">
        <f t="shared" ca="1" si="51"/>
        <v/>
      </c>
      <c r="I246" s="69" t="str">
        <f t="shared" ca="1" si="52"/>
        <v/>
      </c>
      <c r="J246" s="69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69" t="str">
        <f t="shared" ca="1" si="51"/>
        <v/>
      </c>
      <c r="I247" s="69" t="str">
        <f t="shared" ca="1" si="52"/>
        <v/>
      </c>
      <c r="J247" s="69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69" t="str">
        <f t="shared" ca="1" si="51"/>
        <v/>
      </c>
      <c r="I248" s="69" t="str">
        <f t="shared" ca="1" si="52"/>
        <v/>
      </c>
      <c r="J248" s="69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69" t="str">
        <f t="shared" ca="1" si="51"/>
        <v/>
      </c>
      <c r="I249" s="69" t="str">
        <f t="shared" ca="1" si="52"/>
        <v/>
      </c>
      <c r="J249" s="69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69" t="str">
        <f t="shared" ca="1" si="51"/>
        <v/>
      </c>
      <c r="I250" s="69" t="str">
        <f t="shared" ca="1" si="52"/>
        <v/>
      </c>
      <c r="J250" s="69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69" t="str">
        <f t="shared" ca="1" si="51"/>
        <v/>
      </c>
      <c r="I251" s="69" t="str">
        <f t="shared" ca="1" si="52"/>
        <v/>
      </c>
      <c r="J251" s="69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69" t="str">
        <f t="shared" ca="1" si="51"/>
        <v/>
      </c>
      <c r="I252" s="69" t="str">
        <f t="shared" ca="1" si="52"/>
        <v/>
      </c>
      <c r="J252" s="69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69" t="str">
        <f t="shared" ca="1" si="51"/>
        <v/>
      </c>
      <c r="I253" s="69" t="str">
        <f t="shared" ca="1" si="52"/>
        <v/>
      </c>
      <c r="J253" s="69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69" t="str">
        <f t="shared" ca="1" si="51"/>
        <v/>
      </c>
      <c r="I254" s="69" t="str">
        <f t="shared" ca="1" si="52"/>
        <v/>
      </c>
      <c r="J254" s="69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69" t="str">
        <f t="shared" ca="1" si="51"/>
        <v/>
      </c>
      <c r="I255" s="69" t="str">
        <f t="shared" ca="1" si="52"/>
        <v/>
      </c>
      <c r="J255" s="69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69" t="str">
        <f t="shared" ca="1" si="51"/>
        <v/>
      </c>
      <c r="I256" s="69" t="str">
        <f t="shared" ca="1" si="52"/>
        <v/>
      </c>
      <c r="J256" s="69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69" t="str">
        <f t="shared" ca="1" si="51"/>
        <v/>
      </c>
      <c r="I257" s="69" t="str">
        <f t="shared" ca="1" si="52"/>
        <v/>
      </c>
      <c r="J257" s="69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69" t="str">
        <f t="shared" ca="1" si="51"/>
        <v/>
      </c>
      <c r="I258" s="69" t="str">
        <f t="shared" ca="1" si="52"/>
        <v/>
      </c>
      <c r="J258" s="69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69" t="str">
        <f t="shared" ca="1" si="51"/>
        <v/>
      </c>
      <c r="I259" s="69" t="str">
        <f t="shared" ca="1" si="52"/>
        <v/>
      </c>
      <c r="J259" s="69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69" t="str">
        <f t="shared" ref="H260:H323" ca="1" si="64">IFERROR(IF($C260="","",D260/$G260),"")</f>
        <v/>
      </c>
      <c r="I260" s="69" t="str">
        <f t="shared" ref="I260:I323" ca="1" si="65">IFERROR(IF($C260="","",E260/$G260),"")</f>
        <v/>
      </c>
      <c r="J260" s="69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69" t="str">
        <f t="shared" ca="1" si="64"/>
        <v/>
      </c>
      <c r="I261" s="69" t="str">
        <f t="shared" ca="1" si="65"/>
        <v/>
      </c>
      <c r="J261" s="69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69" t="str">
        <f t="shared" ca="1" si="64"/>
        <v/>
      </c>
      <c r="I262" s="69" t="str">
        <f t="shared" ca="1" si="65"/>
        <v/>
      </c>
      <c r="J262" s="69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69" t="str">
        <f t="shared" ca="1" si="64"/>
        <v/>
      </c>
      <c r="I263" s="69" t="str">
        <f t="shared" ca="1" si="65"/>
        <v/>
      </c>
      <c r="J263" s="69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69" t="str">
        <f t="shared" ca="1" si="64"/>
        <v/>
      </c>
      <c r="I264" s="69" t="str">
        <f t="shared" ca="1" si="65"/>
        <v/>
      </c>
      <c r="J264" s="69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69" t="str">
        <f t="shared" ca="1" si="64"/>
        <v/>
      </c>
      <c r="I265" s="69" t="str">
        <f t="shared" ca="1" si="65"/>
        <v/>
      </c>
      <c r="J265" s="69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69" t="str">
        <f t="shared" ca="1" si="64"/>
        <v/>
      </c>
      <c r="I266" s="69" t="str">
        <f t="shared" ca="1" si="65"/>
        <v/>
      </c>
      <c r="J266" s="69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69" t="str">
        <f t="shared" ca="1" si="64"/>
        <v/>
      </c>
      <c r="I267" s="69" t="str">
        <f t="shared" ca="1" si="65"/>
        <v/>
      </c>
      <c r="J267" s="69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69" t="str">
        <f t="shared" ca="1" si="64"/>
        <v/>
      </c>
      <c r="I268" s="69" t="str">
        <f t="shared" ca="1" si="65"/>
        <v/>
      </c>
      <c r="J268" s="69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69" t="str">
        <f t="shared" ca="1" si="64"/>
        <v/>
      </c>
      <c r="I269" s="69" t="str">
        <f t="shared" ca="1" si="65"/>
        <v/>
      </c>
      <c r="J269" s="69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69" t="str">
        <f t="shared" ca="1" si="64"/>
        <v/>
      </c>
      <c r="I270" s="69" t="str">
        <f t="shared" ca="1" si="65"/>
        <v/>
      </c>
      <c r="J270" s="69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69" t="str">
        <f t="shared" ca="1" si="64"/>
        <v/>
      </c>
      <c r="I271" s="69" t="str">
        <f t="shared" ca="1" si="65"/>
        <v/>
      </c>
      <c r="J271" s="69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69" t="str">
        <f t="shared" ca="1" si="64"/>
        <v/>
      </c>
      <c r="I272" s="69" t="str">
        <f t="shared" ca="1" si="65"/>
        <v/>
      </c>
      <c r="J272" s="69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69" t="str">
        <f t="shared" ca="1" si="64"/>
        <v/>
      </c>
      <c r="I273" s="69" t="str">
        <f t="shared" ca="1" si="65"/>
        <v/>
      </c>
      <c r="J273" s="69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69" t="str">
        <f t="shared" ca="1" si="64"/>
        <v/>
      </c>
      <c r="I274" s="69" t="str">
        <f t="shared" ca="1" si="65"/>
        <v/>
      </c>
      <c r="J274" s="69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69" t="str">
        <f t="shared" ca="1" si="64"/>
        <v/>
      </c>
      <c r="I275" s="69" t="str">
        <f t="shared" ca="1" si="65"/>
        <v/>
      </c>
      <c r="J275" s="69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69" t="str">
        <f t="shared" ca="1" si="64"/>
        <v/>
      </c>
      <c r="I276" s="69" t="str">
        <f t="shared" ca="1" si="65"/>
        <v/>
      </c>
      <c r="J276" s="69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69" t="str">
        <f t="shared" ca="1" si="64"/>
        <v/>
      </c>
      <c r="I277" s="69" t="str">
        <f t="shared" ca="1" si="65"/>
        <v/>
      </c>
      <c r="J277" s="69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69" t="str">
        <f t="shared" ca="1" si="64"/>
        <v/>
      </c>
      <c r="I278" s="69" t="str">
        <f t="shared" ca="1" si="65"/>
        <v/>
      </c>
      <c r="J278" s="69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69" t="str">
        <f t="shared" ca="1" si="64"/>
        <v/>
      </c>
      <c r="I279" s="69" t="str">
        <f t="shared" ca="1" si="65"/>
        <v/>
      </c>
      <c r="J279" s="69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69" t="str">
        <f t="shared" ca="1" si="64"/>
        <v/>
      </c>
      <c r="I280" s="69" t="str">
        <f t="shared" ca="1" si="65"/>
        <v/>
      </c>
      <c r="J280" s="69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69" t="str">
        <f t="shared" ca="1" si="64"/>
        <v/>
      </c>
      <c r="I281" s="69" t="str">
        <f t="shared" ca="1" si="65"/>
        <v/>
      </c>
      <c r="J281" s="69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69" t="str">
        <f t="shared" ca="1" si="64"/>
        <v/>
      </c>
      <c r="I282" s="69" t="str">
        <f t="shared" ca="1" si="65"/>
        <v/>
      </c>
      <c r="J282" s="69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69" t="str">
        <f t="shared" ca="1" si="64"/>
        <v/>
      </c>
      <c r="I283" s="69" t="str">
        <f t="shared" ca="1" si="65"/>
        <v/>
      </c>
      <c r="J283" s="69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69" t="str">
        <f t="shared" ca="1" si="64"/>
        <v/>
      </c>
      <c r="I284" s="69" t="str">
        <f t="shared" ca="1" si="65"/>
        <v/>
      </c>
      <c r="J284" s="69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69" t="str">
        <f t="shared" ca="1" si="64"/>
        <v/>
      </c>
      <c r="I285" s="69" t="str">
        <f t="shared" ca="1" si="65"/>
        <v/>
      </c>
      <c r="J285" s="69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69" t="str">
        <f t="shared" ca="1" si="64"/>
        <v/>
      </c>
      <c r="I286" s="69" t="str">
        <f t="shared" ca="1" si="65"/>
        <v/>
      </c>
      <c r="J286" s="69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69" t="str">
        <f t="shared" ca="1" si="64"/>
        <v/>
      </c>
      <c r="I287" s="69" t="str">
        <f t="shared" ca="1" si="65"/>
        <v/>
      </c>
      <c r="J287" s="69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69" t="str">
        <f t="shared" ca="1" si="64"/>
        <v/>
      </c>
      <c r="I288" s="69" t="str">
        <f t="shared" ca="1" si="65"/>
        <v/>
      </c>
      <c r="J288" s="69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69" t="str">
        <f t="shared" ca="1" si="64"/>
        <v/>
      </c>
      <c r="I289" s="69" t="str">
        <f t="shared" ca="1" si="65"/>
        <v/>
      </c>
      <c r="J289" s="69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69" t="str">
        <f t="shared" ca="1" si="64"/>
        <v/>
      </c>
      <c r="I290" s="69" t="str">
        <f t="shared" ca="1" si="65"/>
        <v/>
      </c>
      <c r="J290" s="69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69" t="str">
        <f t="shared" ca="1" si="64"/>
        <v/>
      </c>
      <c r="I291" s="69" t="str">
        <f t="shared" ca="1" si="65"/>
        <v/>
      </c>
      <c r="J291" s="69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69" t="str">
        <f t="shared" ca="1" si="64"/>
        <v/>
      </c>
      <c r="I292" s="69" t="str">
        <f t="shared" ca="1" si="65"/>
        <v/>
      </c>
      <c r="J292" s="69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69" t="str">
        <f t="shared" ca="1" si="64"/>
        <v/>
      </c>
      <c r="I293" s="69" t="str">
        <f t="shared" ca="1" si="65"/>
        <v/>
      </c>
      <c r="J293" s="69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69" t="str">
        <f t="shared" ca="1" si="64"/>
        <v/>
      </c>
      <c r="I294" s="69" t="str">
        <f t="shared" ca="1" si="65"/>
        <v/>
      </c>
      <c r="J294" s="69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69" t="str">
        <f t="shared" ca="1" si="64"/>
        <v/>
      </c>
      <c r="I295" s="69" t="str">
        <f t="shared" ca="1" si="65"/>
        <v/>
      </c>
      <c r="J295" s="69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69" t="str">
        <f t="shared" ca="1" si="64"/>
        <v/>
      </c>
      <c r="I296" s="69" t="str">
        <f t="shared" ca="1" si="65"/>
        <v/>
      </c>
      <c r="J296" s="69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69" t="str">
        <f t="shared" ca="1" si="64"/>
        <v/>
      </c>
      <c r="I297" s="69" t="str">
        <f t="shared" ca="1" si="65"/>
        <v/>
      </c>
      <c r="J297" s="69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69" t="str">
        <f t="shared" ca="1" si="64"/>
        <v/>
      </c>
      <c r="I298" s="69" t="str">
        <f t="shared" ca="1" si="65"/>
        <v/>
      </c>
      <c r="J298" s="69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69" t="str">
        <f t="shared" ca="1" si="64"/>
        <v/>
      </c>
      <c r="I299" s="69" t="str">
        <f t="shared" ca="1" si="65"/>
        <v/>
      </c>
      <c r="J299" s="69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69" t="str">
        <f t="shared" ca="1" si="64"/>
        <v/>
      </c>
      <c r="I300" s="69" t="str">
        <f t="shared" ca="1" si="65"/>
        <v/>
      </c>
      <c r="J300" s="69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69" t="str">
        <f t="shared" ca="1" si="64"/>
        <v/>
      </c>
      <c r="I301" s="69" t="str">
        <f t="shared" ca="1" si="65"/>
        <v/>
      </c>
      <c r="J301" s="69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69" t="str">
        <f t="shared" ca="1" si="64"/>
        <v/>
      </c>
      <c r="I302" s="69" t="str">
        <f t="shared" ca="1" si="65"/>
        <v/>
      </c>
      <c r="J302" s="69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69" t="str">
        <f t="shared" ca="1" si="64"/>
        <v/>
      </c>
      <c r="I303" s="69" t="str">
        <f t="shared" ca="1" si="65"/>
        <v/>
      </c>
      <c r="J303" s="69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69" t="str">
        <f t="shared" ca="1" si="64"/>
        <v/>
      </c>
      <c r="I304" s="69" t="str">
        <f t="shared" ca="1" si="65"/>
        <v/>
      </c>
      <c r="J304" s="69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69" t="str">
        <f t="shared" ca="1" si="64"/>
        <v/>
      </c>
      <c r="I305" s="69" t="str">
        <f t="shared" ca="1" si="65"/>
        <v/>
      </c>
      <c r="J305" s="69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69" t="str">
        <f t="shared" ca="1" si="64"/>
        <v/>
      </c>
      <c r="I306" s="69" t="str">
        <f t="shared" ca="1" si="65"/>
        <v/>
      </c>
      <c r="J306" s="69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69" t="str">
        <f t="shared" ca="1" si="64"/>
        <v/>
      </c>
      <c r="I307" s="69" t="str">
        <f t="shared" ca="1" si="65"/>
        <v/>
      </c>
      <c r="J307" s="69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69" t="str">
        <f t="shared" ca="1" si="64"/>
        <v/>
      </c>
      <c r="I308" s="69" t="str">
        <f t="shared" ca="1" si="65"/>
        <v/>
      </c>
      <c r="J308" s="69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69" t="str">
        <f t="shared" ca="1" si="64"/>
        <v/>
      </c>
      <c r="I309" s="69" t="str">
        <f t="shared" ca="1" si="65"/>
        <v/>
      </c>
      <c r="J309" s="69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69" t="str">
        <f t="shared" ca="1" si="64"/>
        <v/>
      </c>
      <c r="I310" s="69" t="str">
        <f t="shared" ca="1" si="65"/>
        <v/>
      </c>
      <c r="J310" s="69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69" t="str">
        <f t="shared" ca="1" si="64"/>
        <v/>
      </c>
      <c r="I311" s="69" t="str">
        <f t="shared" ca="1" si="65"/>
        <v/>
      </c>
      <c r="J311" s="69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69" t="str">
        <f t="shared" ca="1" si="64"/>
        <v/>
      </c>
      <c r="I312" s="69" t="str">
        <f t="shared" ca="1" si="65"/>
        <v/>
      </c>
      <c r="J312" s="69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69" t="str">
        <f t="shared" ca="1" si="64"/>
        <v/>
      </c>
      <c r="I313" s="69" t="str">
        <f t="shared" ca="1" si="65"/>
        <v/>
      </c>
      <c r="J313" s="69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69" t="str">
        <f t="shared" ca="1" si="64"/>
        <v/>
      </c>
      <c r="I314" s="69" t="str">
        <f t="shared" ca="1" si="65"/>
        <v/>
      </c>
      <c r="J314" s="69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69" t="str">
        <f t="shared" ca="1" si="64"/>
        <v/>
      </c>
      <c r="I315" s="69" t="str">
        <f t="shared" ca="1" si="65"/>
        <v/>
      </c>
      <c r="J315" s="69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69" t="str">
        <f t="shared" ca="1" si="64"/>
        <v/>
      </c>
      <c r="I316" s="69" t="str">
        <f t="shared" ca="1" si="65"/>
        <v/>
      </c>
      <c r="J316" s="69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69" t="str">
        <f t="shared" ca="1" si="64"/>
        <v/>
      </c>
      <c r="I317" s="69" t="str">
        <f t="shared" ca="1" si="65"/>
        <v/>
      </c>
      <c r="J317" s="69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69" t="str">
        <f t="shared" ca="1" si="64"/>
        <v/>
      </c>
      <c r="I318" s="69" t="str">
        <f t="shared" ca="1" si="65"/>
        <v/>
      </c>
      <c r="J318" s="69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69" t="str">
        <f t="shared" ca="1" si="64"/>
        <v/>
      </c>
      <c r="I319" s="69" t="str">
        <f t="shared" ca="1" si="65"/>
        <v/>
      </c>
      <c r="J319" s="69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69" t="str">
        <f t="shared" ca="1" si="64"/>
        <v/>
      </c>
      <c r="I320" s="69" t="str">
        <f t="shared" ca="1" si="65"/>
        <v/>
      </c>
      <c r="J320" s="69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69" t="str">
        <f t="shared" ca="1" si="64"/>
        <v/>
      </c>
      <c r="I321" s="69" t="str">
        <f t="shared" ca="1" si="65"/>
        <v/>
      </c>
      <c r="J321" s="69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69" t="str">
        <f t="shared" ca="1" si="64"/>
        <v/>
      </c>
      <c r="I322" s="69" t="str">
        <f t="shared" ca="1" si="65"/>
        <v/>
      </c>
      <c r="J322" s="69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69" t="str">
        <f t="shared" ca="1" si="64"/>
        <v/>
      </c>
      <c r="I323" s="69" t="str">
        <f t="shared" ca="1" si="65"/>
        <v/>
      </c>
      <c r="J323" s="69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69" t="str">
        <f t="shared" ref="H324:H387" ca="1" si="77">IFERROR(IF($C324="","",D324/$G324),"")</f>
        <v/>
      </c>
      <c r="I324" s="69" t="str">
        <f t="shared" ref="I324:I387" ca="1" si="78">IFERROR(IF($C324="","",E324/$G324),"")</f>
        <v/>
      </c>
      <c r="J324" s="69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69" t="str">
        <f t="shared" ca="1" si="77"/>
        <v/>
      </c>
      <c r="I387" s="69" t="str">
        <f t="shared" ca="1" si="78"/>
        <v/>
      </c>
      <c r="J387" s="69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69" t="str">
        <f t="shared" ref="H388:H451" ca="1" si="90">IFERROR(IF($C388="","",D388/$G388),"")</f>
        <v/>
      </c>
      <c r="I388" s="69" t="str">
        <f t="shared" ref="I388:I451" ca="1" si="91">IFERROR(IF($C388="","",E388/$G388),"")</f>
        <v/>
      </c>
      <c r="J388" s="69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69" t="str">
        <f t="shared" ca="1" si="90"/>
        <v/>
      </c>
      <c r="I389" s="69" t="str">
        <f t="shared" ca="1" si="91"/>
        <v/>
      </c>
      <c r="J389" s="69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69" t="str">
        <f t="shared" ca="1" si="90"/>
        <v/>
      </c>
      <c r="I390" s="69" t="str">
        <f t="shared" ca="1" si="91"/>
        <v/>
      </c>
      <c r="J390" s="69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69" t="str">
        <f t="shared" ca="1" si="90"/>
        <v/>
      </c>
      <c r="I391" s="69" t="str">
        <f t="shared" ca="1" si="91"/>
        <v/>
      </c>
      <c r="J391" s="69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69" t="str">
        <f t="shared" ca="1" si="90"/>
        <v/>
      </c>
      <c r="I392" s="69" t="str">
        <f t="shared" ca="1" si="91"/>
        <v/>
      </c>
      <c r="J392" s="69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69" t="str">
        <f t="shared" ca="1" si="90"/>
        <v/>
      </c>
      <c r="I393" s="69" t="str">
        <f t="shared" ca="1" si="91"/>
        <v/>
      </c>
      <c r="J393" s="69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69" t="str">
        <f t="shared" ca="1" si="90"/>
        <v/>
      </c>
      <c r="I394" s="69" t="str">
        <f t="shared" ca="1" si="91"/>
        <v/>
      </c>
      <c r="J394" s="69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69" t="str">
        <f t="shared" ca="1" si="90"/>
        <v/>
      </c>
      <c r="I395" s="69" t="str">
        <f t="shared" ca="1" si="91"/>
        <v/>
      </c>
      <c r="J395" s="69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69" t="str">
        <f t="shared" ca="1" si="90"/>
        <v/>
      </c>
      <c r="I396" s="69" t="str">
        <f t="shared" ca="1" si="91"/>
        <v/>
      </c>
      <c r="J396" s="69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69" t="str">
        <f t="shared" ca="1" si="90"/>
        <v/>
      </c>
      <c r="I397" s="69" t="str">
        <f t="shared" ca="1" si="91"/>
        <v/>
      </c>
      <c r="J397" s="69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69" t="str">
        <f t="shared" ca="1" si="90"/>
        <v/>
      </c>
      <c r="I398" s="69" t="str">
        <f t="shared" ca="1" si="91"/>
        <v/>
      </c>
      <c r="J398" s="69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69" t="str">
        <f t="shared" ca="1" si="90"/>
        <v/>
      </c>
      <c r="I399" s="69" t="str">
        <f t="shared" ca="1" si="91"/>
        <v/>
      </c>
      <c r="J399" s="69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69" t="str">
        <f t="shared" ca="1" si="90"/>
        <v/>
      </c>
      <c r="I400" s="69" t="str">
        <f t="shared" ca="1" si="91"/>
        <v/>
      </c>
      <c r="J400" s="69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69" t="str">
        <f t="shared" ca="1" si="90"/>
        <v/>
      </c>
      <c r="I401" s="69" t="str">
        <f t="shared" ca="1" si="91"/>
        <v/>
      </c>
      <c r="J401" s="69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69" t="str">
        <f t="shared" ca="1" si="90"/>
        <v/>
      </c>
      <c r="I402" s="69" t="str">
        <f t="shared" ca="1" si="91"/>
        <v/>
      </c>
      <c r="J402" s="69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69" t="str">
        <f t="shared" ca="1" si="90"/>
        <v/>
      </c>
      <c r="I403" s="69" t="str">
        <f t="shared" ca="1" si="91"/>
        <v/>
      </c>
      <c r="J403" s="69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69" t="str">
        <f t="shared" ca="1" si="90"/>
        <v/>
      </c>
      <c r="I404" s="69" t="str">
        <f t="shared" ca="1" si="91"/>
        <v/>
      </c>
      <c r="J404" s="69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69" t="str">
        <f t="shared" ca="1" si="90"/>
        <v/>
      </c>
      <c r="I405" s="69" t="str">
        <f t="shared" ca="1" si="91"/>
        <v/>
      </c>
      <c r="J405" s="69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69" t="str">
        <f t="shared" ca="1" si="90"/>
        <v/>
      </c>
      <c r="I406" s="69" t="str">
        <f t="shared" ca="1" si="91"/>
        <v/>
      </c>
      <c r="J406" s="69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69" t="str">
        <f t="shared" ca="1" si="90"/>
        <v/>
      </c>
      <c r="I407" s="69" t="str">
        <f t="shared" ca="1" si="91"/>
        <v/>
      </c>
      <c r="J407" s="69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69" t="str">
        <f t="shared" ca="1" si="90"/>
        <v/>
      </c>
      <c r="I408" s="69" t="str">
        <f t="shared" ca="1" si="91"/>
        <v/>
      </c>
      <c r="J408" s="69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69" t="str">
        <f t="shared" ca="1" si="90"/>
        <v/>
      </c>
      <c r="I409" s="69" t="str">
        <f t="shared" ca="1" si="91"/>
        <v/>
      </c>
      <c r="J409" s="69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69" t="str">
        <f t="shared" ca="1" si="90"/>
        <v/>
      </c>
      <c r="I410" s="69" t="str">
        <f t="shared" ca="1" si="91"/>
        <v/>
      </c>
      <c r="J410" s="69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69" t="str">
        <f t="shared" ca="1" si="90"/>
        <v/>
      </c>
      <c r="I411" s="69" t="str">
        <f t="shared" ca="1" si="91"/>
        <v/>
      </c>
      <c r="J411" s="69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69" t="str">
        <f t="shared" ca="1" si="90"/>
        <v/>
      </c>
      <c r="I412" s="69" t="str">
        <f t="shared" ca="1" si="91"/>
        <v/>
      </c>
      <c r="J412" s="69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69" t="str">
        <f t="shared" ca="1" si="90"/>
        <v/>
      </c>
      <c r="I413" s="69" t="str">
        <f t="shared" ca="1" si="91"/>
        <v/>
      </c>
      <c r="J413" s="69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69" t="str">
        <f t="shared" ca="1" si="90"/>
        <v/>
      </c>
      <c r="I414" s="69" t="str">
        <f t="shared" ca="1" si="91"/>
        <v/>
      </c>
      <c r="J414" s="69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69" t="str">
        <f t="shared" ca="1" si="90"/>
        <v/>
      </c>
      <c r="I415" s="69" t="str">
        <f t="shared" ca="1" si="91"/>
        <v/>
      </c>
      <c r="J415" s="69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69" t="str">
        <f t="shared" ca="1" si="90"/>
        <v/>
      </c>
      <c r="I416" s="69" t="str">
        <f t="shared" ca="1" si="91"/>
        <v/>
      </c>
      <c r="J416" s="69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69" t="str">
        <f t="shared" ca="1" si="90"/>
        <v/>
      </c>
      <c r="I417" s="69" t="str">
        <f t="shared" ca="1" si="91"/>
        <v/>
      </c>
      <c r="J417" s="69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69" t="str">
        <f t="shared" ca="1" si="90"/>
        <v/>
      </c>
      <c r="I418" s="69" t="str">
        <f t="shared" ca="1" si="91"/>
        <v/>
      </c>
      <c r="J418" s="69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69" t="str">
        <f t="shared" ca="1" si="90"/>
        <v/>
      </c>
      <c r="I419" s="69" t="str">
        <f t="shared" ca="1" si="91"/>
        <v/>
      </c>
      <c r="J419" s="69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69" t="str">
        <f t="shared" ca="1" si="90"/>
        <v/>
      </c>
      <c r="I420" s="69" t="str">
        <f t="shared" ca="1" si="91"/>
        <v/>
      </c>
      <c r="J420" s="69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69" t="str">
        <f t="shared" ca="1" si="90"/>
        <v/>
      </c>
      <c r="I421" s="69" t="str">
        <f t="shared" ca="1" si="91"/>
        <v/>
      </c>
      <c r="J421" s="69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69" t="str">
        <f t="shared" ca="1" si="90"/>
        <v/>
      </c>
      <c r="I422" s="69" t="str">
        <f t="shared" ca="1" si="91"/>
        <v/>
      </c>
      <c r="J422" s="69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69" t="str">
        <f t="shared" ca="1" si="90"/>
        <v/>
      </c>
      <c r="I423" s="69" t="str">
        <f t="shared" ca="1" si="91"/>
        <v/>
      </c>
      <c r="J423" s="69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69" t="str">
        <f t="shared" ca="1" si="90"/>
        <v/>
      </c>
      <c r="I424" s="69" t="str">
        <f t="shared" ca="1" si="91"/>
        <v/>
      </c>
      <c r="J424" s="69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69" t="str">
        <f t="shared" ca="1" si="90"/>
        <v/>
      </c>
      <c r="I425" s="69" t="str">
        <f t="shared" ca="1" si="91"/>
        <v/>
      </c>
      <c r="J425" s="69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69" t="str">
        <f t="shared" ca="1" si="90"/>
        <v/>
      </c>
      <c r="I426" s="69" t="str">
        <f t="shared" ca="1" si="91"/>
        <v/>
      </c>
      <c r="J426" s="69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69" t="str">
        <f t="shared" ca="1" si="90"/>
        <v/>
      </c>
      <c r="I427" s="69" t="str">
        <f t="shared" ca="1" si="91"/>
        <v/>
      </c>
      <c r="J427" s="69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69" t="str">
        <f t="shared" ca="1" si="90"/>
        <v/>
      </c>
      <c r="I428" s="69" t="str">
        <f t="shared" ca="1" si="91"/>
        <v/>
      </c>
      <c r="J428" s="69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69" t="str">
        <f t="shared" ca="1" si="90"/>
        <v/>
      </c>
      <c r="I429" s="69" t="str">
        <f t="shared" ca="1" si="91"/>
        <v/>
      </c>
      <c r="J429" s="69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69" t="str">
        <f t="shared" ca="1" si="90"/>
        <v/>
      </c>
      <c r="I430" s="69" t="str">
        <f t="shared" ca="1" si="91"/>
        <v/>
      </c>
      <c r="J430" s="69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69" t="str">
        <f t="shared" ca="1" si="90"/>
        <v/>
      </c>
      <c r="I431" s="69" t="str">
        <f t="shared" ca="1" si="91"/>
        <v/>
      </c>
      <c r="J431" s="69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69" t="str">
        <f t="shared" ca="1" si="90"/>
        <v/>
      </c>
      <c r="I432" s="69" t="str">
        <f t="shared" ca="1" si="91"/>
        <v/>
      </c>
      <c r="J432" s="69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69" t="str">
        <f t="shared" ca="1" si="90"/>
        <v/>
      </c>
      <c r="I433" s="69" t="str">
        <f t="shared" ca="1" si="91"/>
        <v/>
      </c>
      <c r="J433" s="69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69" t="str">
        <f t="shared" ca="1" si="90"/>
        <v/>
      </c>
      <c r="I434" s="69" t="str">
        <f t="shared" ca="1" si="91"/>
        <v/>
      </c>
      <c r="J434" s="69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69" t="str">
        <f t="shared" ca="1" si="90"/>
        <v/>
      </c>
      <c r="I435" s="69" t="str">
        <f t="shared" ca="1" si="91"/>
        <v/>
      </c>
      <c r="J435" s="69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69" t="str">
        <f t="shared" ca="1" si="90"/>
        <v/>
      </c>
      <c r="I436" s="69" t="str">
        <f t="shared" ca="1" si="91"/>
        <v/>
      </c>
      <c r="J436" s="69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69" t="str">
        <f t="shared" ca="1" si="90"/>
        <v/>
      </c>
      <c r="I437" s="69" t="str">
        <f t="shared" ca="1" si="91"/>
        <v/>
      </c>
      <c r="J437" s="69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69" t="str">
        <f t="shared" ca="1" si="90"/>
        <v/>
      </c>
      <c r="I438" s="69" t="str">
        <f t="shared" ca="1" si="91"/>
        <v/>
      </c>
      <c r="J438" s="69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69" t="str">
        <f t="shared" ca="1" si="90"/>
        <v/>
      </c>
      <c r="I439" s="69" t="str">
        <f t="shared" ca="1" si="91"/>
        <v/>
      </c>
      <c r="J439" s="69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69" t="str">
        <f t="shared" ca="1" si="90"/>
        <v/>
      </c>
      <c r="I440" s="69" t="str">
        <f t="shared" ca="1" si="91"/>
        <v/>
      </c>
      <c r="J440" s="69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69" t="str">
        <f t="shared" ca="1" si="90"/>
        <v/>
      </c>
      <c r="I441" s="69" t="str">
        <f t="shared" ca="1" si="91"/>
        <v/>
      </c>
      <c r="J441" s="69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69" t="str">
        <f t="shared" ca="1" si="90"/>
        <v/>
      </c>
      <c r="I442" s="69" t="str">
        <f t="shared" ca="1" si="91"/>
        <v/>
      </c>
      <c r="J442" s="69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69" t="str">
        <f t="shared" ca="1" si="90"/>
        <v/>
      </c>
      <c r="I443" s="69" t="str">
        <f t="shared" ca="1" si="91"/>
        <v/>
      </c>
      <c r="J443" s="69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69" t="str">
        <f t="shared" ca="1" si="90"/>
        <v/>
      </c>
      <c r="I444" s="69" t="str">
        <f t="shared" ca="1" si="91"/>
        <v/>
      </c>
      <c r="J444" s="69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69" t="str">
        <f t="shared" ca="1" si="90"/>
        <v/>
      </c>
      <c r="I445" s="69" t="str">
        <f t="shared" ca="1" si="91"/>
        <v/>
      </c>
      <c r="J445" s="69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69" t="str">
        <f t="shared" ca="1" si="90"/>
        <v/>
      </c>
      <c r="I446" s="69" t="str">
        <f t="shared" ca="1" si="91"/>
        <v/>
      </c>
      <c r="J446" s="69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69" t="str">
        <f t="shared" ca="1" si="90"/>
        <v/>
      </c>
      <c r="I447" s="69" t="str">
        <f t="shared" ca="1" si="91"/>
        <v/>
      </c>
      <c r="J447" s="69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69" t="str">
        <f t="shared" ca="1" si="90"/>
        <v/>
      </c>
      <c r="I448" s="69" t="str">
        <f t="shared" ca="1" si="91"/>
        <v/>
      </c>
      <c r="J448" s="69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69" t="str">
        <f t="shared" ca="1" si="90"/>
        <v/>
      </c>
      <c r="I449" s="69" t="str">
        <f t="shared" ca="1" si="91"/>
        <v/>
      </c>
      <c r="J449" s="69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69" t="str">
        <f t="shared" ca="1" si="90"/>
        <v/>
      </c>
      <c r="I450" s="69" t="str">
        <f t="shared" ca="1" si="91"/>
        <v/>
      </c>
      <c r="J450" s="69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69" t="str">
        <f t="shared" ca="1" si="90"/>
        <v/>
      </c>
      <c r="I451" s="69" t="str">
        <f t="shared" ca="1" si="91"/>
        <v/>
      </c>
      <c r="J451" s="69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69" t="str">
        <f t="shared" ref="H452:H500" ca="1" si="103">IFERROR(IF($C452="","",D452/$G452),"")</f>
        <v/>
      </c>
      <c r="I452" s="69" t="str">
        <f t="shared" ref="I452:I500" ca="1" si="104">IFERROR(IF($C452="","",E452/$G452),"")</f>
        <v/>
      </c>
      <c r="J452" s="69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69" t="str">
        <f t="shared" ca="1" si="103"/>
        <v/>
      </c>
      <c r="I453" s="69" t="str">
        <f t="shared" ca="1" si="104"/>
        <v/>
      </c>
      <c r="J453" s="69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69" t="str">
        <f t="shared" ca="1" si="103"/>
        <v/>
      </c>
      <c r="I454" s="69" t="str">
        <f t="shared" ca="1" si="104"/>
        <v/>
      </c>
      <c r="J454" s="69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69" t="str">
        <f t="shared" ca="1" si="103"/>
        <v/>
      </c>
      <c r="I455" s="69" t="str">
        <f t="shared" ca="1" si="104"/>
        <v/>
      </c>
      <c r="J455" s="69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69" t="str">
        <f t="shared" ca="1" si="103"/>
        <v/>
      </c>
      <c r="I456" s="69" t="str">
        <f t="shared" ca="1" si="104"/>
        <v/>
      </c>
      <c r="J456" s="69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69" t="str">
        <f t="shared" ca="1" si="103"/>
        <v/>
      </c>
      <c r="I457" s="69" t="str">
        <f t="shared" ca="1" si="104"/>
        <v/>
      </c>
      <c r="J457" s="69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69" t="str">
        <f t="shared" ca="1" si="103"/>
        <v/>
      </c>
      <c r="I458" s="69" t="str">
        <f t="shared" ca="1" si="104"/>
        <v/>
      </c>
      <c r="J458" s="69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69" t="str">
        <f t="shared" ca="1" si="103"/>
        <v/>
      </c>
      <c r="I459" s="69" t="str">
        <f t="shared" ca="1" si="104"/>
        <v/>
      </c>
      <c r="J459" s="69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69" t="str">
        <f t="shared" ca="1" si="103"/>
        <v/>
      </c>
      <c r="I460" s="69" t="str">
        <f t="shared" ca="1" si="104"/>
        <v/>
      </c>
      <c r="J460" s="69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69" t="str">
        <f t="shared" ca="1" si="103"/>
        <v/>
      </c>
      <c r="I461" s="69" t="str">
        <f t="shared" ca="1" si="104"/>
        <v/>
      </c>
      <c r="J461" s="69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69" t="str">
        <f t="shared" ca="1" si="103"/>
        <v/>
      </c>
      <c r="I462" s="69" t="str">
        <f t="shared" ca="1" si="104"/>
        <v/>
      </c>
      <c r="J462" s="69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69" t="str">
        <f t="shared" ca="1" si="103"/>
        <v/>
      </c>
      <c r="I463" s="69" t="str">
        <f t="shared" ca="1" si="104"/>
        <v/>
      </c>
      <c r="J463" s="69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69" t="str">
        <f t="shared" ca="1" si="103"/>
        <v/>
      </c>
      <c r="I464" s="69" t="str">
        <f t="shared" ca="1" si="104"/>
        <v/>
      </c>
      <c r="J464" s="69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69" t="str">
        <f t="shared" ca="1" si="103"/>
        <v/>
      </c>
      <c r="I465" s="69" t="str">
        <f t="shared" ca="1" si="104"/>
        <v/>
      </c>
      <c r="J465" s="69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69" t="str">
        <f t="shared" ca="1" si="103"/>
        <v/>
      </c>
      <c r="I466" s="69" t="str">
        <f t="shared" ca="1" si="104"/>
        <v/>
      </c>
      <c r="J466" s="69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69" t="str">
        <f t="shared" ca="1" si="103"/>
        <v/>
      </c>
      <c r="I467" s="69" t="str">
        <f t="shared" ca="1" si="104"/>
        <v/>
      </c>
      <c r="J467" s="69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69" t="str">
        <f t="shared" ca="1" si="103"/>
        <v/>
      </c>
      <c r="I468" s="69" t="str">
        <f t="shared" ca="1" si="104"/>
        <v/>
      </c>
      <c r="J468" s="69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69" t="str">
        <f t="shared" ca="1" si="103"/>
        <v/>
      </c>
      <c r="I469" s="69" t="str">
        <f t="shared" ca="1" si="104"/>
        <v/>
      </c>
      <c r="J469" s="69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69" t="str">
        <f t="shared" ca="1" si="103"/>
        <v/>
      </c>
      <c r="I470" s="69" t="str">
        <f t="shared" ca="1" si="104"/>
        <v/>
      </c>
      <c r="J470" s="69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69" t="str">
        <f t="shared" ca="1" si="103"/>
        <v/>
      </c>
      <c r="I471" s="69" t="str">
        <f t="shared" ca="1" si="104"/>
        <v/>
      </c>
      <c r="J471" s="69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69" t="str">
        <f t="shared" ca="1" si="103"/>
        <v/>
      </c>
      <c r="I472" s="69" t="str">
        <f t="shared" ca="1" si="104"/>
        <v/>
      </c>
      <c r="J472" s="69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69" t="str">
        <f t="shared" ca="1" si="103"/>
        <v/>
      </c>
      <c r="I473" s="69" t="str">
        <f t="shared" ca="1" si="104"/>
        <v/>
      </c>
      <c r="J473" s="69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69" t="str">
        <f t="shared" ca="1" si="103"/>
        <v/>
      </c>
      <c r="I474" s="69" t="str">
        <f t="shared" ca="1" si="104"/>
        <v/>
      </c>
      <c r="J474" s="69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69" t="str">
        <f t="shared" ca="1" si="103"/>
        <v/>
      </c>
      <c r="I475" s="69" t="str">
        <f t="shared" ca="1" si="104"/>
        <v/>
      </c>
      <c r="J475" s="69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69" t="str">
        <f t="shared" ca="1" si="103"/>
        <v/>
      </c>
      <c r="I476" s="69" t="str">
        <f t="shared" ca="1" si="104"/>
        <v/>
      </c>
      <c r="J476" s="69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69" t="str">
        <f t="shared" ca="1" si="103"/>
        <v/>
      </c>
      <c r="I477" s="69" t="str">
        <f t="shared" ca="1" si="104"/>
        <v/>
      </c>
      <c r="J477" s="69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69" t="str">
        <f t="shared" ca="1" si="103"/>
        <v/>
      </c>
      <c r="I478" s="69" t="str">
        <f t="shared" ca="1" si="104"/>
        <v/>
      </c>
      <c r="J478" s="69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69" t="str">
        <f t="shared" ca="1" si="103"/>
        <v/>
      </c>
      <c r="I479" s="69" t="str">
        <f t="shared" ca="1" si="104"/>
        <v/>
      </c>
      <c r="J479" s="69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69" t="str">
        <f t="shared" ca="1" si="103"/>
        <v/>
      </c>
      <c r="I480" s="69" t="str">
        <f t="shared" ca="1" si="104"/>
        <v/>
      </c>
      <c r="J480" s="69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69" t="str">
        <f t="shared" ca="1" si="103"/>
        <v/>
      </c>
      <c r="I481" s="69" t="str">
        <f t="shared" ca="1" si="104"/>
        <v/>
      </c>
      <c r="J481" s="69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69" t="str">
        <f t="shared" ca="1" si="103"/>
        <v/>
      </c>
      <c r="I482" s="69" t="str">
        <f t="shared" ca="1" si="104"/>
        <v/>
      </c>
      <c r="J482" s="69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69" t="str">
        <f t="shared" ca="1" si="103"/>
        <v/>
      </c>
      <c r="I483" s="69" t="str">
        <f t="shared" ca="1" si="104"/>
        <v/>
      </c>
      <c r="J483" s="69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69" t="str">
        <f t="shared" ca="1" si="103"/>
        <v/>
      </c>
      <c r="I484" s="69" t="str">
        <f t="shared" ca="1" si="104"/>
        <v/>
      </c>
      <c r="J484" s="69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69" t="str">
        <f t="shared" ca="1" si="103"/>
        <v/>
      </c>
      <c r="I485" s="69" t="str">
        <f t="shared" ca="1" si="104"/>
        <v/>
      </c>
      <c r="J485" s="69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69" t="str">
        <f t="shared" ca="1" si="103"/>
        <v/>
      </c>
      <c r="I486" s="69" t="str">
        <f t="shared" ca="1" si="104"/>
        <v/>
      </c>
      <c r="J486" s="69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69" t="str">
        <f t="shared" ca="1" si="103"/>
        <v/>
      </c>
      <c r="I487" s="69" t="str">
        <f t="shared" ca="1" si="104"/>
        <v/>
      </c>
      <c r="J487" s="69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69" t="str">
        <f t="shared" ca="1" si="103"/>
        <v/>
      </c>
      <c r="I488" s="69" t="str">
        <f t="shared" ca="1" si="104"/>
        <v/>
      </c>
      <c r="J488" s="69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69" t="str">
        <f t="shared" ca="1" si="103"/>
        <v/>
      </c>
      <c r="I489" s="69" t="str">
        <f t="shared" ca="1" si="104"/>
        <v/>
      </c>
      <c r="J489" s="69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69" t="str">
        <f t="shared" ca="1" si="103"/>
        <v/>
      </c>
      <c r="I490" s="69" t="str">
        <f t="shared" ca="1" si="104"/>
        <v/>
      </c>
      <c r="J490" s="69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69" t="str">
        <f t="shared" ca="1" si="103"/>
        <v/>
      </c>
      <c r="I491" s="69" t="str">
        <f t="shared" ca="1" si="104"/>
        <v/>
      </c>
      <c r="J491" s="69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69" t="str">
        <f t="shared" ca="1" si="103"/>
        <v/>
      </c>
      <c r="I492" s="69" t="str">
        <f t="shared" ca="1" si="104"/>
        <v/>
      </c>
      <c r="J492" s="69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69" t="str">
        <f t="shared" ca="1" si="103"/>
        <v/>
      </c>
      <c r="I493" s="69" t="str">
        <f t="shared" ca="1" si="104"/>
        <v/>
      </c>
      <c r="J493" s="69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69" t="str">
        <f t="shared" ca="1" si="103"/>
        <v/>
      </c>
      <c r="I494" s="69" t="str">
        <f t="shared" ca="1" si="104"/>
        <v/>
      </c>
      <c r="J494" s="69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69" t="str">
        <f t="shared" ca="1" si="103"/>
        <v/>
      </c>
      <c r="I495" s="69" t="str">
        <f t="shared" ca="1" si="104"/>
        <v/>
      </c>
      <c r="J495" s="69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69" t="str">
        <f t="shared" ca="1" si="103"/>
        <v/>
      </c>
      <c r="I496" s="69" t="str">
        <f t="shared" ca="1" si="104"/>
        <v/>
      </c>
      <c r="J496" s="69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69" t="str">
        <f t="shared" ca="1" si="103"/>
        <v/>
      </c>
      <c r="I497" s="69" t="str">
        <f t="shared" ca="1" si="104"/>
        <v/>
      </c>
      <c r="J497" s="69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69" t="str">
        <f t="shared" ca="1" si="103"/>
        <v/>
      </c>
      <c r="I498" s="69" t="str">
        <f t="shared" ca="1" si="104"/>
        <v/>
      </c>
      <c r="J498" s="69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69" t="str">
        <f t="shared" ca="1" si="103"/>
        <v/>
      </c>
      <c r="I499" s="69" t="str">
        <f t="shared" ca="1" si="104"/>
        <v/>
      </c>
      <c r="J499" s="69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7" customFormat="1" ht="15.75" thickBot="1">
      <c r="C500" s="67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69" t="str">
        <f t="shared" ca="1" si="103"/>
        <v/>
      </c>
      <c r="I500" s="69" t="str">
        <f t="shared" ca="1" si="104"/>
        <v/>
      </c>
      <c r="J500" s="69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2"/>
        <filter val="15"/>
        <filter val="17"/>
        <filter val="2"/>
        <filter val="26"/>
        <filter val="4"/>
        <filter val="7"/>
        <filter val="8"/>
        <filter val="9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Y21" sqref="Y21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filterMode="1">
    <tabColor theme="3" tint="0.59999389629810485"/>
  </sheetPr>
  <dimension ref="A1:AJ501"/>
  <sheetViews>
    <sheetView zoomScale="80" zoomScaleNormal="80" workbookViewId="0">
      <selection activeCell="R9" sqref="R9:R11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126</v>
      </c>
      <c r="B2">
        <f ca="1">MAX('Program and Results'!$AC:$AC)</f>
        <v>34</v>
      </c>
      <c r="C2">
        <f ca="1">MIN('Program and Results'!$AC:$AC)</f>
        <v>-26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1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1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3</v>
      </c>
      <c r="N2" s="63">
        <f ca="1">INDEX($C:$C,MATCH("first",$AJ:$AJ,0))</f>
        <v>-26</v>
      </c>
      <c r="O2" s="64">
        <f ca="1">IFERROR(IF(N2+$M$2&gt;MAX($C$2:$C$500),"+",N2+($M$2-0.01%)),"")</f>
        <v>-23.0001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-25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0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0</v>
      </c>
      <c r="H3" s="69" t="str">
        <f t="shared" ref="H3:H66" ca="1" si="2">IFERROR(IF($C3="","",D3/$G3),"")</f>
        <v/>
      </c>
      <c r="I3" s="69" t="str">
        <f t="shared" ref="I3:I66" ca="1" si="3">IFERROR(IF($C3="","",E3/$G3),"")</f>
        <v/>
      </c>
      <c r="J3" s="69" t="str">
        <f t="shared" ref="J3:J66" ca="1" si="4">IFERROR(IF($C3="","",F3/$G3),"")</f>
        <v/>
      </c>
      <c r="L3" s="51"/>
      <c r="M3" s="51"/>
      <c r="N3" s="64">
        <f ca="1">IFERROR(IF(N2+$M$2&gt;MAX($C$2:$C$500),"",N2+$M$2),"")</f>
        <v>-23</v>
      </c>
      <c r="O3" s="64">
        <f ca="1">IFERROR(IF(N3+$M$2&gt;MAX($C$2:$C$500),"+",N3+($M$2-0.01%)),"")</f>
        <v>-20.0001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1</v>
      </c>
      <c r="S3" s="4">
        <f t="shared" ref="S3:S66" ca="1" si="8">IF(N3="","",SUM(P3:R3))</f>
        <v>1</v>
      </c>
      <c r="T3" s="61">
        <f t="shared" ref="T3:T66" ca="1" si="9">IFERROR(IF($N3="","",P3/$S3),"")</f>
        <v>0</v>
      </c>
      <c r="U3" s="61">
        <f t="shared" ref="U3:U66" ca="1" si="10">IFERROR(IF($N3="","",Q3/$S3),"")</f>
        <v>0</v>
      </c>
      <c r="V3" s="61">
        <f t="shared" ref="V3:V66" ca="1" si="11">IFERROR(IF($N3="","",R3/$S3),"")</f>
        <v>1</v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2">IF(G3=0,"not first",IF(G3&gt;0,"first",""))</f>
        <v>not first</v>
      </c>
    </row>
    <row r="4" spans="1:36">
      <c r="C4">
        <f t="shared" ref="C4:C67" ca="1" si="13">IFERROR(IF(C3+1&gt;$B$2,"",C3+1),"")</f>
        <v>-24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0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0</v>
      </c>
      <c r="H4" s="69" t="str">
        <f t="shared" ca="1" si="2"/>
        <v/>
      </c>
      <c r="I4" s="69" t="str">
        <f t="shared" ca="1" si="3"/>
        <v/>
      </c>
      <c r="J4" s="69" t="str">
        <f t="shared" ca="1" si="4"/>
        <v/>
      </c>
      <c r="L4" s="51"/>
      <c r="M4" s="51"/>
      <c r="N4" s="64">
        <f t="shared" ref="N4:N67" ca="1" si="14">IFERROR(IF(N3+$M$2&gt;MAX($C$2:$C$500),"",N3+$M$2),"")</f>
        <v>-20</v>
      </c>
      <c r="O4" s="64">
        <f t="shared" ref="O4:O67" ca="1" si="15">IFERROR(IF(N4+$M$2&gt;MAX($C$2:$C$500),"+",N4+($M$2-0.01%)),"")</f>
        <v>-17.0001</v>
      </c>
      <c r="P4" s="36">
        <f t="shared" ca="1" si="5"/>
        <v>0</v>
      </c>
      <c r="Q4" s="36">
        <f t="shared" ca="1" si="6"/>
        <v>2</v>
      </c>
      <c r="R4" s="36">
        <f t="shared" ca="1" si="7"/>
        <v>0</v>
      </c>
      <c r="S4" s="4">
        <f t="shared" ca="1" si="8"/>
        <v>2</v>
      </c>
      <c r="T4" s="61">
        <f t="shared" ca="1" si="9"/>
        <v>0</v>
      </c>
      <c r="U4" s="61">
        <f t="shared" ca="1" si="10"/>
        <v>1</v>
      </c>
      <c r="V4" s="61">
        <f t="shared" ca="1" si="11"/>
        <v>0</v>
      </c>
      <c r="X4" s="152"/>
      <c r="Y4" s="152"/>
      <c r="Z4" s="152"/>
      <c r="AA4" s="152"/>
      <c r="AB4" s="152"/>
      <c r="AC4" s="152"/>
      <c r="AD4" s="152"/>
      <c r="AJ4" t="str">
        <f t="shared" ca="1" si="12"/>
        <v>not first</v>
      </c>
    </row>
    <row r="5" spans="1:36">
      <c r="C5">
        <f t="shared" ca="1" si="13"/>
        <v>-23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69" t="str">
        <f t="shared" ca="1" si="2"/>
        <v/>
      </c>
      <c r="I5" s="69" t="str">
        <f t="shared" ca="1" si="3"/>
        <v/>
      </c>
      <c r="J5" s="69" t="str">
        <f t="shared" ca="1" si="4"/>
        <v/>
      </c>
      <c r="L5" s="51"/>
      <c r="M5" s="51"/>
      <c r="N5" s="64">
        <f t="shared" ca="1" si="14"/>
        <v>-17</v>
      </c>
      <c r="O5" s="64">
        <f t="shared" ca="1" si="15"/>
        <v>-14.0001</v>
      </c>
      <c r="P5" s="36">
        <f t="shared" ca="1" si="5"/>
        <v>1</v>
      </c>
      <c r="Q5" s="36">
        <f t="shared" ca="1" si="6"/>
        <v>1</v>
      </c>
      <c r="R5" s="36">
        <f t="shared" ca="1" si="7"/>
        <v>0</v>
      </c>
      <c r="S5" s="4">
        <f t="shared" ca="1" si="8"/>
        <v>2</v>
      </c>
      <c r="T5" s="61">
        <f t="shared" ca="1" si="9"/>
        <v>0.5</v>
      </c>
      <c r="U5" s="61">
        <f t="shared" ca="1" si="10"/>
        <v>0.5</v>
      </c>
      <c r="V5" s="61">
        <f t="shared" ca="1" si="11"/>
        <v>0</v>
      </c>
      <c r="X5" s="152"/>
      <c r="Y5" s="152"/>
      <c r="Z5" s="152"/>
      <c r="AA5" s="152"/>
      <c r="AB5" s="152"/>
      <c r="AC5" s="152"/>
      <c r="AD5" s="152"/>
      <c r="AJ5" t="str">
        <f t="shared" ca="1" si="12"/>
        <v>not first</v>
      </c>
    </row>
    <row r="6" spans="1:36">
      <c r="C6">
        <f t="shared" ca="1" si="13"/>
        <v>-22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0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0</v>
      </c>
      <c r="H6" s="69" t="str">
        <f t="shared" ca="1" si="2"/>
        <v/>
      </c>
      <c r="I6" s="69" t="str">
        <f t="shared" ca="1" si="3"/>
        <v/>
      </c>
      <c r="J6" s="69" t="str">
        <f t="shared" ca="1" si="4"/>
        <v/>
      </c>
      <c r="L6" s="51"/>
      <c r="M6" s="51"/>
      <c r="N6" s="64">
        <f t="shared" ca="1" si="14"/>
        <v>-14</v>
      </c>
      <c r="O6" s="64">
        <f t="shared" ca="1" si="15"/>
        <v>-11.0001</v>
      </c>
      <c r="P6" s="36">
        <f t="shared" ca="1" si="5"/>
        <v>0</v>
      </c>
      <c r="Q6" s="36">
        <f t="shared" ca="1" si="6"/>
        <v>3</v>
      </c>
      <c r="R6" s="36">
        <f t="shared" ca="1" si="7"/>
        <v>0</v>
      </c>
      <c r="S6" s="4">
        <f t="shared" ca="1" si="8"/>
        <v>3</v>
      </c>
      <c r="T6" s="61">
        <f t="shared" ca="1" si="9"/>
        <v>0</v>
      </c>
      <c r="U6" s="61">
        <f t="shared" ca="1" si="10"/>
        <v>1</v>
      </c>
      <c r="V6" s="61">
        <f t="shared" ca="1" si="11"/>
        <v>0</v>
      </c>
      <c r="X6" s="152"/>
      <c r="Y6" s="152"/>
      <c r="Z6" s="152"/>
      <c r="AA6" s="152"/>
      <c r="AB6" s="152"/>
      <c r="AC6" s="152"/>
      <c r="AD6" s="152"/>
      <c r="AJ6" t="str">
        <f t="shared" ca="1" si="12"/>
        <v>not first</v>
      </c>
    </row>
    <row r="7" spans="1:36">
      <c r="C7">
        <f t="shared" ca="1" si="13"/>
        <v>-21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0</v>
      </c>
      <c r="F7" s="4">
        <f ca="1">IF(C7="","",COUNTIFS('Program and Results'!$S:$S,"DRAW",'Program and Results'!$AC:$AC,'Data mining (Goals Superiority)'!$C7))</f>
        <v>1</v>
      </c>
      <c r="G7" s="4">
        <f t="shared" ca="1" si="1"/>
        <v>1</v>
      </c>
      <c r="H7" s="69">
        <f t="shared" ca="1" si="2"/>
        <v>0</v>
      </c>
      <c r="I7" s="69">
        <f t="shared" ca="1" si="3"/>
        <v>0</v>
      </c>
      <c r="J7" s="69">
        <f t="shared" ca="1" si="4"/>
        <v>1</v>
      </c>
      <c r="L7" s="51"/>
      <c r="M7" s="51"/>
      <c r="N7" s="64">
        <f t="shared" ca="1" si="14"/>
        <v>-11</v>
      </c>
      <c r="O7" s="64">
        <f t="shared" ca="1" si="15"/>
        <v>-8.0000999999999998</v>
      </c>
      <c r="P7" s="36">
        <f t="shared" ca="1" si="5"/>
        <v>3</v>
      </c>
      <c r="Q7" s="36">
        <f t="shared" ca="1" si="6"/>
        <v>4</v>
      </c>
      <c r="R7" s="36">
        <f t="shared" ca="1" si="7"/>
        <v>3</v>
      </c>
      <c r="S7" s="4">
        <f t="shared" ca="1" si="8"/>
        <v>10</v>
      </c>
      <c r="T7" s="61">
        <f t="shared" ca="1" si="9"/>
        <v>0.3</v>
      </c>
      <c r="U7" s="61">
        <f t="shared" ca="1" si="10"/>
        <v>0.4</v>
      </c>
      <c r="V7" s="61">
        <f t="shared" ca="1" si="11"/>
        <v>0.3</v>
      </c>
      <c r="X7" s="152"/>
      <c r="Y7" s="152"/>
      <c r="Z7" s="152"/>
      <c r="AA7" s="152"/>
      <c r="AB7" s="152"/>
      <c r="AC7" s="152"/>
      <c r="AD7" s="152"/>
      <c r="AJ7" t="str">
        <f t="shared" ca="1" si="12"/>
        <v>first</v>
      </c>
    </row>
    <row r="8" spans="1:36">
      <c r="C8">
        <f t="shared" ca="1" si="13"/>
        <v>-20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0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0</v>
      </c>
      <c r="H8" s="69" t="str">
        <f t="shared" ca="1" si="2"/>
        <v/>
      </c>
      <c r="I8" s="69" t="str">
        <f t="shared" ca="1" si="3"/>
        <v/>
      </c>
      <c r="J8" s="69" t="str">
        <f t="shared" ca="1" si="4"/>
        <v/>
      </c>
      <c r="L8" s="51"/>
      <c r="M8" s="51"/>
      <c r="N8" s="64">
        <f t="shared" ca="1" si="14"/>
        <v>-8</v>
      </c>
      <c r="O8" s="64">
        <f t="shared" ca="1" si="15"/>
        <v>-5.0000999999999998</v>
      </c>
      <c r="P8" s="36">
        <f t="shared" ca="1" si="5"/>
        <v>2</v>
      </c>
      <c r="Q8" s="36">
        <f t="shared" ca="1" si="6"/>
        <v>10</v>
      </c>
      <c r="R8" s="36">
        <f t="shared" ca="1" si="7"/>
        <v>3</v>
      </c>
      <c r="S8" s="4">
        <f t="shared" ca="1" si="8"/>
        <v>15</v>
      </c>
      <c r="T8" s="61">
        <f t="shared" ca="1" si="9"/>
        <v>0.13333333333333333</v>
      </c>
      <c r="U8" s="61">
        <f t="shared" ca="1" si="10"/>
        <v>0.66666666666666663</v>
      </c>
      <c r="V8" s="61">
        <f t="shared" ca="1" si="11"/>
        <v>0.2</v>
      </c>
      <c r="X8" s="152"/>
      <c r="Y8" s="152"/>
      <c r="Z8" s="152"/>
      <c r="AA8" s="152"/>
      <c r="AB8" s="152"/>
      <c r="AC8" s="152"/>
      <c r="AD8" s="152"/>
      <c r="AJ8" t="str">
        <f t="shared" ca="1" si="12"/>
        <v>not first</v>
      </c>
    </row>
    <row r="9" spans="1:36">
      <c r="C9">
        <f t="shared" ca="1" si="13"/>
        <v>-19</v>
      </c>
      <c r="D9" s="4">
        <f ca="1">IF(C9="","",COUNTIFS('Program and Results'!$S:$S,"HOME",'Program and Results'!$AC:$AC,'Data mining (Goals Superiority)'!$C9))</f>
        <v>0</v>
      </c>
      <c r="E9" s="4">
        <f ca="1">IF(C9="","",COUNTIFS('Program and Results'!$S:$S,"AWAY",'Program and Results'!$AC:$AC,'Data mining (Goals Superiority)'!$C9))</f>
        <v>1</v>
      </c>
      <c r="F9" s="4">
        <f ca="1">IF(C9="","",COUNTIFS('Program and Results'!$S:$S,"DRAW",'Program and Results'!$AC:$AC,'Data mining (Goals Superiority)'!$C9))</f>
        <v>0</v>
      </c>
      <c r="G9" s="4">
        <f t="shared" ca="1" si="1"/>
        <v>1</v>
      </c>
      <c r="H9" s="69">
        <f t="shared" ca="1" si="2"/>
        <v>0</v>
      </c>
      <c r="I9" s="69">
        <f t="shared" ca="1" si="3"/>
        <v>1</v>
      </c>
      <c r="J9" s="69">
        <f t="shared" ca="1" si="4"/>
        <v>0</v>
      </c>
      <c r="N9" s="64">
        <f t="shared" ca="1" si="14"/>
        <v>-5</v>
      </c>
      <c r="O9" s="64">
        <f t="shared" ca="1" si="15"/>
        <v>-2.0001000000000002</v>
      </c>
      <c r="P9" s="36">
        <f t="shared" ca="1" si="5"/>
        <v>5</v>
      </c>
      <c r="Q9" s="36">
        <f t="shared" ca="1" si="6"/>
        <v>7</v>
      </c>
      <c r="R9" s="36">
        <f t="shared" ca="1" si="7"/>
        <v>6</v>
      </c>
      <c r="S9" s="4">
        <f t="shared" ca="1" si="8"/>
        <v>18</v>
      </c>
      <c r="T9" s="61">
        <f t="shared" ca="1" si="9"/>
        <v>0.27777777777777779</v>
      </c>
      <c r="U9" s="61">
        <f t="shared" ca="1" si="10"/>
        <v>0.3888888888888889</v>
      </c>
      <c r="V9" s="61">
        <f t="shared" ca="1" si="11"/>
        <v>0.33333333333333331</v>
      </c>
      <c r="X9" s="152"/>
      <c r="Y9" s="152"/>
      <c r="Z9" s="152"/>
      <c r="AA9" s="152"/>
      <c r="AB9" s="152"/>
      <c r="AC9" s="152"/>
      <c r="AD9" s="152"/>
      <c r="AJ9" t="str">
        <f t="shared" ca="1" si="12"/>
        <v>first</v>
      </c>
    </row>
    <row r="10" spans="1:36">
      <c r="C10">
        <f t="shared" ca="1" si="13"/>
        <v>-18</v>
      </c>
      <c r="D10" s="4">
        <f ca="1">IF(C10="","",COUNTIFS('Program and Results'!$S:$S,"HOME",'Program and Results'!$AC:$AC,'Data mining (Goals Superiority)'!$C10))</f>
        <v>0</v>
      </c>
      <c r="E10" s="4">
        <f ca="1">IF(C10="","",COUNTIFS('Program and Results'!$S:$S,"AWAY",'Program and Results'!$AC:$AC,'Data mining (Goals Superiority)'!$C10))</f>
        <v>1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1</v>
      </c>
      <c r="H10" s="69">
        <f t="shared" ca="1" si="2"/>
        <v>0</v>
      </c>
      <c r="I10" s="69">
        <f t="shared" ca="1" si="3"/>
        <v>1</v>
      </c>
      <c r="J10" s="69">
        <f t="shared" ca="1" si="4"/>
        <v>0</v>
      </c>
      <c r="N10" s="64">
        <f t="shared" ca="1" si="14"/>
        <v>-2</v>
      </c>
      <c r="O10" s="64">
        <f t="shared" ca="1" si="15"/>
        <v>0.99989999999999979</v>
      </c>
      <c r="P10" s="36">
        <f t="shared" ca="1" si="5"/>
        <v>6</v>
      </c>
      <c r="Q10" s="36">
        <f t="shared" ca="1" si="6"/>
        <v>5</v>
      </c>
      <c r="R10" s="36">
        <f t="shared" ca="1" si="7"/>
        <v>6</v>
      </c>
      <c r="S10" s="4">
        <f t="shared" ca="1" si="8"/>
        <v>17</v>
      </c>
      <c r="T10" s="61">
        <f t="shared" ca="1" si="9"/>
        <v>0.35294117647058826</v>
      </c>
      <c r="U10" s="61">
        <f t="shared" ca="1" si="10"/>
        <v>0.29411764705882354</v>
      </c>
      <c r="V10" s="61">
        <f t="shared" ca="1" si="11"/>
        <v>0.35294117647058826</v>
      </c>
      <c r="X10" s="152"/>
      <c r="Y10" s="152"/>
      <c r="Z10" s="152"/>
      <c r="AA10" s="152"/>
      <c r="AB10" s="152"/>
      <c r="AC10" s="152"/>
      <c r="AD10" s="152"/>
      <c r="AJ10" t="str">
        <f t="shared" ca="1" si="12"/>
        <v>first</v>
      </c>
    </row>
    <row r="11" spans="1:36">
      <c r="C11">
        <f t="shared" ca="1" si="13"/>
        <v>-17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0</v>
      </c>
      <c r="F11" s="4">
        <f ca="1">IF(C11="","",COUNTIFS('Program and Results'!$S:$S,"DRAW",'Program and Results'!$AC:$AC,'Data mining (Goals Superiority)'!$C11))</f>
        <v>0</v>
      </c>
      <c r="G11" s="4">
        <f t="shared" ca="1" si="1"/>
        <v>1</v>
      </c>
      <c r="H11" s="69">
        <f t="shared" ca="1" si="2"/>
        <v>1</v>
      </c>
      <c r="I11" s="69">
        <f t="shared" ca="1" si="3"/>
        <v>0</v>
      </c>
      <c r="J11" s="69">
        <f t="shared" ca="1" si="4"/>
        <v>0</v>
      </c>
      <c r="N11" s="64">
        <f t="shared" ca="1" si="14"/>
        <v>1</v>
      </c>
      <c r="O11" s="64">
        <f t="shared" ca="1" si="15"/>
        <v>3.9998999999999998</v>
      </c>
      <c r="P11" s="36">
        <f t="shared" ca="1" si="5"/>
        <v>4</v>
      </c>
      <c r="Q11" s="36">
        <f t="shared" ca="1" si="6"/>
        <v>1</v>
      </c>
      <c r="R11" s="36">
        <f t="shared" ca="1" si="7"/>
        <v>6</v>
      </c>
      <c r="S11" s="4">
        <f t="shared" ca="1" si="8"/>
        <v>11</v>
      </c>
      <c r="T11" s="61">
        <f t="shared" ca="1" si="9"/>
        <v>0.36363636363636365</v>
      </c>
      <c r="U11" s="61">
        <f t="shared" ca="1" si="10"/>
        <v>9.0909090909090912E-2</v>
      </c>
      <c r="V11" s="61">
        <f t="shared" ca="1" si="11"/>
        <v>0.54545454545454541</v>
      </c>
      <c r="X11" s="152"/>
      <c r="Y11" s="152"/>
      <c r="Z11" s="152"/>
      <c r="AA11" s="152"/>
      <c r="AB11" s="152"/>
      <c r="AC11" s="152"/>
      <c r="AD11" s="152"/>
      <c r="AJ11" t="str">
        <f t="shared" ca="1" si="12"/>
        <v>first</v>
      </c>
    </row>
    <row r="12" spans="1:36">
      <c r="C12">
        <f t="shared" ca="1" si="13"/>
        <v>-16</v>
      </c>
      <c r="D12" s="4">
        <f ca="1">IF(C12="","",COUNTIFS('Program and Results'!$S:$S,"HOME",'Program and Results'!$AC:$AC,'Data mining (Goals Superiority)'!$C12))</f>
        <v>0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0</v>
      </c>
      <c r="G12" s="4">
        <f t="shared" ca="1" si="1"/>
        <v>1</v>
      </c>
      <c r="H12" s="69">
        <f t="shared" ca="1" si="2"/>
        <v>0</v>
      </c>
      <c r="I12" s="69">
        <f t="shared" ca="1" si="3"/>
        <v>1</v>
      </c>
      <c r="J12" s="69">
        <f t="shared" ca="1" si="4"/>
        <v>0</v>
      </c>
      <c r="N12" s="64">
        <f t="shared" ca="1" si="14"/>
        <v>4</v>
      </c>
      <c r="O12" s="64">
        <f t="shared" ca="1" si="15"/>
        <v>6.9999000000000002</v>
      </c>
      <c r="P12" s="36">
        <f t="shared" ca="1" si="5"/>
        <v>14</v>
      </c>
      <c r="Q12" s="36">
        <f t="shared" ca="1" si="6"/>
        <v>2</v>
      </c>
      <c r="R12" s="36">
        <f t="shared" ca="1" si="7"/>
        <v>4</v>
      </c>
      <c r="S12" s="4">
        <f t="shared" ca="1" si="8"/>
        <v>20</v>
      </c>
      <c r="T12" s="61">
        <f t="shared" ca="1" si="9"/>
        <v>0.7</v>
      </c>
      <c r="U12" s="61">
        <f t="shared" ca="1" si="10"/>
        <v>0.1</v>
      </c>
      <c r="V12" s="61">
        <f t="shared" ca="1" si="11"/>
        <v>0.2</v>
      </c>
      <c r="X12" s="62"/>
      <c r="AJ12" t="str">
        <f t="shared" ca="1" si="12"/>
        <v>first</v>
      </c>
    </row>
    <row r="13" spans="1:36">
      <c r="C13">
        <f t="shared" ca="1" si="13"/>
        <v>-15</v>
      </c>
      <c r="D13" s="4">
        <f ca="1">IF(C13="","",COUNTIFS('Program and Results'!$S:$S,"HOME",'Program and Results'!$AC:$AC,'Data mining (Goals Superiority)'!$C13))</f>
        <v>0</v>
      </c>
      <c r="E13" s="4">
        <f ca="1">IF(C13="","",COUNTIFS('Program and Results'!$S:$S,"AWAY",'Program and Results'!$AC:$AC,'Data mining (Goals Superiority)'!$C13))</f>
        <v>0</v>
      </c>
      <c r="F13" s="4">
        <f ca="1">IF(C13="","",COUNTIFS('Program and Results'!$S:$S,"DRAW",'Program and Results'!$AC:$AC,'Data mining (Goals Superiority)'!$C13))</f>
        <v>0</v>
      </c>
      <c r="G13" s="4">
        <f t="shared" ca="1" si="1"/>
        <v>0</v>
      </c>
      <c r="H13" s="69" t="str">
        <f t="shared" ca="1" si="2"/>
        <v/>
      </c>
      <c r="I13" s="69" t="str">
        <f t="shared" ca="1" si="3"/>
        <v/>
      </c>
      <c r="J13" s="69" t="str">
        <f t="shared" ca="1" si="4"/>
        <v/>
      </c>
      <c r="N13" s="64">
        <f t="shared" ca="1" si="14"/>
        <v>7</v>
      </c>
      <c r="O13" s="64">
        <f t="shared" ca="1" si="15"/>
        <v>9.9999000000000002</v>
      </c>
      <c r="P13" s="36">
        <f t="shared" ca="1" si="5"/>
        <v>8</v>
      </c>
      <c r="Q13" s="36">
        <f t="shared" ca="1" si="6"/>
        <v>2</v>
      </c>
      <c r="R13" s="36">
        <f t="shared" ca="1" si="7"/>
        <v>3</v>
      </c>
      <c r="S13" s="4">
        <f t="shared" ca="1" si="8"/>
        <v>13</v>
      </c>
      <c r="T13" s="61">
        <f t="shared" ca="1" si="9"/>
        <v>0.61538461538461542</v>
      </c>
      <c r="U13" s="61">
        <f t="shared" ca="1" si="10"/>
        <v>0.15384615384615385</v>
      </c>
      <c r="V13" s="61">
        <f t="shared" ca="1" si="11"/>
        <v>0.23076923076923078</v>
      </c>
      <c r="AJ13" t="str">
        <f t="shared" ca="1" si="12"/>
        <v>not first</v>
      </c>
    </row>
    <row r="14" spans="1:36">
      <c r="C14">
        <f t="shared" ca="1" si="13"/>
        <v>-14</v>
      </c>
      <c r="D14" s="4">
        <f ca="1">IF(C14="","",COUNTIFS('Program and Results'!$S:$S,"HOME",'Program and Results'!$AC:$AC,'Data mining (Goals Superiority)'!$C14))</f>
        <v>0</v>
      </c>
      <c r="E14" s="4">
        <f ca="1">IF(C14="","",COUNTIFS('Program and Results'!$S:$S,"AWAY",'Program and Results'!$AC:$AC,'Data mining (Goals Superiority)'!$C14))</f>
        <v>0</v>
      </c>
      <c r="F14" s="4">
        <f ca="1">IF(C14="","",COUNTIFS('Program and Results'!$S:$S,"DRAW",'Program and Results'!$AC:$AC,'Data mining (Goals Superiority)'!$C14))</f>
        <v>0</v>
      </c>
      <c r="G14" s="4">
        <f t="shared" ca="1" si="1"/>
        <v>0</v>
      </c>
      <c r="H14" s="69" t="str">
        <f t="shared" ca="1" si="2"/>
        <v/>
      </c>
      <c r="I14" s="69" t="str">
        <f t="shared" ca="1" si="3"/>
        <v/>
      </c>
      <c r="J14" s="69" t="str">
        <f t="shared" ca="1" si="4"/>
        <v/>
      </c>
      <c r="N14" s="64">
        <f t="shared" ca="1" si="14"/>
        <v>10</v>
      </c>
      <c r="O14" s="64">
        <f t="shared" ca="1" si="15"/>
        <v>12.9999</v>
      </c>
      <c r="P14" s="36">
        <f t="shared" ca="1" si="5"/>
        <v>2</v>
      </c>
      <c r="Q14" s="36">
        <f t="shared" ca="1" si="6"/>
        <v>1</v>
      </c>
      <c r="R14" s="36">
        <f t="shared" ca="1" si="7"/>
        <v>1</v>
      </c>
      <c r="S14" s="4">
        <f t="shared" ca="1" si="8"/>
        <v>4</v>
      </c>
      <c r="T14" s="61">
        <f t="shared" ca="1" si="9"/>
        <v>0.5</v>
      </c>
      <c r="U14" s="61">
        <f t="shared" ca="1" si="10"/>
        <v>0.25</v>
      </c>
      <c r="V14" s="61">
        <f t="shared" ca="1" si="11"/>
        <v>0.25</v>
      </c>
      <c r="AJ14" t="str">
        <f t="shared" ca="1" si="12"/>
        <v>not first</v>
      </c>
    </row>
    <row r="15" spans="1:36">
      <c r="C15">
        <f t="shared" ca="1" si="13"/>
        <v>-13</v>
      </c>
      <c r="D15" s="4">
        <f ca="1">IF(C15="","",COUNTIFS('Program and Results'!$S:$S,"HOME",'Program and Results'!$AC:$AC,'Data mining (Goals Superiority)'!$C15))</f>
        <v>0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0</v>
      </c>
      <c r="G15" s="4">
        <f t="shared" ca="1" si="1"/>
        <v>2</v>
      </c>
      <c r="H15" s="69">
        <f t="shared" ca="1" si="2"/>
        <v>0</v>
      </c>
      <c r="I15" s="69">
        <f t="shared" ca="1" si="3"/>
        <v>1</v>
      </c>
      <c r="J15" s="69">
        <f t="shared" ca="1" si="4"/>
        <v>0</v>
      </c>
      <c r="N15" s="64">
        <f t="shared" ca="1" si="14"/>
        <v>13</v>
      </c>
      <c r="O15" s="64">
        <f t="shared" ca="1" si="15"/>
        <v>15.9999</v>
      </c>
      <c r="P15" s="36">
        <f t="shared" ca="1" si="5"/>
        <v>3</v>
      </c>
      <c r="Q15" s="36">
        <f t="shared" ca="1" si="6"/>
        <v>1</v>
      </c>
      <c r="R15" s="36">
        <f t="shared" ca="1" si="7"/>
        <v>1</v>
      </c>
      <c r="S15" s="4">
        <f t="shared" ca="1" si="8"/>
        <v>5</v>
      </c>
      <c r="T15" s="61">
        <f t="shared" ca="1" si="9"/>
        <v>0.6</v>
      </c>
      <c r="U15" s="61">
        <f t="shared" ca="1" si="10"/>
        <v>0.2</v>
      </c>
      <c r="V15" s="61">
        <f t="shared" ca="1" si="11"/>
        <v>0.2</v>
      </c>
      <c r="AJ15" t="str">
        <f t="shared" ca="1" si="12"/>
        <v>first</v>
      </c>
    </row>
    <row r="16" spans="1:36">
      <c r="C16">
        <f t="shared" ca="1" si="13"/>
        <v>-12</v>
      </c>
      <c r="D16" s="4">
        <f ca="1">IF(C16="","",COUNTIFS('Program and Results'!$S:$S,"HOME",'Program and Results'!$AC:$AC,'Data mining (Goals Superiority)'!$C16))</f>
        <v>0</v>
      </c>
      <c r="E16" s="4">
        <f ca="1">IF(C16="","",COUNTIFS('Program and Results'!$S:$S,"AWAY",'Program and Results'!$AC:$AC,'Data mining (Goals Superiority)'!$C16))</f>
        <v>1</v>
      </c>
      <c r="F16" s="4">
        <f ca="1">IF(C16="","",COUNTIFS('Program and Results'!$S:$S,"DRAW",'Program and Results'!$AC:$AC,'Data mining (Goals Superiority)'!$C16))</f>
        <v>0</v>
      </c>
      <c r="G16" s="4">
        <f t="shared" ca="1" si="1"/>
        <v>1</v>
      </c>
      <c r="H16" s="69">
        <f t="shared" ca="1" si="2"/>
        <v>0</v>
      </c>
      <c r="I16" s="69">
        <f t="shared" ca="1" si="3"/>
        <v>1</v>
      </c>
      <c r="J16" s="69">
        <f t="shared" ca="1" si="4"/>
        <v>0</v>
      </c>
      <c r="N16" s="64">
        <f t="shared" ca="1" si="14"/>
        <v>16</v>
      </c>
      <c r="O16" s="64">
        <f t="shared" ca="1" si="15"/>
        <v>18.9999</v>
      </c>
      <c r="P16" s="36">
        <f t="shared" ca="1" si="5"/>
        <v>1</v>
      </c>
      <c r="Q16" s="36">
        <f t="shared" ca="1" si="6"/>
        <v>0</v>
      </c>
      <c r="R16" s="36">
        <f t="shared" ca="1" si="7"/>
        <v>0</v>
      </c>
      <c r="S16" s="4">
        <f t="shared" ca="1" si="8"/>
        <v>1</v>
      </c>
      <c r="T16" s="61">
        <f t="shared" ca="1" si="9"/>
        <v>1</v>
      </c>
      <c r="U16" s="61">
        <f t="shared" ca="1" si="10"/>
        <v>0</v>
      </c>
      <c r="V16" s="61">
        <f t="shared" ca="1" si="11"/>
        <v>0</v>
      </c>
      <c r="AJ16" t="str">
        <f t="shared" ca="1" si="12"/>
        <v>first</v>
      </c>
    </row>
    <row r="17" spans="3:36">
      <c r="C17">
        <f t="shared" ca="1" si="13"/>
        <v>-11</v>
      </c>
      <c r="D17" s="4">
        <f ca="1">IF(C17="","",COUNTIFS('Program and Results'!$S:$S,"HOME",'Program and Results'!$AC:$AC,'Data mining (Goals Superiority)'!$C17))</f>
        <v>0</v>
      </c>
      <c r="E17" s="4">
        <f ca="1">IF(C17="","",COUNTIFS('Program and Results'!$S:$S,"AWAY",'Program and Results'!$AC:$AC,'Data mining (Goals Superiority)'!$C17))</f>
        <v>3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5</v>
      </c>
      <c r="H17" s="69">
        <f t="shared" ca="1" si="2"/>
        <v>0</v>
      </c>
      <c r="I17" s="69">
        <f t="shared" ca="1" si="3"/>
        <v>0.6</v>
      </c>
      <c r="J17" s="69">
        <f t="shared" ca="1" si="4"/>
        <v>0.4</v>
      </c>
      <c r="N17" s="64">
        <f t="shared" ca="1" si="14"/>
        <v>19</v>
      </c>
      <c r="O17" s="64">
        <f t="shared" ca="1" si="15"/>
        <v>21.9999</v>
      </c>
      <c r="P17" s="36">
        <f t="shared" ca="1" si="5"/>
        <v>1</v>
      </c>
      <c r="Q17" s="36">
        <f t="shared" ca="1" si="6"/>
        <v>1</v>
      </c>
      <c r="R17" s="36">
        <f t="shared" ca="1" si="7"/>
        <v>0</v>
      </c>
      <c r="S17" s="4">
        <f t="shared" ca="1" si="8"/>
        <v>2</v>
      </c>
      <c r="T17" s="61">
        <f t="shared" ca="1" si="9"/>
        <v>0.5</v>
      </c>
      <c r="U17" s="61">
        <f t="shared" ca="1" si="10"/>
        <v>0.5</v>
      </c>
      <c r="V17" s="61">
        <f t="shared" ca="1" si="11"/>
        <v>0</v>
      </c>
      <c r="AJ17" t="str">
        <f t="shared" ca="1" si="12"/>
        <v>first</v>
      </c>
    </row>
    <row r="18" spans="3:36" hidden="1">
      <c r="C18">
        <f t="shared" ca="1" si="13"/>
        <v>-10</v>
      </c>
      <c r="D18" s="4">
        <f ca="1">IF(C18="","",COUNTIFS('Program and Results'!$S:$S,"HOME",'Program and Results'!$AC:$AC,'Data mining (Goals Superiority)'!$C18))</f>
        <v>1</v>
      </c>
      <c r="E18" s="4">
        <f ca="1">IF(C18="","",COUNTIFS('Program and Results'!$S:$S,"AWAY",'Program and Results'!$AC:$AC,'Data mining (Goals Superiority)'!$C18))</f>
        <v>0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2</v>
      </c>
      <c r="H18" s="69">
        <f t="shared" ca="1" si="2"/>
        <v>0.5</v>
      </c>
      <c r="I18" s="69">
        <f t="shared" ca="1" si="3"/>
        <v>0</v>
      </c>
      <c r="J18" s="69">
        <f t="shared" ca="1" si="4"/>
        <v>0.5</v>
      </c>
      <c r="N18" s="64">
        <f t="shared" ca="1" si="14"/>
        <v>22</v>
      </c>
      <c r="O18" s="64">
        <f t="shared" ca="1" si="15"/>
        <v>24.9999</v>
      </c>
      <c r="P18" s="36">
        <f t="shared" ca="1" si="5"/>
        <v>0</v>
      </c>
      <c r="Q18" s="36">
        <f t="shared" ca="1" si="6"/>
        <v>0</v>
      </c>
      <c r="R18" s="36">
        <f t="shared" ca="1" si="7"/>
        <v>0</v>
      </c>
      <c r="S18" s="4">
        <f t="shared" ca="1" si="8"/>
        <v>0</v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 hidden="1">
      <c r="C19">
        <f t="shared" ca="1" si="13"/>
        <v>-9</v>
      </c>
      <c r="D19" s="4">
        <f ca="1">IF(C19="","",COUNTIFS('Program and Results'!$S:$S,"HOME",'Program and Results'!$AC:$AC,'Data mining (Goals Superiority)'!$C19))</f>
        <v>2</v>
      </c>
      <c r="E19" s="4">
        <f ca="1">IF(C19="","",COUNTIFS('Program and Results'!$S:$S,"AWAY",'Program and Results'!$AC:$AC,'Data mining (Goals Superiority)'!$C19))</f>
        <v>1</v>
      </c>
      <c r="F19" s="4">
        <f ca="1">IF(C19="","",COUNTIFS('Program and Results'!$S:$S,"DRAW",'Program and Results'!$AC:$AC,'Data mining (Goals Superiority)'!$C19))</f>
        <v>0</v>
      </c>
      <c r="G19" s="4">
        <f t="shared" ca="1" si="1"/>
        <v>3</v>
      </c>
      <c r="H19" s="69">
        <f t="shared" ca="1" si="2"/>
        <v>0.66666666666666663</v>
      </c>
      <c r="I19" s="69">
        <f t="shared" ca="1" si="3"/>
        <v>0.33333333333333331</v>
      </c>
      <c r="J19" s="69">
        <f t="shared" ca="1" si="4"/>
        <v>0</v>
      </c>
      <c r="N19" s="64">
        <f t="shared" ca="1" si="14"/>
        <v>25</v>
      </c>
      <c r="O19" s="64">
        <f t="shared" ca="1" si="15"/>
        <v>27.9999</v>
      </c>
      <c r="P19" s="36">
        <f t="shared" ca="1" si="5"/>
        <v>0</v>
      </c>
      <c r="Q19" s="36">
        <f t="shared" ca="1" si="6"/>
        <v>0</v>
      </c>
      <c r="R19" s="36">
        <f t="shared" ca="1" si="7"/>
        <v>0</v>
      </c>
      <c r="S19" s="4">
        <f t="shared" ca="1" si="8"/>
        <v>0</v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 hidden="1">
      <c r="C20">
        <f t="shared" ca="1" si="13"/>
        <v>-8</v>
      </c>
      <c r="D20" s="4">
        <f ca="1">IF(C20="","",COUNTIFS('Program and Results'!$S:$S,"HOME",'Program and Results'!$AC:$AC,'Data mining (Goals Superiority)'!$C20))</f>
        <v>0</v>
      </c>
      <c r="E20" s="4">
        <f ca="1">IF(C20="","",COUNTIFS('Program and Results'!$S:$S,"AWAY",'Program and Results'!$AC:$AC,'Data mining (Goals Superiority)'!$C20))</f>
        <v>4</v>
      </c>
      <c r="F20" s="4">
        <f ca="1">IF(C20="","",COUNTIFS('Program and Results'!$S:$S,"DRAW",'Program and Results'!$AC:$AC,'Data mining (Goals Superiority)'!$C20))</f>
        <v>1</v>
      </c>
      <c r="G20" s="4">
        <f t="shared" ca="1" si="1"/>
        <v>5</v>
      </c>
      <c r="H20" s="69">
        <f t="shared" ca="1" si="2"/>
        <v>0</v>
      </c>
      <c r="I20" s="69">
        <f t="shared" ca="1" si="3"/>
        <v>0.8</v>
      </c>
      <c r="J20" s="69">
        <f t="shared" ca="1" si="4"/>
        <v>0.2</v>
      </c>
      <c r="N20" s="64">
        <f t="shared" ca="1" si="14"/>
        <v>28</v>
      </c>
      <c r="O20" s="64">
        <f t="shared" ca="1" si="15"/>
        <v>30.9999</v>
      </c>
      <c r="P20" s="36">
        <f t="shared" ca="1" si="5"/>
        <v>0</v>
      </c>
      <c r="Q20" s="36">
        <f t="shared" ca="1" si="6"/>
        <v>0</v>
      </c>
      <c r="R20" s="36">
        <f t="shared" ca="1" si="7"/>
        <v>0</v>
      </c>
      <c r="S20" s="4">
        <f t="shared" ca="1" si="8"/>
        <v>0</v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 hidden="1">
      <c r="C21">
        <f t="shared" ca="1" si="13"/>
        <v>-7</v>
      </c>
      <c r="D21" s="4">
        <f ca="1">IF(C21="","",COUNTIFS('Program and Results'!$S:$S,"HOME",'Program and Results'!$AC:$AC,'Data mining (Goals Superiority)'!$C21))</f>
        <v>1</v>
      </c>
      <c r="E21" s="4">
        <f ca="1">IF(C21="","",COUNTIFS('Program and Results'!$S:$S,"AWAY",'Program and Results'!$AC:$AC,'Data mining (Goals Superiority)'!$C21))</f>
        <v>3</v>
      </c>
      <c r="F21" s="4">
        <f ca="1">IF(C21="","",COUNTIFS('Program and Results'!$S:$S,"DRAW",'Program and Results'!$AC:$AC,'Data mining (Goals Superiority)'!$C21))</f>
        <v>1</v>
      </c>
      <c r="G21" s="4">
        <f t="shared" ca="1" si="1"/>
        <v>5</v>
      </c>
      <c r="H21" s="69">
        <f t="shared" ca="1" si="2"/>
        <v>0.2</v>
      </c>
      <c r="I21" s="69">
        <f t="shared" ca="1" si="3"/>
        <v>0.6</v>
      </c>
      <c r="J21" s="69">
        <f t="shared" ca="1" si="4"/>
        <v>0.2</v>
      </c>
      <c r="N21" s="64">
        <f t="shared" ca="1" si="14"/>
        <v>31</v>
      </c>
      <c r="O21" s="64">
        <f t="shared" ca="1" si="15"/>
        <v>33.999899999999997</v>
      </c>
      <c r="P21" s="36">
        <f t="shared" ca="1" si="5"/>
        <v>0</v>
      </c>
      <c r="Q21" s="36">
        <f t="shared" ca="1" si="6"/>
        <v>0</v>
      </c>
      <c r="R21" s="36">
        <f t="shared" ca="1" si="7"/>
        <v>0</v>
      </c>
      <c r="S21" s="4">
        <f t="shared" ca="1" si="8"/>
        <v>0</v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-6</v>
      </c>
      <c r="D22" s="4">
        <f ca="1">IF(C22="","",COUNTIFS('Program and Results'!$S:$S,"HOME",'Program and Results'!$AC:$AC,'Data mining (Goals Superiority)'!$C22))</f>
        <v>1</v>
      </c>
      <c r="E22" s="4">
        <f ca="1">IF(C22="","",COUNTIFS('Program and Results'!$S:$S,"AWAY",'Program and Results'!$AC:$AC,'Data mining (Goals Superiority)'!$C22))</f>
        <v>3</v>
      </c>
      <c r="F22" s="4">
        <f ca="1">IF(C22="","",COUNTIFS('Program and Results'!$S:$S,"DRAW",'Program and Results'!$AC:$AC,'Data mining (Goals Superiority)'!$C22))</f>
        <v>1</v>
      </c>
      <c r="G22" s="4">
        <f t="shared" ca="1" si="1"/>
        <v>5</v>
      </c>
      <c r="H22" s="69">
        <f t="shared" ca="1" si="2"/>
        <v>0.2</v>
      </c>
      <c r="I22" s="69">
        <f t="shared" ca="1" si="3"/>
        <v>0.6</v>
      </c>
      <c r="J22" s="69">
        <f t="shared" ca="1" si="4"/>
        <v>0.2</v>
      </c>
      <c r="N22" s="64">
        <f t="shared" ca="1" si="14"/>
        <v>34</v>
      </c>
      <c r="O22" s="64" t="str">
        <f t="shared" ca="1" si="15"/>
        <v>+</v>
      </c>
      <c r="P22" s="36">
        <f t="shared" ca="1" si="5"/>
        <v>1</v>
      </c>
      <c r="Q22" s="36">
        <f t="shared" ca="1" si="6"/>
        <v>0</v>
      </c>
      <c r="R22" s="36">
        <f t="shared" ca="1" si="7"/>
        <v>0</v>
      </c>
      <c r="S22" s="4">
        <f t="shared" ca="1" si="8"/>
        <v>1</v>
      </c>
      <c r="T22" s="61">
        <f t="shared" ca="1" si="9"/>
        <v>1</v>
      </c>
      <c r="U22" s="61">
        <f t="shared" ca="1" si="10"/>
        <v>0</v>
      </c>
      <c r="V22" s="61">
        <f t="shared" ca="1" si="11"/>
        <v>0</v>
      </c>
      <c r="AJ22" t="str">
        <f t="shared" ca="1" si="12"/>
        <v>first</v>
      </c>
    </row>
    <row r="23" spans="3:36">
      <c r="C23">
        <f t="shared" ca="1" si="13"/>
        <v>-5</v>
      </c>
      <c r="D23" s="4">
        <f ca="1">IF(C23="","",COUNTIFS('Program and Results'!$S:$S,"HOME",'Program and Results'!$AC:$AC,'Data mining (Goals Superiority)'!$C23))</f>
        <v>0</v>
      </c>
      <c r="E23" s="4">
        <f ca="1">IF(C23="","",COUNTIFS('Program and Results'!$S:$S,"AWAY",'Program and Results'!$AC:$AC,'Data mining (Goals Superiority)'!$C23))</f>
        <v>4</v>
      </c>
      <c r="F23" s="4">
        <f ca="1">IF(C23="","",COUNTIFS('Program and Results'!$S:$S,"DRAW",'Program and Results'!$AC:$AC,'Data mining (Goals Superiority)'!$C23))</f>
        <v>4</v>
      </c>
      <c r="G23" s="4">
        <f t="shared" ca="1" si="1"/>
        <v>8</v>
      </c>
      <c r="H23" s="69">
        <f t="shared" ca="1" si="2"/>
        <v>0</v>
      </c>
      <c r="I23" s="69">
        <f t="shared" ca="1" si="3"/>
        <v>0.5</v>
      </c>
      <c r="J23" s="69">
        <f t="shared" ca="1" si="4"/>
        <v>0.5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-4</v>
      </c>
      <c r="D24" s="4">
        <f ca="1">IF(C24="","",COUNTIFS('Program and Results'!$S:$S,"HOME",'Program and Results'!$AC:$AC,'Data mining (Goals Superiority)'!$C24))</f>
        <v>4</v>
      </c>
      <c r="E24" s="4">
        <f ca="1">IF(C24="","",COUNTIFS('Program and Results'!$S:$S,"AWAY",'Program and Results'!$AC:$AC,'Data mining (Goals Superiority)'!$C24))</f>
        <v>2</v>
      </c>
      <c r="F24" s="4">
        <f ca="1">IF(C24="","",COUNTIFS('Program and Results'!$S:$S,"DRAW",'Program and Results'!$AC:$AC,'Data mining (Goals Superiority)'!$C24))</f>
        <v>1</v>
      </c>
      <c r="G24" s="4">
        <f t="shared" ca="1" si="1"/>
        <v>7</v>
      </c>
      <c r="H24" s="69">
        <f t="shared" ca="1" si="2"/>
        <v>0.5714285714285714</v>
      </c>
      <c r="I24" s="69">
        <f t="shared" ca="1" si="3"/>
        <v>0.2857142857142857</v>
      </c>
      <c r="J24" s="69">
        <f t="shared" ca="1" si="4"/>
        <v>0.14285714285714285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-3</v>
      </c>
      <c r="D25" s="4">
        <f ca="1">IF(C25="","",COUNTIFS('Program and Results'!$S:$S,"HOME",'Program and Results'!$AC:$AC,'Data mining (Goals Superiority)'!$C25))</f>
        <v>1</v>
      </c>
      <c r="E25" s="4">
        <f ca="1">IF(C25="","",COUNTIFS('Program and Results'!$S:$S,"AWAY",'Program and Results'!$AC:$AC,'Data mining (Goals Superiority)'!$C25))</f>
        <v>1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3</v>
      </c>
      <c r="H25" s="69">
        <f t="shared" ca="1" si="2"/>
        <v>0.33333333333333331</v>
      </c>
      <c r="I25" s="69">
        <f t="shared" ca="1" si="3"/>
        <v>0.33333333333333331</v>
      </c>
      <c r="J25" s="69">
        <f t="shared" ca="1" si="4"/>
        <v>0.33333333333333331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-2</v>
      </c>
      <c r="D26" s="4">
        <f ca="1">IF(C26="","",COUNTIFS('Program and Results'!$S:$S,"HOME",'Program and Results'!$AC:$AC,'Data mining (Goals Superiority)'!$C26))</f>
        <v>1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1</v>
      </c>
      <c r="G26" s="4">
        <f t="shared" ca="1" si="1"/>
        <v>4</v>
      </c>
      <c r="H26" s="69">
        <f t="shared" ca="1" si="2"/>
        <v>0.25</v>
      </c>
      <c r="I26" s="69">
        <f t="shared" ca="1" si="3"/>
        <v>0.5</v>
      </c>
      <c r="J26" s="69">
        <f t="shared" ca="1" si="4"/>
        <v>0.25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-1</v>
      </c>
      <c r="D27" s="4">
        <f ca="1">IF(C27="","",COUNTIFS('Program and Results'!$S:$S,"HOME",'Program and Results'!$AC:$AC,'Data mining (Goals Superiority)'!$C27))</f>
        <v>2</v>
      </c>
      <c r="E27" s="4">
        <f ca="1">IF(C27="","",COUNTIFS('Program and Results'!$S:$S,"AWAY",'Program and Results'!$AC:$AC,'Data mining (Goals Superiority)'!$C27))</f>
        <v>1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6</v>
      </c>
      <c r="H27" s="69">
        <f t="shared" ca="1" si="2"/>
        <v>0.33333333333333331</v>
      </c>
      <c r="I27" s="69">
        <f t="shared" ca="1" si="3"/>
        <v>0.16666666666666666</v>
      </c>
      <c r="J27" s="69">
        <f t="shared" ca="1" si="4"/>
        <v>0.5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0</v>
      </c>
      <c r="D28" s="4">
        <f ca="1">IF(C28="","",COUNTIFS('Program and Results'!$S:$S,"HOME",'Program and Results'!$AC:$AC,'Data mining (Goals Superiority)'!$C28))</f>
        <v>3</v>
      </c>
      <c r="E28" s="4">
        <f ca="1">IF(C28="","",COUNTIFS('Program and Results'!$S:$S,"AWAY",'Program and Results'!$AC:$AC,'Data mining (Goals Superiority)'!$C28))</f>
        <v>2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7</v>
      </c>
      <c r="H28" s="69">
        <f t="shared" ca="1" si="2"/>
        <v>0.42857142857142855</v>
      </c>
      <c r="I28" s="69">
        <f t="shared" ca="1" si="3"/>
        <v>0.2857142857142857</v>
      </c>
      <c r="J28" s="69">
        <f t="shared" ca="1" si="4"/>
        <v>0.2857142857142857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1</v>
      </c>
      <c r="D29" s="4">
        <f ca="1">IF(C29="","",COUNTIFS('Program and Results'!$S:$S,"HOME",'Program and Results'!$AC:$AC,'Data mining (Goals Superiority)'!$C29))</f>
        <v>1</v>
      </c>
      <c r="E29" s="4">
        <f ca="1">IF(C29="","",COUNTIFS('Program and Results'!$S:$S,"AWAY",'Program and Results'!$AC:$AC,'Data mining (Goals Superiority)'!$C29))</f>
        <v>0</v>
      </c>
      <c r="F29" s="4">
        <f ca="1">IF(C29="","",COUNTIFS('Program and Results'!$S:$S,"DRAW",'Program and Results'!$AC:$AC,'Data mining (Goals Superiority)'!$C29))</f>
        <v>3</v>
      </c>
      <c r="G29" s="4">
        <f t="shared" ca="1" si="1"/>
        <v>4</v>
      </c>
      <c r="H29" s="69">
        <f t="shared" ca="1" si="2"/>
        <v>0.25</v>
      </c>
      <c r="I29" s="69">
        <f t="shared" ca="1" si="3"/>
        <v>0</v>
      </c>
      <c r="J29" s="69">
        <f t="shared" ca="1" si="4"/>
        <v>0.75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2</v>
      </c>
      <c r="D30" s="4">
        <f ca="1">IF(C30="","",COUNTIFS('Program and Results'!$S:$S,"HOME",'Program and Results'!$AC:$AC,'Data mining (Goals Superiority)'!$C30))</f>
        <v>1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3</v>
      </c>
      <c r="H30" s="69">
        <f t="shared" ca="1" si="2"/>
        <v>0.33333333333333331</v>
      </c>
      <c r="I30" s="69">
        <f t="shared" ca="1" si="3"/>
        <v>0.33333333333333331</v>
      </c>
      <c r="J30" s="69">
        <f t="shared" ca="1" si="4"/>
        <v>0.33333333333333331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3</v>
      </c>
      <c r="D31" s="4">
        <f ca="1">IF(C31="","",COUNTIFS('Program and Results'!$S:$S,"HOME",'Program and Results'!$AC:$AC,'Data mining (Goals Superiority)'!$C31))</f>
        <v>2</v>
      </c>
      <c r="E31" s="4">
        <f ca="1">IF(C31="","",COUNTIFS('Program and Results'!$S:$S,"AWAY",'Program and Results'!$AC:$AC,'Data mining (Goals Superiority)'!$C31))</f>
        <v>0</v>
      </c>
      <c r="F31" s="4">
        <f ca="1">IF(C31="","",COUNTIFS('Program and Results'!$S:$S,"DRAW",'Program and Results'!$AC:$AC,'Data mining (Goals Superiority)'!$C31))</f>
        <v>2</v>
      </c>
      <c r="G31" s="4">
        <f t="shared" ca="1" si="1"/>
        <v>4</v>
      </c>
      <c r="H31" s="69">
        <f t="shared" ca="1" si="2"/>
        <v>0.5</v>
      </c>
      <c r="I31" s="69">
        <f t="shared" ca="1" si="3"/>
        <v>0</v>
      </c>
      <c r="J31" s="69">
        <f t="shared" ca="1" si="4"/>
        <v>0.5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4</v>
      </c>
      <c r="D32" s="4">
        <f ca="1">IF(C32="","",COUNTIFS('Program and Results'!$S:$S,"HOME",'Program and Results'!$AC:$AC,'Data mining (Goals Superiority)'!$C32))</f>
        <v>5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3</v>
      </c>
      <c r="G32" s="4">
        <f t="shared" ca="1" si="1"/>
        <v>9</v>
      </c>
      <c r="H32" s="69">
        <f t="shared" ca="1" si="2"/>
        <v>0.55555555555555558</v>
      </c>
      <c r="I32" s="69">
        <f t="shared" ca="1" si="3"/>
        <v>0.1111111111111111</v>
      </c>
      <c r="J32" s="69">
        <f t="shared" ca="1" si="4"/>
        <v>0.33333333333333331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5</v>
      </c>
      <c r="D33" s="4">
        <f ca="1">IF(C33="","",COUNTIFS('Program and Results'!$S:$S,"HOME",'Program and Results'!$AC:$AC,'Data mining (Goals Superiority)'!$C33))</f>
        <v>4</v>
      </c>
      <c r="E33" s="4">
        <f ca="1">IF(C33="","",COUNTIFS('Program and Results'!$S:$S,"AWAY",'Program and Results'!$AC:$AC,'Data mining (Goals Superiority)'!$C33))</f>
        <v>1</v>
      </c>
      <c r="F33" s="4">
        <f ca="1">IF(C33="","",COUNTIFS('Program and Results'!$S:$S,"DRAW",'Program and Results'!$AC:$AC,'Data mining (Goals Superiority)'!$C33))</f>
        <v>1</v>
      </c>
      <c r="G33" s="4">
        <f t="shared" ca="1" si="1"/>
        <v>6</v>
      </c>
      <c r="H33" s="69">
        <f t="shared" ca="1" si="2"/>
        <v>0.66666666666666663</v>
      </c>
      <c r="I33" s="69">
        <f t="shared" ca="1" si="3"/>
        <v>0.16666666666666666</v>
      </c>
      <c r="J33" s="69">
        <f t="shared" ca="1" si="4"/>
        <v>0.16666666666666666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6</v>
      </c>
      <c r="D34" s="4">
        <f ca="1">IF(C34="","",COUNTIFS('Program and Results'!$S:$S,"HOME",'Program and Results'!$AC:$AC,'Data mining (Goals Superiority)'!$C34))</f>
        <v>5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5</v>
      </c>
      <c r="H34" s="69">
        <f t="shared" ca="1" si="2"/>
        <v>1</v>
      </c>
      <c r="I34" s="69">
        <f t="shared" ca="1" si="3"/>
        <v>0</v>
      </c>
      <c r="J34" s="69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7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1</v>
      </c>
      <c r="G35" s="4">
        <f t="shared" ca="1" si="1"/>
        <v>3</v>
      </c>
      <c r="H35" s="69">
        <f t="shared" ca="1" si="2"/>
        <v>0.33333333333333331</v>
      </c>
      <c r="I35" s="69">
        <f t="shared" ca="1" si="3"/>
        <v>0.33333333333333331</v>
      </c>
      <c r="J35" s="69">
        <f t="shared" ca="1" si="4"/>
        <v>0.33333333333333331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8</v>
      </c>
      <c r="D36" s="4">
        <f ca="1">IF(C36="","",COUNTIFS('Program and Results'!$S:$S,"HOME",'Program and Results'!$AC:$AC,'Data mining (Goals Superiority)'!$C36))</f>
        <v>4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2</v>
      </c>
      <c r="G36" s="4">
        <f t="shared" ca="1" si="1"/>
        <v>7</v>
      </c>
      <c r="H36" s="69">
        <f t="shared" ca="1" si="2"/>
        <v>0.5714285714285714</v>
      </c>
      <c r="I36" s="69">
        <f t="shared" ca="1" si="3"/>
        <v>0.14285714285714285</v>
      </c>
      <c r="J36" s="69">
        <f t="shared" ca="1" si="4"/>
        <v>0.2857142857142857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9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69">
        <f t="shared" ca="1" si="2"/>
        <v>1</v>
      </c>
      <c r="I37" s="69">
        <f t="shared" ca="1" si="3"/>
        <v>0</v>
      </c>
      <c r="J37" s="69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10</v>
      </c>
      <c r="D38" s="4">
        <f ca="1">IF(C38="","",COUNTIFS('Program and Results'!$S:$S,"HOME",'Program and Results'!$AC:$AC,'Data mining (Goals Superiority)'!$C38))</f>
        <v>2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2</v>
      </c>
      <c r="H38" s="69">
        <f t="shared" ca="1" si="2"/>
        <v>1</v>
      </c>
      <c r="I38" s="69">
        <f t="shared" ca="1" si="3"/>
        <v>0</v>
      </c>
      <c r="J38" s="69">
        <f t="shared" ca="1" si="4"/>
        <v>0</v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first</v>
      </c>
    </row>
    <row r="39" spans="3:36">
      <c r="C39">
        <f t="shared" ca="1" si="13"/>
        <v>11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0</v>
      </c>
      <c r="G39" s="4">
        <f t="shared" ca="1" si="1"/>
        <v>0</v>
      </c>
      <c r="H39" s="69" t="str">
        <f t="shared" ca="1" si="2"/>
        <v/>
      </c>
      <c r="I39" s="69" t="str">
        <f t="shared" ca="1" si="3"/>
        <v/>
      </c>
      <c r="J39" s="69" t="str">
        <f t="shared" ca="1" si="4"/>
        <v/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not first</v>
      </c>
    </row>
    <row r="40" spans="3:36">
      <c r="C40">
        <f t="shared" ca="1" si="13"/>
        <v>12</v>
      </c>
      <c r="D40" s="4">
        <f ca="1">IF(C40="","",COUNTIFS('Program and Results'!$S:$S,"HOME",'Program and Results'!$AC:$AC,'Data mining (Goals Superiority)'!$C40))</f>
        <v>0</v>
      </c>
      <c r="E40" s="4">
        <f ca="1">IF(C40="","",COUNTIFS('Program and Results'!$S:$S,"AWAY",'Program and Results'!$AC:$AC,'Data mining (Goals Superiority)'!$C40))</f>
        <v>1</v>
      </c>
      <c r="F40" s="4">
        <f ca="1">IF(C40="","",COUNTIFS('Program and Results'!$S:$S,"DRAW",'Program and Results'!$AC:$AC,'Data mining (Goals Superiority)'!$C40))</f>
        <v>1</v>
      </c>
      <c r="G40" s="4">
        <f t="shared" ca="1" si="1"/>
        <v>2</v>
      </c>
      <c r="H40" s="69">
        <f t="shared" ca="1" si="2"/>
        <v>0</v>
      </c>
      <c r="I40" s="69">
        <f t="shared" ca="1" si="3"/>
        <v>0.5</v>
      </c>
      <c r="J40" s="69">
        <f t="shared" ca="1" si="4"/>
        <v>0.5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13</v>
      </c>
      <c r="D41" s="4">
        <f ca="1">IF(C41="","",COUNTIFS('Program and Results'!$S:$S,"HOME",'Program and Results'!$AC:$AC,'Data mining (Goals Superiority)'!$C41))</f>
        <v>0</v>
      </c>
      <c r="E41" s="4">
        <f ca="1">IF(C41="","",COUNTIFS('Program and Results'!$S:$S,"AWAY",'Program and Results'!$AC:$AC,'Data mining (Goals Superiority)'!$C41))</f>
        <v>1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69">
        <f t="shared" ca="1" si="2"/>
        <v>0</v>
      </c>
      <c r="I41" s="69">
        <f t="shared" ca="1" si="3"/>
        <v>1</v>
      </c>
      <c r="J41" s="69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14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69" t="str">
        <f t="shared" ca="1" si="2"/>
        <v/>
      </c>
      <c r="I42" s="69" t="str">
        <f t="shared" ca="1" si="3"/>
        <v/>
      </c>
      <c r="J42" s="69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15</v>
      </c>
      <c r="D43" s="4">
        <f ca="1">IF(C43="","",COUNTIFS('Program and Results'!$S:$S,"HOME",'Program and Results'!$AC:$AC,'Data mining (Goals Superiority)'!$C43))</f>
        <v>3</v>
      </c>
      <c r="E43" s="4">
        <f ca="1">IF(C43="","",COUNTIFS('Program and Results'!$S:$S,"AWAY",'Program and Results'!$AC:$AC,'Data mining (Goals Superiority)'!$C43))</f>
        <v>0</v>
      </c>
      <c r="F43" s="4">
        <f ca="1">IF(C43="","",COUNTIFS('Program and Results'!$S:$S,"DRAW",'Program and Results'!$AC:$AC,'Data mining (Goals Superiority)'!$C43))</f>
        <v>1</v>
      </c>
      <c r="G43" s="4">
        <f t="shared" ca="1" si="1"/>
        <v>4</v>
      </c>
      <c r="H43" s="69">
        <f t="shared" ca="1" si="2"/>
        <v>0.75</v>
      </c>
      <c r="I43" s="69">
        <f t="shared" ca="1" si="3"/>
        <v>0</v>
      </c>
      <c r="J43" s="69">
        <f t="shared" ca="1" si="4"/>
        <v>0.25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16</v>
      </c>
      <c r="D44" s="4">
        <f ca="1">IF(C44="","",COUNTIFS('Program and Results'!$S:$S,"HOME",'Program and Results'!$AC:$AC,'Data mining (Goals Superiority)'!$C44))</f>
        <v>0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0</v>
      </c>
      <c r="H44" s="69" t="str">
        <f t="shared" ca="1" si="2"/>
        <v/>
      </c>
      <c r="I44" s="69" t="str">
        <f t="shared" ca="1" si="3"/>
        <v/>
      </c>
      <c r="J44" s="69" t="str">
        <f t="shared" ca="1" si="4"/>
        <v/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not first</v>
      </c>
    </row>
    <row r="45" spans="3:36">
      <c r="C45">
        <f t="shared" ca="1" si="13"/>
        <v>17</v>
      </c>
      <c r="D45" s="4">
        <f ca="1">IF(C45="","",COUNTIFS('Program and Results'!$S:$S,"HOME",'Program and Results'!$AC:$AC,'Data mining (Goals Superiority)'!$C45))</f>
        <v>1</v>
      </c>
      <c r="E45" s="4">
        <f ca="1">IF(C45="","",COUNTIFS('Program and Results'!$S:$S,"AWAY",'Program and Results'!$AC:$AC,'Data mining (Goals Superiority)'!$C45))</f>
        <v>0</v>
      </c>
      <c r="F45" s="4">
        <f ca="1">IF(C45="","",COUNTIFS('Program and Results'!$S:$S,"DRAW",'Program and Results'!$AC:$AC,'Data mining (Goals Superiority)'!$C45))</f>
        <v>0</v>
      </c>
      <c r="G45" s="4">
        <f t="shared" ca="1" si="1"/>
        <v>1</v>
      </c>
      <c r="H45" s="69">
        <f t="shared" ca="1" si="2"/>
        <v>1</v>
      </c>
      <c r="I45" s="69">
        <f t="shared" ca="1" si="3"/>
        <v>0</v>
      </c>
      <c r="J45" s="69">
        <f t="shared" ca="1" si="4"/>
        <v>0</v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first</v>
      </c>
    </row>
    <row r="46" spans="3:36">
      <c r="C46">
        <f t="shared" ca="1" si="13"/>
        <v>18</v>
      </c>
      <c r="D46" s="4">
        <f ca="1">IF(C46="","",COUNTIFS('Program and Results'!$S:$S,"HOME",'Program and Results'!$AC:$AC,'Data mining (Goals Superiority)'!$C46))</f>
        <v>0</v>
      </c>
      <c r="E46" s="4">
        <f ca="1">IF(C46="","",COUNTIFS('Program and Results'!$S:$S,"AWAY",'Program and Results'!$AC:$AC,'Data mining (Goals Superiority)'!$C46))</f>
        <v>0</v>
      </c>
      <c r="F46" s="4">
        <f ca="1">IF(C46="","",COUNTIFS('Program and Results'!$S:$S,"DRAW",'Program and Results'!$AC:$AC,'Data mining (Goals Superiority)'!$C46))</f>
        <v>0</v>
      </c>
      <c r="G46" s="4">
        <f t="shared" ca="1" si="1"/>
        <v>0</v>
      </c>
      <c r="H46" s="69" t="str">
        <f t="shared" ca="1" si="2"/>
        <v/>
      </c>
      <c r="I46" s="69" t="str">
        <f t="shared" ca="1" si="3"/>
        <v/>
      </c>
      <c r="J46" s="69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not first</v>
      </c>
    </row>
    <row r="47" spans="3:36">
      <c r="C47">
        <f t="shared" ca="1" si="13"/>
        <v>19</v>
      </c>
      <c r="D47" s="4">
        <f ca="1">IF(C47="","",COUNTIFS('Program and Results'!$S:$S,"HOME",'Program and Results'!$AC:$AC,'Data mining (Goals Superiority)'!$C47))</f>
        <v>0</v>
      </c>
      <c r="E47" s="4">
        <f ca="1">IF(C47="","",COUNTIFS('Program and Results'!$S:$S,"AWAY",'Program and Results'!$AC:$AC,'Data mining (Goals Superiority)'!$C47))</f>
        <v>0</v>
      </c>
      <c r="F47" s="4">
        <f ca="1">IF(C47="","",COUNTIFS('Program and Results'!$S:$S,"DRAW",'Program and Results'!$AC:$AC,'Data mining (Goals Superiority)'!$C47))</f>
        <v>0</v>
      </c>
      <c r="G47" s="4">
        <f t="shared" ca="1" si="1"/>
        <v>0</v>
      </c>
      <c r="H47" s="69" t="str">
        <f t="shared" ca="1" si="2"/>
        <v/>
      </c>
      <c r="I47" s="69" t="str">
        <f t="shared" ca="1" si="3"/>
        <v/>
      </c>
      <c r="J47" s="69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not first</v>
      </c>
    </row>
    <row r="48" spans="3:36">
      <c r="C48">
        <f t="shared" ca="1" si="13"/>
        <v>20</v>
      </c>
      <c r="D48" s="4">
        <f ca="1">IF(C48="","",COUNTIFS('Program and Results'!$S:$S,"HOME",'Program and Results'!$AC:$AC,'Data mining (Goals Superiority)'!$C48))</f>
        <v>1</v>
      </c>
      <c r="E48" s="4">
        <f ca="1">IF(C48="","",COUNTIFS('Program and Results'!$S:$S,"AWAY",'Program and Results'!$AC:$AC,'Data mining (Goals Superiority)'!$C48))</f>
        <v>0</v>
      </c>
      <c r="F48" s="4">
        <f ca="1">IF(C48="","",COUNTIFS('Program and Results'!$S:$S,"DRAW",'Program and Results'!$AC:$AC,'Data mining (Goals Superiority)'!$C48))</f>
        <v>0</v>
      </c>
      <c r="G48" s="4">
        <f t="shared" ca="1" si="1"/>
        <v>1</v>
      </c>
      <c r="H48" s="69">
        <f t="shared" ca="1" si="2"/>
        <v>1</v>
      </c>
      <c r="I48" s="69">
        <f t="shared" ca="1" si="3"/>
        <v>0</v>
      </c>
      <c r="J48" s="69">
        <f t="shared" ca="1" si="4"/>
        <v>0</v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>
        <f t="shared" ca="1" si="13"/>
        <v>21</v>
      </c>
      <c r="D49" s="4">
        <f ca="1">IF(C49="","",COUNTIFS('Program and Results'!$S:$S,"HOME",'Program and Results'!$AC:$AC,'Data mining (Goals Superiority)'!$C49))</f>
        <v>0</v>
      </c>
      <c r="E49" s="4">
        <f ca="1">IF(C49="","",COUNTIFS('Program and Results'!$S:$S,"AWAY",'Program and Results'!$AC:$AC,'Data mining (Goals Superiority)'!$C49))</f>
        <v>1</v>
      </c>
      <c r="F49" s="4">
        <f ca="1">IF(C49="","",COUNTIFS('Program and Results'!$S:$S,"DRAW",'Program and Results'!$AC:$AC,'Data mining (Goals Superiority)'!$C49))</f>
        <v>0</v>
      </c>
      <c r="G49" s="4">
        <f t="shared" ca="1" si="1"/>
        <v>1</v>
      </c>
      <c r="H49" s="69">
        <f t="shared" ca="1" si="2"/>
        <v>0</v>
      </c>
      <c r="I49" s="69">
        <f t="shared" ca="1" si="3"/>
        <v>1</v>
      </c>
      <c r="J49" s="69">
        <f t="shared" ca="1" si="4"/>
        <v>0</v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>
        <f t="shared" ca="1" si="13"/>
        <v>22</v>
      </c>
      <c r="D50" s="4">
        <f ca="1">IF(C50="","",COUNTIFS('Program and Results'!$S:$S,"HOME",'Program and Results'!$AC:$AC,'Data mining (Goals Superiority)'!$C50))</f>
        <v>0</v>
      </c>
      <c r="E50" s="4">
        <f ca="1">IF(C50="","",COUNTIFS('Program and Results'!$S:$S,"AWAY",'Program and Results'!$AC:$AC,'Data mining (Goals Superiority)'!$C50))</f>
        <v>0</v>
      </c>
      <c r="F50" s="4">
        <f ca="1">IF(C50="","",COUNTIFS('Program and Results'!$S:$S,"DRAW",'Program and Results'!$AC:$AC,'Data mining (Goals Superiority)'!$C50))</f>
        <v>0</v>
      </c>
      <c r="G50" s="4">
        <f t="shared" ca="1" si="1"/>
        <v>0</v>
      </c>
      <c r="H50" s="69" t="str">
        <f t="shared" ca="1" si="2"/>
        <v/>
      </c>
      <c r="I50" s="69" t="str">
        <f t="shared" ca="1" si="3"/>
        <v/>
      </c>
      <c r="J50" s="69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not first</v>
      </c>
    </row>
    <row r="51" spans="3:36">
      <c r="C51">
        <f t="shared" ca="1" si="13"/>
        <v>23</v>
      </c>
      <c r="D51" s="4">
        <f ca="1">IF(C51="","",COUNTIFS('Program and Results'!$S:$S,"HOME",'Program and Results'!$AC:$AC,'Data mining (Goals Superiority)'!$C51))</f>
        <v>0</v>
      </c>
      <c r="E51" s="4">
        <f ca="1">IF(C51="","",COUNTIFS('Program and Results'!$S:$S,"AWAY",'Program and Results'!$AC:$AC,'Data mining (Goals Superiority)'!$C51))</f>
        <v>0</v>
      </c>
      <c r="F51" s="4">
        <f ca="1">IF(C51="","",COUNTIFS('Program and Results'!$S:$S,"DRAW",'Program and Results'!$AC:$AC,'Data mining (Goals Superiority)'!$C51))</f>
        <v>0</v>
      </c>
      <c r="G51" s="4">
        <f t="shared" ca="1" si="1"/>
        <v>0</v>
      </c>
      <c r="H51" s="69" t="str">
        <f t="shared" ca="1" si="2"/>
        <v/>
      </c>
      <c r="I51" s="69" t="str">
        <f t="shared" ca="1" si="3"/>
        <v/>
      </c>
      <c r="J51" s="69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not first</v>
      </c>
    </row>
    <row r="52" spans="3:36">
      <c r="C52">
        <f t="shared" ca="1" si="13"/>
        <v>24</v>
      </c>
      <c r="D52" s="4">
        <f ca="1">IF(C52="","",COUNTIFS('Program and Results'!$S:$S,"HOME",'Program and Results'!$AC:$AC,'Data mining (Goals Superiority)'!$C52))</f>
        <v>0</v>
      </c>
      <c r="E52" s="4">
        <f ca="1">IF(C52="","",COUNTIFS('Program and Results'!$S:$S,"AWAY",'Program and Results'!$AC:$AC,'Data mining (Goals Superiority)'!$C52))</f>
        <v>0</v>
      </c>
      <c r="F52" s="4">
        <f ca="1">IF(C52="","",COUNTIFS('Program and Results'!$S:$S,"DRAW",'Program and Results'!$AC:$AC,'Data mining (Goals Superiority)'!$C52))</f>
        <v>0</v>
      </c>
      <c r="G52" s="4">
        <f t="shared" ca="1" si="1"/>
        <v>0</v>
      </c>
      <c r="H52" s="69" t="str">
        <f t="shared" ca="1" si="2"/>
        <v/>
      </c>
      <c r="I52" s="69" t="str">
        <f t="shared" ca="1" si="3"/>
        <v/>
      </c>
      <c r="J52" s="69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not first</v>
      </c>
    </row>
    <row r="53" spans="3:36">
      <c r="C53">
        <f t="shared" ca="1" si="13"/>
        <v>25</v>
      </c>
      <c r="D53" s="4">
        <f ca="1">IF(C53="","",COUNTIFS('Program and Results'!$S:$S,"HOME",'Program and Results'!$AC:$AC,'Data mining (Goals Superiority)'!$C53))</f>
        <v>0</v>
      </c>
      <c r="E53" s="4">
        <f ca="1">IF(C53="","",COUNTIFS('Program and Results'!$S:$S,"AWAY",'Program and Results'!$AC:$AC,'Data mining (Goals Superiority)'!$C53))</f>
        <v>0</v>
      </c>
      <c r="F53" s="4">
        <f ca="1">IF(C53="","",COUNTIFS('Program and Results'!$S:$S,"DRAW",'Program and Results'!$AC:$AC,'Data mining (Goals Superiority)'!$C53))</f>
        <v>0</v>
      </c>
      <c r="G53" s="4">
        <f t="shared" ca="1" si="1"/>
        <v>0</v>
      </c>
      <c r="H53" s="69" t="str">
        <f t="shared" ca="1" si="2"/>
        <v/>
      </c>
      <c r="I53" s="69" t="str">
        <f t="shared" ca="1" si="3"/>
        <v/>
      </c>
      <c r="J53" s="69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not first</v>
      </c>
    </row>
    <row r="54" spans="3:36">
      <c r="C54">
        <f t="shared" ca="1" si="13"/>
        <v>26</v>
      </c>
      <c r="D54" s="4">
        <f ca="1">IF(C54="","",COUNTIFS('Program and Results'!$S:$S,"HOME",'Program and Results'!$AC:$AC,'Data mining (Goals Superiority)'!$C54))</f>
        <v>0</v>
      </c>
      <c r="E54" s="4">
        <f ca="1">IF(C54="","",COUNTIFS('Program and Results'!$S:$S,"AWAY",'Program and Results'!$AC:$AC,'Data mining (Goals Superiority)'!$C54))</f>
        <v>0</v>
      </c>
      <c r="F54" s="4">
        <f ca="1">IF(C54="","",COUNTIFS('Program and Results'!$S:$S,"DRAW",'Program and Results'!$AC:$AC,'Data mining (Goals Superiority)'!$C54))</f>
        <v>0</v>
      </c>
      <c r="G54" s="4">
        <f t="shared" ca="1" si="1"/>
        <v>0</v>
      </c>
      <c r="H54" s="69" t="str">
        <f t="shared" ca="1" si="2"/>
        <v/>
      </c>
      <c r="I54" s="69" t="str">
        <f t="shared" ca="1" si="3"/>
        <v/>
      </c>
      <c r="J54" s="69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not first</v>
      </c>
    </row>
    <row r="55" spans="3:36">
      <c r="C55">
        <f t="shared" ca="1" si="13"/>
        <v>27</v>
      </c>
      <c r="D55" s="4">
        <f ca="1">IF(C55="","",COUNTIFS('Program and Results'!$S:$S,"HOME",'Program and Results'!$AC:$AC,'Data mining (Goals Superiority)'!$C55))</f>
        <v>0</v>
      </c>
      <c r="E55" s="4">
        <f ca="1">IF(C55="","",COUNTIFS('Program and Results'!$S:$S,"AWAY",'Program and Results'!$AC:$AC,'Data mining (Goals Superiority)'!$C55))</f>
        <v>0</v>
      </c>
      <c r="F55" s="4">
        <f ca="1">IF(C55="","",COUNTIFS('Program and Results'!$S:$S,"DRAW",'Program and Results'!$AC:$AC,'Data mining (Goals Superiority)'!$C55))</f>
        <v>0</v>
      </c>
      <c r="G55" s="4">
        <f t="shared" ca="1" si="1"/>
        <v>0</v>
      </c>
      <c r="H55" s="69" t="str">
        <f t="shared" ca="1" si="2"/>
        <v/>
      </c>
      <c r="I55" s="69" t="str">
        <f t="shared" ca="1" si="3"/>
        <v/>
      </c>
      <c r="J55" s="69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not first</v>
      </c>
    </row>
    <row r="56" spans="3:36">
      <c r="C56">
        <f t="shared" ca="1" si="13"/>
        <v>28</v>
      </c>
      <c r="D56" s="4">
        <f ca="1">IF(C56="","",COUNTIFS('Program and Results'!$S:$S,"HOME",'Program and Results'!$AC:$AC,'Data mining (Goals Superiority)'!$C56))</f>
        <v>0</v>
      </c>
      <c r="E56" s="4">
        <f ca="1">IF(C56="","",COUNTIFS('Program and Results'!$S:$S,"AWAY",'Program and Results'!$AC:$AC,'Data mining (Goals Superiority)'!$C56))</f>
        <v>0</v>
      </c>
      <c r="F56" s="4">
        <f ca="1">IF(C56="","",COUNTIFS('Program and Results'!$S:$S,"DRAW",'Program and Results'!$AC:$AC,'Data mining (Goals Superiority)'!$C56))</f>
        <v>0</v>
      </c>
      <c r="G56" s="4">
        <f t="shared" ca="1" si="1"/>
        <v>0</v>
      </c>
      <c r="H56" s="69" t="str">
        <f t="shared" ca="1" si="2"/>
        <v/>
      </c>
      <c r="I56" s="69" t="str">
        <f t="shared" ca="1" si="3"/>
        <v/>
      </c>
      <c r="J56" s="69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not first</v>
      </c>
    </row>
    <row r="57" spans="3:36">
      <c r="C57">
        <f t="shared" ca="1" si="13"/>
        <v>29</v>
      </c>
      <c r="D57" s="4">
        <f ca="1">IF(C57="","",COUNTIFS('Program and Results'!$S:$S,"HOME",'Program and Results'!$AC:$AC,'Data mining (Goals Superiority)'!$C57))</f>
        <v>0</v>
      </c>
      <c r="E57" s="4">
        <f ca="1">IF(C57="","",COUNTIFS('Program and Results'!$S:$S,"AWAY",'Program and Results'!$AC:$AC,'Data mining (Goals Superiority)'!$C57))</f>
        <v>0</v>
      </c>
      <c r="F57" s="4">
        <f ca="1">IF(C57="","",COUNTIFS('Program and Results'!$S:$S,"DRAW",'Program and Results'!$AC:$AC,'Data mining (Goals Superiority)'!$C57))</f>
        <v>0</v>
      </c>
      <c r="G57" s="4">
        <f t="shared" ca="1" si="1"/>
        <v>0</v>
      </c>
      <c r="H57" s="69" t="str">
        <f t="shared" ca="1" si="2"/>
        <v/>
      </c>
      <c r="I57" s="69" t="str">
        <f t="shared" ca="1" si="3"/>
        <v/>
      </c>
      <c r="J57" s="69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not first</v>
      </c>
    </row>
    <row r="58" spans="3:36">
      <c r="C58">
        <f t="shared" ca="1" si="13"/>
        <v>30</v>
      </c>
      <c r="D58" s="4">
        <f ca="1">IF(C58="","",COUNTIFS('Program and Results'!$S:$S,"HOME",'Program and Results'!$AC:$AC,'Data mining (Goals Superiority)'!$C58))</f>
        <v>0</v>
      </c>
      <c r="E58" s="4">
        <f ca="1">IF(C58="","",COUNTIFS('Program and Results'!$S:$S,"AWAY",'Program and Results'!$AC:$AC,'Data mining (Goals Superiority)'!$C58))</f>
        <v>0</v>
      </c>
      <c r="F58" s="4">
        <f ca="1">IF(C58="","",COUNTIFS('Program and Results'!$S:$S,"DRAW",'Program and Results'!$AC:$AC,'Data mining (Goals Superiority)'!$C58))</f>
        <v>0</v>
      </c>
      <c r="G58" s="4">
        <f t="shared" ca="1" si="1"/>
        <v>0</v>
      </c>
      <c r="H58" s="69" t="str">
        <f t="shared" ca="1" si="2"/>
        <v/>
      </c>
      <c r="I58" s="69" t="str">
        <f t="shared" ca="1" si="3"/>
        <v/>
      </c>
      <c r="J58" s="69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not first</v>
      </c>
    </row>
    <row r="59" spans="3:36">
      <c r="C59">
        <f t="shared" ca="1" si="13"/>
        <v>31</v>
      </c>
      <c r="D59" s="4">
        <f ca="1">IF(C59="","",COUNTIFS('Program and Results'!$S:$S,"HOME",'Program and Results'!$AC:$AC,'Data mining (Goals Superiority)'!$C59))</f>
        <v>0</v>
      </c>
      <c r="E59" s="4">
        <f ca="1">IF(C59="","",COUNTIFS('Program and Results'!$S:$S,"AWAY",'Program and Results'!$AC:$AC,'Data mining (Goals Superiority)'!$C59))</f>
        <v>0</v>
      </c>
      <c r="F59" s="4">
        <f ca="1">IF(C59="","",COUNTIFS('Program and Results'!$S:$S,"DRAW",'Program and Results'!$AC:$AC,'Data mining (Goals Superiority)'!$C59))</f>
        <v>0</v>
      </c>
      <c r="G59" s="4">
        <f t="shared" ca="1" si="1"/>
        <v>0</v>
      </c>
      <c r="H59" s="69" t="str">
        <f t="shared" ca="1" si="2"/>
        <v/>
      </c>
      <c r="I59" s="69" t="str">
        <f t="shared" ca="1" si="3"/>
        <v/>
      </c>
      <c r="J59" s="69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not first</v>
      </c>
    </row>
    <row r="60" spans="3:36">
      <c r="C60">
        <f t="shared" ca="1" si="13"/>
        <v>32</v>
      </c>
      <c r="D60" s="4">
        <f ca="1">IF(C60="","",COUNTIFS('Program and Results'!$S:$S,"HOME",'Program and Results'!$AC:$AC,'Data mining (Goals Superiority)'!$C60))</f>
        <v>0</v>
      </c>
      <c r="E60" s="4">
        <f ca="1">IF(C60="","",COUNTIFS('Program and Results'!$S:$S,"AWAY",'Program and Results'!$AC:$AC,'Data mining (Goals Superiority)'!$C60))</f>
        <v>0</v>
      </c>
      <c r="F60" s="4">
        <f ca="1">IF(C60="","",COUNTIFS('Program and Results'!$S:$S,"DRAW",'Program and Results'!$AC:$AC,'Data mining (Goals Superiority)'!$C60))</f>
        <v>0</v>
      </c>
      <c r="G60" s="4">
        <f t="shared" ca="1" si="1"/>
        <v>0</v>
      </c>
      <c r="H60" s="69" t="str">
        <f t="shared" ca="1" si="2"/>
        <v/>
      </c>
      <c r="I60" s="69" t="str">
        <f t="shared" ca="1" si="3"/>
        <v/>
      </c>
      <c r="J60" s="69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not first</v>
      </c>
    </row>
    <row r="61" spans="3:36">
      <c r="C61">
        <f t="shared" ca="1" si="13"/>
        <v>33</v>
      </c>
      <c r="D61" s="4">
        <f ca="1">IF(C61="","",COUNTIFS('Program and Results'!$S:$S,"HOME",'Program and Results'!$AC:$AC,'Data mining (Goals Superiority)'!$C61))</f>
        <v>0</v>
      </c>
      <c r="E61" s="4">
        <f ca="1">IF(C61="","",COUNTIFS('Program and Results'!$S:$S,"AWAY",'Program and Results'!$AC:$AC,'Data mining (Goals Superiority)'!$C61))</f>
        <v>0</v>
      </c>
      <c r="F61" s="4">
        <f ca="1">IF(C61="","",COUNTIFS('Program and Results'!$S:$S,"DRAW",'Program and Results'!$AC:$AC,'Data mining (Goals Superiority)'!$C61))</f>
        <v>0</v>
      </c>
      <c r="G61" s="4">
        <f t="shared" ca="1" si="1"/>
        <v>0</v>
      </c>
      <c r="H61" s="69" t="str">
        <f t="shared" ca="1" si="2"/>
        <v/>
      </c>
      <c r="I61" s="69" t="str">
        <f t="shared" ca="1" si="3"/>
        <v/>
      </c>
      <c r="J61" s="69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not first</v>
      </c>
    </row>
    <row r="62" spans="3:36">
      <c r="C62">
        <f t="shared" ca="1" si="13"/>
        <v>34</v>
      </c>
      <c r="D62" s="4">
        <f ca="1">IF(C62="","",COUNTIFS('Program and Results'!$S:$S,"HOME",'Program and Results'!$AC:$AC,'Data mining (Goals Superiority)'!$C62))</f>
        <v>1</v>
      </c>
      <c r="E62" s="4">
        <f ca="1">IF(C62="","",COUNTIFS('Program and Results'!$S:$S,"AWAY",'Program and Results'!$AC:$AC,'Data mining (Goals Superiority)'!$C62))</f>
        <v>0</v>
      </c>
      <c r="F62" s="4">
        <f ca="1">IF(C62="","",COUNTIFS('Program and Results'!$S:$S,"DRAW",'Program and Results'!$AC:$AC,'Data mining (Goals Superiority)'!$C62))</f>
        <v>0</v>
      </c>
      <c r="G62" s="4">
        <f t="shared" ca="1" si="1"/>
        <v>1</v>
      </c>
      <c r="H62" s="69">
        <f t="shared" ca="1" si="2"/>
        <v>1</v>
      </c>
      <c r="I62" s="69">
        <f t="shared" ca="1" si="3"/>
        <v>0</v>
      </c>
      <c r="J62" s="69">
        <f t="shared" ca="1" si="4"/>
        <v>0</v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69" t="str">
        <f t="shared" ca="1" si="2"/>
        <v/>
      </c>
      <c r="I63" s="69" t="str">
        <f t="shared" ca="1" si="3"/>
        <v/>
      </c>
      <c r="J63" s="69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69" t="str">
        <f t="shared" ca="1" si="2"/>
        <v/>
      </c>
      <c r="I64" s="69" t="str">
        <f t="shared" ca="1" si="3"/>
        <v/>
      </c>
      <c r="J64" s="69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69" t="str">
        <f t="shared" ca="1" si="2"/>
        <v/>
      </c>
      <c r="I65" s="69" t="str">
        <f t="shared" ca="1" si="3"/>
        <v/>
      </c>
      <c r="J65" s="69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69" t="str">
        <f t="shared" ca="1" si="2"/>
        <v/>
      </c>
      <c r="I66" s="69" t="str">
        <f t="shared" ca="1" si="3"/>
        <v/>
      </c>
      <c r="J66" s="69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69" t="str">
        <f t="shared" ref="H67:H130" ca="1" si="17">IFERROR(IF($C67="","",D67/$G67),"")</f>
        <v/>
      </c>
      <c r="I67" s="69" t="str">
        <f t="shared" ref="I67:I130" ca="1" si="18">IFERROR(IF($C67="","",E67/$G67),"")</f>
        <v/>
      </c>
      <c r="J67" s="69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69" t="str">
        <f t="shared" ca="1" si="17"/>
        <v/>
      </c>
      <c r="I68" s="69" t="str">
        <f t="shared" ca="1" si="18"/>
        <v/>
      </c>
      <c r="J68" s="69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69" t="str">
        <f t="shared" ca="1" si="17"/>
        <v/>
      </c>
      <c r="I69" s="69" t="str">
        <f t="shared" ca="1" si="18"/>
        <v/>
      </c>
      <c r="J69" s="69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69" t="str">
        <f t="shared" ca="1" si="17"/>
        <v/>
      </c>
      <c r="I70" s="69" t="str">
        <f t="shared" ca="1" si="18"/>
        <v/>
      </c>
      <c r="J70" s="69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69" t="str">
        <f t="shared" ca="1" si="17"/>
        <v/>
      </c>
      <c r="I71" s="69" t="str">
        <f t="shared" ca="1" si="18"/>
        <v/>
      </c>
      <c r="J71" s="69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69" t="str">
        <f t="shared" ca="1" si="17"/>
        <v/>
      </c>
      <c r="I72" s="69" t="str">
        <f t="shared" ca="1" si="18"/>
        <v/>
      </c>
      <c r="J72" s="69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69" t="str">
        <f t="shared" ca="1" si="17"/>
        <v/>
      </c>
      <c r="I73" s="69" t="str">
        <f t="shared" ca="1" si="18"/>
        <v/>
      </c>
      <c r="J73" s="69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69" t="str">
        <f t="shared" ca="1" si="17"/>
        <v/>
      </c>
      <c r="I74" s="69" t="str">
        <f t="shared" ca="1" si="18"/>
        <v/>
      </c>
      <c r="J74" s="69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69" t="str">
        <f t="shared" ca="1" si="17"/>
        <v/>
      </c>
      <c r="I75" s="69" t="str">
        <f t="shared" ca="1" si="18"/>
        <v/>
      </c>
      <c r="J75" s="69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69" t="str">
        <f t="shared" ca="1" si="17"/>
        <v/>
      </c>
      <c r="I76" s="69" t="str">
        <f t="shared" ca="1" si="18"/>
        <v/>
      </c>
      <c r="J76" s="69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69" t="str">
        <f t="shared" ca="1" si="17"/>
        <v/>
      </c>
      <c r="I77" s="69" t="str">
        <f t="shared" ca="1" si="18"/>
        <v/>
      </c>
      <c r="J77" s="69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69" t="str">
        <f t="shared" ca="1" si="17"/>
        <v/>
      </c>
      <c r="I78" s="69" t="str">
        <f t="shared" ca="1" si="18"/>
        <v/>
      </c>
      <c r="J78" s="69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69" t="str">
        <f t="shared" ca="1" si="17"/>
        <v/>
      </c>
      <c r="I79" s="69" t="str">
        <f t="shared" ca="1" si="18"/>
        <v/>
      </c>
      <c r="J79" s="69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69" t="str">
        <f t="shared" ca="1" si="17"/>
        <v/>
      </c>
      <c r="I80" s="69" t="str">
        <f t="shared" ca="1" si="18"/>
        <v/>
      </c>
      <c r="J80" s="69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69" t="str">
        <f t="shared" ca="1" si="17"/>
        <v/>
      </c>
      <c r="I81" s="69" t="str">
        <f t="shared" ca="1" si="18"/>
        <v/>
      </c>
      <c r="J81" s="69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69" t="str">
        <f t="shared" ca="1" si="17"/>
        <v/>
      </c>
      <c r="I82" s="69" t="str">
        <f t="shared" ca="1" si="18"/>
        <v/>
      </c>
      <c r="J82" s="69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69" t="str">
        <f t="shared" ca="1" si="17"/>
        <v/>
      </c>
      <c r="I83" s="69" t="str">
        <f t="shared" ca="1" si="18"/>
        <v/>
      </c>
      <c r="J83" s="69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69" t="str">
        <f t="shared" ca="1" si="17"/>
        <v/>
      </c>
      <c r="I84" s="69" t="str">
        <f t="shared" ca="1" si="18"/>
        <v/>
      </c>
      <c r="J84" s="69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69" t="str">
        <f t="shared" ca="1" si="17"/>
        <v/>
      </c>
      <c r="I85" s="69" t="str">
        <f t="shared" ca="1" si="18"/>
        <v/>
      </c>
      <c r="J85" s="69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69" t="str">
        <f t="shared" ca="1" si="17"/>
        <v/>
      </c>
      <c r="I86" s="69" t="str">
        <f t="shared" ca="1" si="18"/>
        <v/>
      </c>
      <c r="J86" s="69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69" t="str">
        <f t="shared" ca="1" si="17"/>
        <v/>
      </c>
      <c r="I87" s="69" t="str">
        <f t="shared" ca="1" si="18"/>
        <v/>
      </c>
      <c r="J87" s="69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69" t="str">
        <f t="shared" ca="1" si="17"/>
        <v/>
      </c>
      <c r="I88" s="69" t="str">
        <f t="shared" ca="1" si="18"/>
        <v/>
      </c>
      <c r="J88" s="69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69" t="str">
        <f t="shared" ca="1" si="17"/>
        <v/>
      </c>
      <c r="I89" s="69" t="str">
        <f t="shared" ca="1" si="18"/>
        <v/>
      </c>
      <c r="J89" s="69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69" t="str">
        <f t="shared" ca="1" si="17"/>
        <v/>
      </c>
      <c r="I90" s="69" t="str">
        <f t="shared" ca="1" si="18"/>
        <v/>
      </c>
      <c r="J90" s="69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69" t="str">
        <f t="shared" ca="1" si="17"/>
        <v/>
      </c>
      <c r="I91" s="69" t="str">
        <f t="shared" ca="1" si="18"/>
        <v/>
      </c>
      <c r="J91" s="69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69" t="str">
        <f t="shared" ca="1" si="17"/>
        <v/>
      </c>
      <c r="I92" s="69" t="str">
        <f t="shared" ca="1" si="18"/>
        <v/>
      </c>
      <c r="J92" s="69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69" t="str">
        <f t="shared" ca="1" si="17"/>
        <v/>
      </c>
      <c r="I93" s="69" t="str">
        <f t="shared" ca="1" si="18"/>
        <v/>
      </c>
      <c r="J93" s="69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69" t="str">
        <f t="shared" ca="1" si="17"/>
        <v/>
      </c>
      <c r="I94" s="69" t="str">
        <f t="shared" ca="1" si="18"/>
        <v/>
      </c>
      <c r="J94" s="69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69" t="str">
        <f t="shared" ca="1" si="17"/>
        <v/>
      </c>
      <c r="I95" s="69" t="str">
        <f t="shared" ca="1" si="18"/>
        <v/>
      </c>
      <c r="J95" s="69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69" t="str">
        <f t="shared" ca="1" si="17"/>
        <v/>
      </c>
      <c r="I96" s="69" t="str">
        <f t="shared" ca="1" si="18"/>
        <v/>
      </c>
      <c r="J96" s="69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69" t="str">
        <f t="shared" ca="1" si="17"/>
        <v/>
      </c>
      <c r="I97" s="69" t="str">
        <f t="shared" ca="1" si="18"/>
        <v/>
      </c>
      <c r="J97" s="69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69" t="str">
        <f t="shared" ca="1" si="17"/>
        <v/>
      </c>
      <c r="I98" s="69" t="str">
        <f t="shared" ca="1" si="18"/>
        <v/>
      </c>
      <c r="J98" s="69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69" t="str">
        <f t="shared" ca="1" si="17"/>
        <v/>
      </c>
      <c r="I99" s="69" t="str">
        <f t="shared" ca="1" si="18"/>
        <v/>
      </c>
      <c r="J99" s="69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69" t="str">
        <f t="shared" ca="1" si="17"/>
        <v/>
      </c>
      <c r="I100" s="69" t="str">
        <f t="shared" ca="1" si="18"/>
        <v/>
      </c>
      <c r="J100" s="69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69" t="str">
        <f t="shared" ca="1" si="17"/>
        <v/>
      </c>
      <c r="I101" s="69" t="str">
        <f t="shared" ca="1" si="18"/>
        <v/>
      </c>
      <c r="J101" s="69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69" t="str">
        <f t="shared" ca="1" si="17"/>
        <v/>
      </c>
      <c r="I102" s="69" t="str">
        <f t="shared" ca="1" si="18"/>
        <v/>
      </c>
      <c r="J102" s="69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69" t="str">
        <f t="shared" ca="1" si="17"/>
        <v/>
      </c>
      <c r="I103" s="69" t="str">
        <f t="shared" ca="1" si="18"/>
        <v/>
      </c>
      <c r="J103" s="69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69" t="str">
        <f t="shared" ca="1" si="17"/>
        <v/>
      </c>
      <c r="I104" s="69" t="str">
        <f t="shared" ca="1" si="18"/>
        <v/>
      </c>
      <c r="J104" s="69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69" t="str">
        <f t="shared" ca="1" si="17"/>
        <v/>
      </c>
      <c r="I105" s="69" t="str">
        <f t="shared" ca="1" si="18"/>
        <v/>
      </c>
      <c r="J105" s="69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69" t="str">
        <f t="shared" ca="1" si="17"/>
        <v/>
      </c>
      <c r="I106" s="69" t="str">
        <f t="shared" ca="1" si="18"/>
        <v/>
      </c>
      <c r="J106" s="69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69" t="str">
        <f t="shared" ca="1" si="17"/>
        <v/>
      </c>
      <c r="I107" s="69" t="str">
        <f t="shared" ca="1" si="18"/>
        <v/>
      </c>
      <c r="J107" s="69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69" t="str">
        <f t="shared" ca="1" si="17"/>
        <v/>
      </c>
      <c r="I108" s="69" t="str">
        <f t="shared" ca="1" si="18"/>
        <v/>
      </c>
      <c r="J108" s="69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69" t="str">
        <f t="shared" ca="1" si="17"/>
        <v/>
      </c>
      <c r="I109" s="69" t="str">
        <f t="shared" ca="1" si="18"/>
        <v/>
      </c>
      <c r="J109" s="69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69" t="str">
        <f t="shared" ca="1" si="17"/>
        <v/>
      </c>
      <c r="I110" s="69" t="str">
        <f t="shared" ca="1" si="18"/>
        <v/>
      </c>
      <c r="J110" s="69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69" t="str">
        <f t="shared" ca="1" si="17"/>
        <v/>
      </c>
      <c r="I111" s="69" t="str">
        <f t="shared" ca="1" si="18"/>
        <v/>
      </c>
      <c r="J111" s="69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69" t="str">
        <f t="shared" ca="1" si="17"/>
        <v/>
      </c>
      <c r="I112" s="69" t="str">
        <f t="shared" ca="1" si="18"/>
        <v/>
      </c>
      <c r="J112" s="69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69" t="str">
        <f t="shared" ca="1" si="17"/>
        <v/>
      </c>
      <c r="I113" s="69" t="str">
        <f t="shared" ca="1" si="18"/>
        <v/>
      </c>
      <c r="J113" s="69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69" t="str">
        <f t="shared" ca="1" si="17"/>
        <v/>
      </c>
      <c r="I114" s="69" t="str">
        <f t="shared" ca="1" si="18"/>
        <v/>
      </c>
      <c r="J114" s="69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69" t="str">
        <f t="shared" ca="1" si="17"/>
        <v/>
      </c>
      <c r="I115" s="69" t="str">
        <f t="shared" ca="1" si="18"/>
        <v/>
      </c>
      <c r="J115" s="69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69" t="str">
        <f t="shared" ca="1" si="17"/>
        <v/>
      </c>
      <c r="I116" s="69" t="str">
        <f t="shared" ca="1" si="18"/>
        <v/>
      </c>
      <c r="J116" s="69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69" t="str">
        <f t="shared" ca="1" si="17"/>
        <v/>
      </c>
      <c r="I117" s="69" t="str">
        <f t="shared" ca="1" si="18"/>
        <v/>
      </c>
      <c r="J117" s="69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69" t="str">
        <f t="shared" ca="1" si="17"/>
        <v/>
      </c>
      <c r="I118" s="69" t="str">
        <f t="shared" ca="1" si="18"/>
        <v/>
      </c>
      <c r="J118" s="69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69" t="str">
        <f t="shared" ca="1" si="17"/>
        <v/>
      </c>
      <c r="I119" s="69" t="str">
        <f t="shared" ca="1" si="18"/>
        <v/>
      </c>
      <c r="J119" s="69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69" t="str">
        <f t="shared" ca="1" si="17"/>
        <v/>
      </c>
      <c r="I120" s="69" t="str">
        <f t="shared" ca="1" si="18"/>
        <v/>
      </c>
      <c r="J120" s="69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69" t="str">
        <f t="shared" ca="1" si="17"/>
        <v/>
      </c>
      <c r="I121" s="69" t="str">
        <f t="shared" ca="1" si="18"/>
        <v/>
      </c>
      <c r="J121" s="69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69" t="str">
        <f t="shared" ca="1" si="17"/>
        <v/>
      </c>
      <c r="I122" s="69" t="str">
        <f t="shared" ca="1" si="18"/>
        <v/>
      </c>
      <c r="J122" s="69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69" t="str">
        <f t="shared" ca="1" si="17"/>
        <v/>
      </c>
      <c r="I123" s="69" t="str">
        <f t="shared" ca="1" si="18"/>
        <v/>
      </c>
      <c r="J123" s="69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69" t="str">
        <f t="shared" ca="1" si="17"/>
        <v/>
      </c>
      <c r="I124" s="69" t="str">
        <f t="shared" ca="1" si="18"/>
        <v/>
      </c>
      <c r="J124" s="69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69" t="str">
        <f t="shared" ca="1" si="17"/>
        <v/>
      </c>
      <c r="I125" s="69" t="str">
        <f t="shared" ca="1" si="18"/>
        <v/>
      </c>
      <c r="J125" s="69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69" t="str">
        <f t="shared" ca="1" si="17"/>
        <v/>
      </c>
      <c r="I126" s="69" t="str">
        <f t="shared" ca="1" si="18"/>
        <v/>
      </c>
      <c r="J126" s="69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69" t="str">
        <f t="shared" ca="1" si="17"/>
        <v/>
      </c>
      <c r="I127" s="69" t="str">
        <f t="shared" ca="1" si="18"/>
        <v/>
      </c>
      <c r="J127" s="69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69" t="str">
        <f t="shared" ca="1" si="17"/>
        <v/>
      </c>
      <c r="I128" s="69" t="str">
        <f t="shared" ca="1" si="18"/>
        <v/>
      </c>
      <c r="J128" s="69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69" t="str">
        <f t="shared" ca="1" si="17"/>
        <v/>
      </c>
      <c r="I129" s="69" t="str">
        <f t="shared" ca="1" si="18"/>
        <v/>
      </c>
      <c r="J129" s="69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69" t="str">
        <f t="shared" ca="1" si="17"/>
        <v/>
      </c>
      <c r="I130" s="69" t="str">
        <f t="shared" ca="1" si="18"/>
        <v/>
      </c>
      <c r="J130" s="69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69" t="str">
        <f t="shared" ref="H131:H194" ca="1" si="32">IFERROR(IF($C131="","",D131/$G131),"")</f>
        <v/>
      </c>
      <c r="I131" s="69" t="str">
        <f t="shared" ref="I131:I194" ca="1" si="33">IFERROR(IF($C131="","",E131/$G131),"")</f>
        <v/>
      </c>
      <c r="J131" s="69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69" t="str">
        <f t="shared" ca="1" si="32"/>
        <v/>
      </c>
      <c r="I132" s="69" t="str">
        <f t="shared" ca="1" si="33"/>
        <v/>
      </c>
      <c r="J132" s="69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69" t="str">
        <f t="shared" ca="1" si="32"/>
        <v/>
      </c>
      <c r="I133" s="69" t="str">
        <f t="shared" ca="1" si="33"/>
        <v/>
      </c>
      <c r="J133" s="69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69" t="str">
        <f t="shared" ca="1" si="32"/>
        <v/>
      </c>
      <c r="I134" s="69" t="str">
        <f t="shared" ca="1" si="33"/>
        <v/>
      </c>
      <c r="J134" s="69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69" t="str">
        <f t="shared" ca="1" si="32"/>
        <v/>
      </c>
      <c r="I135" s="69" t="str">
        <f t="shared" ca="1" si="33"/>
        <v/>
      </c>
      <c r="J135" s="69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69" t="str">
        <f t="shared" ca="1" si="32"/>
        <v/>
      </c>
      <c r="I136" s="69" t="str">
        <f t="shared" ca="1" si="33"/>
        <v/>
      </c>
      <c r="J136" s="69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69" t="str">
        <f t="shared" ca="1" si="32"/>
        <v/>
      </c>
      <c r="I137" s="69" t="str">
        <f t="shared" ca="1" si="33"/>
        <v/>
      </c>
      <c r="J137" s="69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69" t="str">
        <f t="shared" ca="1" si="32"/>
        <v/>
      </c>
      <c r="I138" s="69" t="str">
        <f t="shared" ca="1" si="33"/>
        <v/>
      </c>
      <c r="J138" s="69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69" t="str">
        <f t="shared" ca="1" si="32"/>
        <v/>
      </c>
      <c r="I139" s="69" t="str">
        <f t="shared" ca="1" si="33"/>
        <v/>
      </c>
      <c r="J139" s="69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69" t="str">
        <f t="shared" ca="1" si="32"/>
        <v/>
      </c>
      <c r="I140" s="69" t="str">
        <f t="shared" ca="1" si="33"/>
        <v/>
      </c>
      <c r="J140" s="69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69" t="str">
        <f t="shared" ca="1" si="32"/>
        <v/>
      </c>
      <c r="I141" s="69" t="str">
        <f t="shared" ca="1" si="33"/>
        <v/>
      </c>
      <c r="J141" s="69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69" t="str">
        <f t="shared" ca="1" si="32"/>
        <v/>
      </c>
      <c r="I142" s="69" t="str">
        <f t="shared" ca="1" si="33"/>
        <v/>
      </c>
      <c r="J142" s="69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69" t="str">
        <f t="shared" ca="1" si="32"/>
        <v/>
      </c>
      <c r="I143" s="69" t="str">
        <f t="shared" ca="1" si="33"/>
        <v/>
      </c>
      <c r="J143" s="69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69" t="str">
        <f t="shared" ca="1" si="32"/>
        <v/>
      </c>
      <c r="I144" s="69" t="str">
        <f t="shared" ca="1" si="33"/>
        <v/>
      </c>
      <c r="J144" s="69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69" t="str">
        <f t="shared" ca="1" si="32"/>
        <v/>
      </c>
      <c r="I145" s="69" t="str">
        <f t="shared" ca="1" si="33"/>
        <v/>
      </c>
      <c r="J145" s="69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69" t="str">
        <f t="shared" ca="1" si="32"/>
        <v/>
      </c>
      <c r="I146" s="69" t="str">
        <f t="shared" ca="1" si="33"/>
        <v/>
      </c>
      <c r="J146" s="69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69" t="str">
        <f t="shared" ca="1" si="32"/>
        <v/>
      </c>
      <c r="I147" s="69" t="str">
        <f t="shared" ca="1" si="33"/>
        <v/>
      </c>
      <c r="J147" s="69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69" t="str">
        <f t="shared" ca="1" si="32"/>
        <v/>
      </c>
      <c r="I148" s="69" t="str">
        <f t="shared" ca="1" si="33"/>
        <v/>
      </c>
      <c r="J148" s="69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69" t="str">
        <f t="shared" ca="1" si="32"/>
        <v/>
      </c>
      <c r="I149" s="69" t="str">
        <f t="shared" ca="1" si="33"/>
        <v/>
      </c>
      <c r="J149" s="69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69" t="str">
        <f t="shared" ca="1" si="32"/>
        <v/>
      </c>
      <c r="I150" s="69" t="str">
        <f t="shared" ca="1" si="33"/>
        <v/>
      </c>
      <c r="J150" s="69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69" t="str">
        <f t="shared" ca="1" si="32"/>
        <v/>
      </c>
      <c r="I151" s="69" t="str">
        <f t="shared" ca="1" si="33"/>
        <v/>
      </c>
      <c r="J151" s="69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69" t="str">
        <f t="shared" ca="1" si="32"/>
        <v/>
      </c>
      <c r="I152" s="69" t="str">
        <f t="shared" ca="1" si="33"/>
        <v/>
      </c>
      <c r="J152" s="69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69" t="str">
        <f t="shared" ca="1" si="32"/>
        <v/>
      </c>
      <c r="I153" s="69" t="str">
        <f t="shared" ca="1" si="33"/>
        <v/>
      </c>
      <c r="J153" s="69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69" t="str">
        <f t="shared" ca="1" si="32"/>
        <v/>
      </c>
      <c r="I154" s="69" t="str">
        <f t="shared" ca="1" si="33"/>
        <v/>
      </c>
      <c r="J154" s="69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69" t="str">
        <f t="shared" ca="1" si="32"/>
        <v/>
      </c>
      <c r="I155" s="69" t="str">
        <f t="shared" ca="1" si="33"/>
        <v/>
      </c>
      <c r="J155" s="69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69" t="str">
        <f t="shared" ca="1" si="32"/>
        <v/>
      </c>
      <c r="I156" s="69" t="str">
        <f t="shared" ca="1" si="33"/>
        <v/>
      </c>
      <c r="J156" s="69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69" t="str">
        <f t="shared" ca="1" si="32"/>
        <v/>
      </c>
      <c r="I157" s="69" t="str">
        <f t="shared" ca="1" si="33"/>
        <v/>
      </c>
      <c r="J157" s="69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69" t="str">
        <f t="shared" ca="1" si="32"/>
        <v/>
      </c>
      <c r="I158" s="69" t="str">
        <f t="shared" ca="1" si="33"/>
        <v/>
      </c>
      <c r="J158" s="69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69" t="str">
        <f t="shared" ca="1" si="32"/>
        <v/>
      </c>
      <c r="I159" s="69" t="str">
        <f t="shared" ca="1" si="33"/>
        <v/>
      </c>
      <c r="J159" s="69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69" t="str">
        <f t="shared" ca="1" si="32"/>
        <v/>
      </c>
      <c r="I160" s="69" t="str">
        <f t="shared" ca="1" si="33"/>
        <v/>
      </c>
      <c r="J160" s="69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69" t="str">
        <f t="shared" ca="1" si="32"/>
        <v/>
      </c>
      <c r="I161" s="69" t="str">
        <f t="shared" ca="1" si="33"/>
        <v/>
      </c>
      <c r="J161" s="69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69" t="str">
        <f t="shared" ca="1" si="32"/>
        <v/>
      </c>
      <c r="I162" s="69" t="str">
        <f t="shared" ca="1" si="33"/>
        <v/>
      </c>
      <c r="J162" s="69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69" t="str">
        <f t="shared" ca="1" si="32"/>
        <v/>
      </c>
      <c r="I163" s="69" t="str">
        <f t="shared" ca="1" si="33"/>
        <v/>
      </c>
      <c r="J163" s="69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69" t="str">
        <f t="shared" ca="1" si="32"/>
        <v/>
      </c>
      <c r="I164" s="69" t="str">
        <f t="shared" ca="1" si="33"/>
        <v/>
      </c>
      <c r="J164" s="69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69" t="str">
        <f t="shared" ca="1" si="32"/>
        <v/>
      </c>
      <c r="I165" s="69" t="str">
        <f t="shared" ca="1" si="33"/>
        <v/>
      </c>
      <c r="J165" s="69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69" t="str">
        <f t="shared" ca="1" si="32"/>
        <v/>
      </c>
      <c r="I166" s="69" t="str">
        <f t="shared" ca="1" si="33"/>
        <v/>
      </c>
      <c r="J166" s="69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69" t="str">
        <f t="shared" ca="1" si="32"/>
        <v/>
      </c>
      <c r="I167" s="69" t="str">
        <f t="shared" ca="1" si="33"/>
        <v/>
      </c>
      <c r="J167" s="69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69" t="str">
        <f t="shared" ca="1" si="32"/>
        <v/>
      </c>
      <c r="I168" s="69" t="str">
        <f t="shared" ca="1" si="33"/>
        <v/>
      </c>
      <c r="J168" s="69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69" t="str">
        <f t="shared" ca="1" si="32"/>
        <v/>
      </c>
      <c r="I169" s="69" t="str">
        <f t="shared" ca="1" si="33"/>
        <v/>
      </c>
      <c r="J169" s="69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69" t="str">
        <f t="shared" ca="1" si="32"/>
        <v/>
      </c>
      <c r="I170" s="69" t="str">
        <f t="shared" ca="1" si="33"/>
        <v/>
      </c>
      <c r="J170" s="69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69" t="str">
        <f t="shared" ca="1" si="32"/>
        <v/>
      </c>
      <c r="I171" s="69" t="str">
        <f t="shared" ca="1" si="33"/>
        <v/>
      </c>
      <c r="J171" s="69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69" t="str">
        <f t="shared" ca="1" si="32"/>
        <v/>
      </c>
      <c r="I172" s="69" t="str">
        <f t="shared" ca="1" si="33"/>
        <v/>
      </c>
      <c r="J172" s="69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69" t="str">
        <f t="shared" ca="1" si="32"/>
        <v/>
      </c>
      <c r="I173" s="69" t="str">
        <f t="shared" ca="1" si="33"/>
        <v/>
      </c>
      <c r="J173" s="69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69" t="str">
        <f t="shared" ca="1" si="32"/>
        <v/>
      </c>
      <c r="I174" s="69" t="str">
        <f t="shared" ca="1" si="33"/>
        <v/>
      </c>
      <c r="J174" s="69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69" t="str">
        <f t="shared" ca="1" si="32"/>
        <v/>
      </c>
      <c r="I175" s="69" t="str">
        <f t="shared" ca="1" si="33"/>
        <v/>
      </c>
      <c r="J175" s="69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69" t="str">
        <f t="shared" ca="1" si="32"/>
        <v/>
      </c>
      <c r="I176" s="69" t="str">
        <f t="shared" ca="1" si="33"/>
        <v/>
      </c>
      <c r="J176" s="69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69" t="str">
        <f t="shared" ca="1" si="32"/>
        <v/>
      </c>
      <c r="I177" s="69" t="str">
        <f t="shared" ca="1" si="33"/>
        <v/>
      </c>
      <c r="J177" s="69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69" t="str">
        <f t="shared" ca="1" si="32"/>
        <v/>
      </c>
      <c r="I178" s="69" t="str">
        <f t="shared" ca="1" si="33"/>
        <v/>
      </c>
      <c r="J178" s="69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69" t="str">
        <f t="shared" ca="1" si="32"/>
        <v/>
      </c>
      <c r="I179" s="69" t="str">
        <f t="shared" ca="1" si="33"/>
        <v/>
      </c>
      <c r="J179" s="69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69" t="str">
        <f t="shared" ca="1" si="32"/>
        <v/>
      </c>
      <c r="I180" s="69" t="str">
        <f t="shared" ca="1" si="33"/>
        <v/>
      </c>
      <c r="J180" s="69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69" t="str">
        <f t="shared" ca="1" si="32"/>
        <v/>
      </c>
      <c r="I181" s="69" t="str">
        <f t="shared" ca="1" si="33"/>
        <v/>
      </c>
      <c r="J181" s="69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69" t="str">
        <f t="shared" ca="1" si="32"/>
        <v/>
      </c>
      <c r="I182" s="69" t="str">
        <f t="shared" ca="1" si="33"/>
        <v/>
      </c>
      <c r="J182" s="69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69" t="str">
        <f t="shared" ca="1" si="32"/>
        <v/>
      </c>
      <c r="I183" s="69" t="str">
        <f t="shared" ca="1" si="33"/>
        <v/>
      </c>
      <c r="J183" s="69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69" t="str">
        <f t="shared" ca="1" si="32"/>
        <v/>
      </c>
      <c r="I184" s="69" t="str">
        <f t="shared" ca="1" si="33"/>
        <v/>
      </c>
      <c r="J184" s="69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69" t="str">
        <f t="shared" ca="1" si="32"/>
        <v/>
      </c>
      <c r="I185" s="69" t="str">
        <f t="shared" ca="1" si="33"/>
        <v/>
      </c>
      <c r="J185" s="69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69" t="str">
        <f t="shared" ca="1" si="32"/>
        <v/>
      </c>
      <c r="I186" s="69" t="str">
        <f t="shared" ca="1" si="33"/>
        <v/>
      </c>
      <c r="J186" s="69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69" t="str">
        <f t="shared" ca="1" si="32"/>
        <v/>
      </c>
      <c r="I187" s="69" t="str">
        <f t="shared" ca="1" si="33"/>
        <v/>
      </c>
      <c r="J187" s="69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69" t="str">
        <f t="shared" ca="1" si="32"/>
        <v/>
      </c>
      <c r="I188" s="69" t="str">
        <f t="shared" ca="1" si="33"/>
        <v/>
      </c>
      <c r="J188" s="69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69" t="str">
        <f t="shared" ca="1" si="32"/>
        <v/>
      </c>
      <c r="I189" s="69" t="str">
        <f t="shared" ca="1" si="33"/>
        <v/>
      </c>
      <c r="J189" s="69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69" t="str">
        <f t="shared" ca="1" si="32"/>
        <v/>
      </c>
      <c r="I190" s="69" t="str">
        <f t="shared" ca="1" si="33"/>
        <v/>
      </c>
      <c r="J190" s="69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69" t="str">
        <f t="shared" ca="1" si="32"/>
        <v/>
      </c>
      <c r="I191" s="69" t="str">
        <f t="shared" ca="1" si="33"/>
        <v/>
      </c>
      <c r="J191" s="69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69" t="str">
        <f t="shared" ca="1" si="32"/>
        <v/>
      </c>
      <c r="I192" s="69" t="str">
        <f t="shared" ca="1" si="33"/>
        <v/>
      </c>
      <c r="J192" s="69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69" t="str">
        <f t="shared" ca="1" si="32"/>
        <v/>
      </c>
      <c r="I193" s="69" t="str">
        <f t="shared" ca="1" si="33"/>
        <v/>
      </c>
      <c r="J193" s="69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69" t="str">
        <f t="shared" ca="1" si="32"/>
        <v/>
      </c>
      <c r="I194" s="69" t="str">
        <f t="shared" ca="1" si="33"/>
        <v/>
      </c>
      <c r="J194" s="69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69" t="str">
        <f t="shared" ref="H195:H258" ca="1" si="47">IFERROR(IF($C195="","",D195/$G195),"")</f>
        <v/>
      </c>
      <c r="I195" s="69" t="str">
        <f t="shared" ref="I195:I258" ca="1" si="48">IFERROR(IF($C195="","",E195/$G195),"")</f>
        <v/>
      </c>
      <c r="J195" s="69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69" t="str">
        <f t="shared" ca="1" si="47"/>
        <v/>
      </c>
      <c r="I196" s="69" t="str">
        <f t="shared" ca="1" si="48"/>
        <v/>
      </c>
      <c r="J196" s="69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69" t="str">
        <f t="shared" ca="1" si="47"/>
        <v/>
      </c>
      <c r="I197" s="69" t="str">
        <f t="shared" ca="1" si="48"/>
        <v/>
      </c>
      <c r="J197" s="69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69" t="str">
        <f t="shared" ca="1" si="47"/>
        <v/>
      </c>
      <c r="I198" s="69" t="str">
        <f t="shared" ca="1" si="48"/>
        <v/>
      </c>
      <c r="J198" s="69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69" t="str">
        <f t="shared" ca="1" si="47"/>
        <v/>
      </c>
      <c r="I199" s="69" t="str">
        <f t="shared" ca="1" si="48"/>
        <v/>
      </c>
      <c r="J199" s="69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69" t="str">
        <f t="shared" ca="1" si="47"/>
        <v/>
      </c>
      <c r="I200" s="69" t="str">
        <f t="shared" ca="1" si="48"/>
        <v/>
      </c>
      <c r="J200" s="69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69" t="str">
        <f t="shared" ca="1" si="47"/>
        <v/>
      </c>
      <c r="I201" s="69" t="str">
        <f t="shared" ca="1" si="48"/>
        <v/>
      </c>
      <c r="J201" s="69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69" t="str">
        <f t="shared" ca="1" si="47"/>
        <v/>
      </c>
      <c r="I202" s="69" t="str">
        <f t="shared" ca="1" si="48"/>
        <v/>
      </c>
      <c r="J202" s="69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69" t="str">
        <f t="shared" ca="1" si="47"/>
        <v/>
      </c>
      <c r="I203" s="69" t="str">
        <f t="shared" ca="1" si="48"/>
        <v/>
      </c>
      <c r="J203" s="69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69" t="str">
        <f t="shared" ca="1" si="47"/>
        <v/>
      </c>
      <c r="I204" s="69" t="str">
        <f t="shared" ca="1" si="48"/>
        <v/>
      </c>
      <c r="J204" s="69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69" t="str">
        <f t="shared" ca="1" si="47"/>
        <v/>
      </c>
      <c r="I205" s="69" t="str">
        <f t="shared" ca="1" si="48"/>
        <v/>
      </c>
      <c r="J205" s="69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69" t="str">
        <f t="shared" ca="1" si="47"/>
        <v/>
      </c>
      <c r="I206" s="69" t="str">
        <f t="shared" ca="1" si="48"/>
        <v/>
      </c>
      <c r="J206" s="69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69" t="str">
        <f t="shared" ca="1" si="47"/>
        <v/>
      </c>
      <c r="I207" s="69" t="str">
        <f t="shared" ca="1" si="48"/>
        <v/>
      </c>
      <c r="J207" s="69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69" t="str">
        <f t="shared" ca="1" si="47"/>
        <v/>
      </c>
      <c r="I208" s="69" t="str">
        <f t="shared" ca="1" si="48"/>
        <v/>
      </c>
      <c r="J208" s="69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69" t="str">
        <f t="shared" ca="1" si="47"/>
        <v/>
      </c>
      <c r="I209" s="69" t="str">
        <f t="shared" ca="1" si="48"/>
        <v/>
      </c>
      <c r="J209" s="69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69" t="str">
        <f t="shared" ca="1" si="47"/>
        <v/>
      </c>
      <c r="I210" s="69" t="str">
        <f t="shared" ca="1" si="48"/>
        <v/>
      </c>
      <c r="J210" s="69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69" t="str">
        <f t="shared" ca="1" si="47"/>
        <v/>
      </c>
      <c r="I211" s="69" t="str">
        <f t="shared" ca="1" si="48"/>
        <v/>
      </c>
      <c r="J211" s="69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69" t="str">
        <f t="shared" ca="1" si="47"/>
        <v/>
      </c>
      <c r="I212" s="69" t="str">
        <f t="shared" ca="1" si="48"/>
        <v/>
      </c>
      <c r="J212" s="69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69" t="str">
        <f t="shared" ca="1" si="47"/>
        <v/>
      </c>
      <c r="I213" s="69" t="str">
        <f t="shared" ca="1" si="48"/>
        <v/>
      </c>
      <c r="J213" s="69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69" t="str">
        <f t="shared" ca="1" si="47"/>
        <v/>
      </c>
      <c r="I214" s="69" t="str">
        <f t="shared" ca="1" si="48"/>
        <v/>
      </c>
      <c r="J214" s="69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69" t="str">
        <f t="shared" ca="1" si="47"/>
        <v/>
      </c>
      <c r="I215" s="69" t="str">
        <f t="shared" ca="1" si="48"/>
        <v/>
      </c>
      <c r="J215" s="69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69" t="str">
        <f t="shared" ca="1" si="47"/>
        <v/>
      </c>
      <c r="I216" s="69" t="str">
        <f t="shared" ca="1" si="48"/>
        <v/>
      </c>
      <c r="J216" s="69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69" t="str">
        <f t="shared" ca="1" si="47"/>
        <v/>
      </c>
      <c r="I217" s="69" t="str">
        <f t="shared" ca="1" si="48"/>
        <v/>
      </c>
      <c r="J217" s="69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69" t="str">
        <f t="shared" ca="1" si="47"/>
        <v/>
      </c>
      <c r="I218" s="69" t="str">
        <f t="shared" ca="1" si="48"/>
        <v/>
      </c>
      <c r="J218" s="69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69" t="str">
        <f t="shared" ca="1" si="47"/>
        <v/>
      </c>
      <c r="I219" s="69" t="str">
        <f t="shared" ca="1" si="48"/>
        <v/>
      </c>
      <c r="J219" s="69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69" t="str">
        <f t="shared" ca="1" si="47"/>
        <v/>
      </c>
      <c r="I220" s="69" t="str">
        <f t="shared" ca="1" si="48"/>
        <v/>
      </c>
      <c r="J220" s="69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69" t="str">
        <f t="shared" ca="1" si="47"/>
        <v/>
      </c>
      <c r="I221" s="69" t="str">
        <f t="shared" ca="1" si="48"/>
        <v/>
      </c>
      <c r="J221" s="69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69" t="str">
        <f t="shared" ca="1" si="47"/>
        <v/>
      </c>
      <c r="I222" s="69" t="str">
        <f t="shared" ca="1" si="48"/>
        <v/>
      </c>
      <c r="J222" s="69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69" t="str">
        <f t="shared" ca="1" si="47"/>
        <v/>
      </c>
      <c r="I223" s="69" t="str">
        <f t="shared" ca="1" si="48"/>
        <v/>
      </c>
      <c r="J223" s="69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69" t="str">
        <f t="shared" ca="1" si="47"/>
        <v/>
      </c>
      <c r="I224" s="69" t="str">
        <f t="shared" ca="1" si="48"/>
        <v/>
      </c>
      <c r="J224" s="69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69" t="str">
        <f t="shared" ca="1" si="47"/>
        <v/>
      </c>
      <c r="I225" s="69" t="str">
        <f t="shared" ca="1" si="48"/>
        <v/>
      </c>
      <c r="J225" s="69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69" t="str">
        <f t="shared" ca="1" si="47"/>
        <v/>
      </c>
      <c r="I226" s="69" t="str">
        <f t="shared" ca="1" si="48"/>
        <v/>
      </c>
      <c r="J226" s="69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69" t="str">
        <f t="shared" ca="1" si="47"/>
        <v/>
      </c>
      <c r="I227" s="69" t="str">
        <f t="shared" ca="1" si="48"/>
        <v/>
      </c>
      <c r="J227" s="69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69" t="str">
        <f t="shared" ca="1" si="47"/>
        <v/>
      </c>
      <c r="I228" s="69" t="str">
        <f t="shared" ca="1" si="48"/>
        <v/>
      </c>
      <c r="J228" s="69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69" t="str">
        <f t="shared" ca="1" si="47"/>
        <v/>
      </c>
      <c r="I229" s="69" t="str">
        <f t="shared" ca="1" si="48"/>
        <v/>
      </c>
      <c r="J229" s="69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69" t="str">
        <f t="shared" ca="1" si="47"/>
        <v/>
      </c>
      <c r="I230" s="69" t="str">
        <f t="shared" ca="1" si="48"/>
        <v/>
      </c>
      <c r="J230" s="69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69" t="str">
        <f t="shared" ca="1" si="47"/>
        <v/>
      </c>
      <c r="I231" s="69" t="str">
        <f t="shared" ca="1" si="48"/>
        <v/>
      </c>
      <c r="J231" s="69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69" t="str">
        <f t="shared" ca="1" si="47"/>
        <v/>
      </c>
      <c r="I232" s="69" t="str">
        <f t="shared" ca="1" si="48"/>
        <v/>
      </c>
      <c r="J232" s="69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69" t="str">
        <f t="shared" ca="1" si="47"/>
        <v/>
      </c>
      <c r="I233" s="69" t="str">
        <f t="shared" ca="1" si="48"/>
        <v/>
      </c>
      <c r="J233" s="69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69" t="str">
        <f t="shared" ca="1" si="47"/>
        <v/>
      </c>
      <c r="I234" s="69" t="str">
        <f t="shared" ca="1" si="48"/>
        <v/>
      </c>
      <c r="J234" s="69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69" t="str">
        <f t="shared" ca="1" si="47"/>
        <v/>
      </c>
      <c r="I235" s="69" t="str">
        <f t="shared" ca="1" si="48"/>
        <v/>
      </c>
      <c r="J235" s="69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69" t="str">
        <f t="shared" ca="1" si="47"/>
        <v/>
      </c>
      <c r="I236" s="69" t="str">
        <f t="shared" ca="1" si="48"/>
        <v/>
      </c>
      <c r="J236" s="69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69" t="str">
        <f t="shared" ca="1" si="47"/>
        <v/>
      </c>
      <c r="I237" s="69" t="str">
        <f t="shared" ca="1" si="48"/>
        <v/>
      </c>
      <c r="J237" s="69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69" t="str">
        <f t="shared" ca="1" si="47"/>
        <v/>
      </c>
      <c r="I238" s="69" t="str">
        <f t="shared" ca="1" si="48"/>
        <v/>
      </c>
      <c r="J238" s="69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69" t="str">
        <f t="shared" ca="1" si="47"/>
        <v/>
      </c>
      <c r="I239" s="69" t="str">
        <f t="shared" ca="1" si="48"/>
        <v/>
      </c>
      <c r="J239" s="69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69" t="str">
        <f t="shared" ca="1" si="47"/>
        <v/>
      </c>
      <c r="I240" s="69" t="str">
        <f t="shared" ca="1" si="48"/>
        <v/>
      </c>
      <c r="J240" s="69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69" t="str">
        <f t="shared" ca="1" si="47"/>
        <v/>
      </c>
      <c r="I241" s="69" t="str">
        <f t="shared" ca="1" si="48"/>
        <v/>
      </c>
      <c r="J241" s="69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69" t="str">
        <f t="shared" ca="1" si="47"/>
        <v/>
      </c>
      <c r="I242" s="69" t="str">
        <f t="shared" ca="1" si="48"/>
        <v/>
      </c>
      <c r="J242" s="69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69" t="str">
        <f t="shared" ca="1" si="47"/>
        <v/>
      </c>
      <c r="I243" s="69" t="str">
        <f t="shared" ca="1" si="48"/>
        <v/>
      </c>
      <c r="J243" s="69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69" t="str">
        <f t="shared" ca="1" si="47"/>
        <v/>
      </c>
      <c r="I244" s="69" t="str">
        <f t="shared" ca="1" si="48"/>
        <v/>
      </c>
      <c r="J244" s="69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69" t="str">
        <f t="shared" ca="1" si="47"/>
        <v/>
      </c>
      <c r="I245" s="69" t="str">
        <f t="shared" ca="1" si="48"/>
        <v/>
      </c>
      <c r="J245" s="69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69" t="str">
        <f t="shared" ca="1" si="47"/>
        <v/>
      </c>
      <c r="I246" s="69" t="str">
        <f t="shared" ca="1" si="48"/>
        <v/>
      </c>
      <c r="J246" s="69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69" t="str">
        <f t="shared" ca="1" si="47"/>
        <v/>
      </c>
      <c r="I247" s="69" t="str">
        <f t="shared" ca="1" si="48"/>
        <v/>
      </c>
      <c r="J247" s="69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69" t="str">
        <f t="shared" ca="1" si="47"/>
        <v/>
      </c>
      <c r="I248" s="69" t="str">
        <f t="shared" ca="1" si="48"/>
        <v/>
      </c>
      <c r="J248" s="69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69" t="str">
        <f t="shared" ca="1" si="47"/>
        <v/>
      </c>
      <c r="I249" s="69" t="str">
        <f t="shared" ca="1" si="48"/>
        <v/>
      </c>
      <c r="J249" s="69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69" t="str">
        <f t="shared" ca="1" si="47"/>
        <v/>
      </c>
      <c r="I250" s="69" t="str">
        <f t="shared" ca="1" si="48"/>
        <v/>
      </c>
      <c r="J250" s="69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69" t="str">
        <f t="shared" ca="1" si="47"/>
        <v/>
      </c>
      <c r="I251" s="69" t="str">
        <f t="shared" ca="1" si="48"/>
        <v/>
      </c>
      <c r="J251" s="69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69" t="str">
        <f t="shared" ca="1" si="47"/>
        <v/>
      </c>
      <c r="I252" s="69" t="str">
        <f t="shared" ca="1" si="48"/>
        <v/>
      </c>
      <c r="J252" s="69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69" t="str">
        <f t="shared" ca="1" si="47"/>
        <v/>
      </c>
      <c r="I253" s="69" t="str">
        <f t="shared" ca="1" si="48"/>
        <v/>
      </c>
      <c r="J253" s="69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69" t="str">
        <f t="shared" ca="1" si="47"/>
        <v/>
      </c>
      <c r="I254" s="69" t="str">
        <f t="shared" ca="1" si="48"/>
        <v/>
      </c>
      <c r="J254" s="69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69" t="str">
        <f t="shared" ca="1" si="47"/>
        <v/>
      </c>
      <c r="I255" s="69" t="str">
        <f t="shared" ca="1" si="48"/>
        <v/>
      </c>
      <c r="J255" s="69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69" t="str">
        <f t="shared" ca="1" si="47"/>
        <v/>
      </c>
      <c r="I256" s="69" t="str">
        <f t="shared" ca="1" si="48"/>
        <v/>
      </c>
      <c r="J256" s="69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69" t="str">
        <f t="shared" ca="1" si="47"/>
        <v/>
      </c>
      <c r="I257" s="69" t="str">
        <f t="shared" ca="1" si="48"/>
        <v/>
      </c>
      <c r="J257" s="69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69" t="str">
        <f t="shared" ca="1" si="47"/>
        <v/>
      </c>
      <c r="I258" s="69" t="str">
        <f t="shared" ca="1" si="48"/>
        <v/>
      </c>
      <c r="J258" s="69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69" t="str">
        <f t="shared" ref="H259:H322" ca="1" si="62">IFERROR(IF($C259="","",D259/$G259),"")</f>
        <v/>
      </c>
      <c r="I259" s="69" t="str">
        <f t="shared" ref="I259:I322" ca="1" si="63">IFERROR(IF($C259="","",E259/$G259),"")</f>
        <v/>
      </c>
      <c r="J259" s="69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69" t="str">
        <f t="shared" ca="1" si="62"/>
        <v/>
      </c>
      <c r="I260" s="69" t="str">
        <f t="shared" ca="1" si="63"/>
        <v/>
      </c>
      <c r="J260" s="69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69" t="str">
        <f t="shared" ca="1" si="62"/>
        <v/>
      </c>
      <c r="I261" s="69" t="str">
        <f t="shared" ca="1" si="63"/>
        <v/>
      </c>
      <c r="J261" s="69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69" t="str">
        <f t="shared" ca="1" si="62"/>
        <v/>
      </c>
      <c r="I262" s="69" t="str">
        <f t="shared" ca="1" si="63"/>
        <v/>
      </c>
      <c r="J262" s="69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69" t="str">
        <f t="shared" ca="1" si="62"/>
        <v/>
      </c>
      <c r="I263" s="69" t="str">
        <f t="shared" ca="1" si="63"/>
        <v/>
      </c>
      <c r="J263" s="69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69" t="str">
        <f t="shared" ca="1" si="62"/>
        <v/>
      </c>
      <c r="I264" s="69" t="str">
        <f t="shared" ca="1" si="63"/>
        <v/>
      </c>
      <c r="J264" s="69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69" t="str">
        <f t="shared" ca="1" si="62"/>
        <v/>
      </c>
      <c r="I265" s="69" t="str">
        <f t="shared" ca="1" si="63"/>
        <v/>
      </c>
      <c r="J265" s="69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69" t="str">
        <f t="shared" ca="1" si="62"/>
        <v/>
      </c>
      <c r="I266" s="69" t="str">
        <f t="shared" ca="1" si="63"/>
        <v/>
      </c>
      <c r="J266" s="69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69" t="str">
        <f t="shared" ca="1" si="62"/>
        <v/>
      </c>
      <c r="I267" s="69" t="str">
        <f t="shared" ca="1" si="63"/>
        <v/>
      </c>
      <c r="J267" s="69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69" t="str">
        <f t="shared" ca="1" si="62"/>
        <v/>
      </c>
      <c r="I268" s="69" t="str">
        <f t="shared" ca="1" si="63"/>
        <v/>
      </c>
      <c r="J268" s="69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69" t="str">
        <f t="shared" ca="1" si="62"/>
        <v/>
      </c>
      <c r="I269" s="69" t="str">
        <f t="shared" ca="1" si="63"/>
        <v/>
      </c>
      <c r="J269" s="69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69" t="str">
        <f t="shared" ca="1" si="62"/>
        <v/>
      </c>
      <c r="I270" s="69" t="str">
        <f t="shared" ca="1" si="63"/>
        <v/>
      </c>
      <c r="J270" s="69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69" t="str">
        <f t="shared" ca="1" si="62"/>
        <v/>
      </c>
      <c r="I271" s="69" t="str">
        <f t="shared" ca="1" si="63"/>
        <v/>
      </c>
      <c r="J271" s="69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69" t="str">
        <f t="shared" ca="1" si="62"/>
        <v/>
      </c>
      <c r="I272" s="69" t="str">
        <f t="shared" ca="1" si="63"/>
        <v/>
      </c>
      <c r="J272" s="69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69" t="str">
        <f t="shared" ca="1" si="62"/>
        <v/>
      </c>
      <c r="I273" s="69" t="str">
        <f t="shared" ca="1" si="63"/>
        <v/>
      </c>
      <c r="J273" s="69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69" t="str">
        <f t="shared" ca="1" si="62"/>
        <v/>
      </c>
      <c r="I274" s="69" t="str">
        <f t="shared" ca="1" si="63"/>
        <v/>
      </c>
      <c r="J274" s="69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69" t="str">
        <f t="shared" ca="1" si="62"/>
        <v/>
      </c>
      <c r="I275" s="69" t="str">
        <f t="shared" ca="1" si="63"/>
        <v/>
      </c>
      <c r="J275" s="69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69" t="str">
        <f t="shared" ca="1" si="62"/>
        <v/>
      </c>
      <c r="I276" s="69" t="str">
        <f t="shared" ca="1" si="63"/>
        <v/>
      </c>
      <c r="J276" s="69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69" t="str">
        <f t="shared" ca="1" si="62"/>
        <v/>
      </c>
      <c r="I277" s="69" t="str">
        <f t="shared" ca="1" si="63"/>
        <v/>
      </c>
      <c r="J277" s="69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69" t="str">
        <f t="shared" ca="1" si="62"/>
        <v/>
      </c>
      <c r="I278" s="69" t="str">
        <f t="shared" ca="1" si="63"/>
        <v/>
      </c>
      <c r="J278" s="69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69" t="str">
        <f t="shared" ca="1" si="62"/>
        <v/>
      </c>
      <c r="I279" s="69" t="str">
        <f t="shared" ca="1" si="63"/>
        <v/>
      </c>
      <c r="J279" s="69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69" t="str">
        <f t="shared" ca="1" si="62"/>
        <v/>
      </c>
      <c r="I280" s="69" t="str">
        <f t="shared" ca="1" si="63"/>
        <v/>
      </c>
      <c r="J280" s="69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69" t="str">
        <f t="shared" ca="1" si="62"/>
        <v/>
      </c>
      <c r="I281" s="69" t="str">
        <f t="shared" ca="1" si="63"/>
        <v/>
      </c>
      <c r="J281" s="69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69" t="str">
        <f t="shared" ca="1" si="62"/>
        <v/>
      </c>
      <c r="I282" s="69" t="str">
        <f t="shared" ca="1" si="63"/>
        <v/>
      </c>
      <c r="J282" s="69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69" t="str">
        <f t="shared" ca="1" si="62"/>
        <v/>
      </c>
      <c r="I283" s="69" t="str">
        <f t="shared" ca="1" si="63"/>
        <v/>
      </c>
      <c r="J283" s="69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69" t="str">
        <f t="shared" ca="1" si="62"/>
        <v/>
      </c>
      <c r="I284" s="69" t="str">
        <f t="shared" ca="1" si="63"/>
        <v/>
      </c>
      <c r="J284" s="69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69" t="str">
        <f t="shared" ca="1" si="62"/>
        <v/>
      </c>
      <c r="I285" s="69" t="str">
        <f t="shared" ca="1" si="63"/>
        <v/>
      </c>
      <c r="J285" s="69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69" t="str">
        <f t="shared" ca="1" si="62"/>
        <v/>
      </c>
      <c r="I286" s="69" t="str">
        <f t="shared" ca="1" si="63"/>
        <v/>
      </c>
      <c r="J286" s="69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69" t="str">
        <f t="shared" ca="1" si="62"/>
        <v/>
      </c>
      <c r="I287" s="69" t="str">
        <f t="shared" ca="1" si="63"/>
        <v/>
      </c>
      <c r="J287" s="69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69" t="str">
        <f t="shared" ca="1" si="62"/>
        <v/>
      </c>
      <c r="I288" s="69" t="str">
        <f t="shared" ca="1" si="63"/>
        <v/>
      </c>
      <c r="J288" s="69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69" t="str">
        <f t="shared" ca="1" si="62"/>
        <v/>
      </c>
      <c r="I289" s="69" t="str">
        <f t="shared" ca="1" si="63"/>
        <v/>
      </c>
      <c r="J289" s="69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69" t="str">
        <f t="shared" ca="1" si="62"/>
        <v/>
      </c>
      <c r="I290" s="69" t="str">
        <f t="shared" ca="1" si="63"/>
        <v/>
      </c>
      <c r="J290" s="69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69" t="str">
        <f t="shared" ca="1" si="62"/>
        <v/>
      </c>
      <c r="I291" s="69" t="str">
        <f t="shared" ca="1" si="63"/>
        <v/>
      </c>
      <c r="J291" s="69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69" t="str">
        <f t="shared" ca="1" si="62"/>
        <v/>
      </c>
      <c r="I292" s="69" t="str">
        <f t="shared" ca="1" si="63"/>
        <v/>
      </c>
      <c r="J292" s="69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69" t="str">
        <f t="shared" ca="1" si="62"/>
        <v/>
      </c>
      <c r="I293" s="69" t="str">
        <f t="shared" ca="1" si="63"/>
        <v/>
      </c>
      <c r="J293" s="69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69" t="str">
        <f t="shared" ca="1" si="62"/>
        <v/>
      </c>
      <c r="I294" s="69" t="str">
        <f t="shared" ca="1" si="63"/>
        <v/>
      </c>
      <c r="J294" s="69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69" t="str">
        <f t="shared" ca="1" si="62"/>
        <v/>
      </c>
      <c r="I295" s="69" t="str">
        <f t="shared" ca="1" si="63"/>
        <v/>
      </c>
      <c r="J295" s="69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69" t="str">
        <f t="shared" ca="1" si="62"/>
        <v/>
      </c>
      <c r="I296" s="69" t="str">
        <f t="shared" ca="1" si="63"/>
        <v/>
      </c>
      <c r="J296" s="69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69" t="str">
        <f t="shared" ca="1" si="62"/>
        <v/>
      </c>
      <c r="I297" s="69" t="str">
        <f t="shared" ca="1" si="63"/>
        <v/>
      </c>
      <c r="J297" s="69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69" t="str">
        <f t="shared" ca="1" si="62"/>
        <v/>
      </c>
      <c r="I298" s="69" t="str">
        <f t="shared" ca="1" si="63"/>
        <v/>
      </c>
      <c r="J298" s="69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69" t="str">
        <f t="shared" ca="1" si="62"/>
        <v/>
      </c>
      <c r="I299" s="69" t="str">
        <f t="shared" ca="1" si="63"/>
        <v/>
      </c>
      <c r="J299" s="69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69" t="str">
        <f t="shared" ca="1" si="62"/>
        <v/>
      </c>
      <c r="I300" s="69" t="str">
        <f t="shared" ca="1" si="63"/>
        <v/>
      </c>
      <c r="J300" s="69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69" t="str">
        <f t="shared" ca="1" si="62"/>
        <v/>
      </c>
      <c r="I301" s="69" t="str">
        <f t="shared" ca="1" si="63"/>
        <v/>
      </c>
      <c r="J301" s="69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69" t="str">
        <f t="shared" ca="1" si="62"/>
        <v/>
      </c>
      <c r="I302" s="69" t="str">
        <f t="shared" ca="1" si="63"/>
        <v/>
      </c>
      <c r="J302" s="69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69" t="str">
        <f t="shared" ca="1" si="62"/>
        <v/>
      </c>
      <c r="I303" s="69" t="str">
        <f t="shared" ca="1" si="63"/>
        <v/>
      </c>
      <c r="J303" s="69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69" t="str">
        <f t="shared" ca="1" si="62"/>
        <v/>
      </c>
      <c r="I304" s="69" t="str">
        <f t="shared" ca="1" si="63"/>
        <v/>
      </c>
      <c r="J304" s="69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69" t="str">
        <f t="shared" ca="1" si="62"/>
        <v/>
      </c>
      <c r="I305" s="69" t="str">
        <f t="shared" ca="1" si="63"/>
        <v/>
      </c>
      <c r="J305" s="69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69" t="str">
        <f t="shared" ca="1" si="62"/>
        <v/>
      </c>
      <c r="I306" s="69" t="str">
        <f t="shared" ca="1" si="63"/>
        <v/>
      </c>
      <c r="J306" s="69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69" t="str">
        <f t="shared" ca="1" si="62"/>
        <v/>
      </c>
      <c r="I307" s="69" t="str">
        <f t="shared" ca="1" si="63"/>
        <v/>
      </c>
      <c r="J307" s="69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69" t="str">
        <f t="shared" ca="1" si="62"/>
        <v/>
      </c>
      <c r="I308" s="69" t="str">
        <f t="shared" ca="1" si="63"/>
        <v/>
      </c>
      <c r="J308" s="69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69" t="str">
        <f t="shared" ca="1" si="62"/>
        <v/>
      </c>
      <c r="I309" s="69" t="str">
        <f t="shared" ca="1" si="63"/>
        <v/>
      </c>
      <c r="J309" s="69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69" t="str">
        <f t="shared" ca="1" si="62"/>
        <v/>
      </c>
      <c r="I310" s="69" t="str">
        <f t="shared" ca="1" si="63"/>
        <v/>
      </c>
      <c r="J310" s="69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69" t="str">
        <f t="shared" ca="1" si="62"/>
        <v/>
      </c>
      <c r="I311" s="69" t="str">
        <f t="shared" ca="1" si="63"/>
        <v/>
      </c>
      <c r="J311" s="69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69" t="str">
        <f t="shared" ca="1" si="62"/>
        <v/>
      </c>
      <c r="I312" s="69" t="str">
        <f t="shared" ca="1" si="63"/>
        <v/>
      </c>
      <c r="J312" s="69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69" t="str">
        <f t="shared" ca="1" si="62"/>
        <v/>
      </c>
      <c r="I313" s="69" t="str">
        <f t="shared" ca="1" si="63"/>
        <v/>
      </c>
      <c r="J313" s="69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69" t="str">
        <f t="shared" ca="1" si="62"/>
        <v/>
      </c>
      <c r="I314" s="69" t="str">
        <f t="shared" ca="1" si="63"/>
        <v/>
      </c>
      <c r="J314" s="69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69" t="str">
        <f t="shared" ca="1" si="62"/>
        <v/>
      </c>
      <c r="I315" s="69" t="str">
        <f t="shared" ca="1" si="63"/>
        <v/>
      </c>
      <c r="J315" s="69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69" t="str">
        <f t="shared" ca="1" si="62"/>
        <v/>
      </c>
      <c r="I316" s="69" t="str">
        <f t="shared" ca="1" si="63"/>
        <v/>
      </c>
      <c r="J316" s="69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69" t="str">
        <f t="shared" ca="1" si="62"/>
        <v/>
      </c>
      <c r="I317" s="69" t="str">
        <f t="shared" ca="1" si="63"/>
        <v/>
      </c>
      <c r="J317" s="69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69" t="str">
        <f t="shared" ca="1" si="62"/>
        <v/>
      </c>
      <c r="I318" s="69" t="str">
        <f t="shared" ca="1" si="63"/>
        <v/>
      </c>
      <c r="J318" s="69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69" t="str">
        <f t="shared" ca="1" si="62"/>
        <v/>
      </c>
      <c r="I319" s="69" t="str">
        <f t="shared" ca="1" si="63"/>
        <v/>
      </c>
      <c r="J319" s="69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69" t="str">
        <f t="shared" ca="1" si="62"/>
        <v/>
      </c>
      <c r="I320" s="69" t="str">
        <f t="shared" ca="1" si="63"/>
        <v/>
      </c>
      <c r="J320" s="69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69" t="str">
        <f t="shared" ca="1" si="62"/>
        <v/>
      </c>
      <c r="I321" s="69" t="str">
        <f t="shared" ca="1" si="63"/>
        <v/>
      </c>
      <c r="J321" s="69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69" t="str">
        <f t="shared" ca="1" si="62"/>
        <v/>
      </c>
      <c r="I322" s="69" t="str">
        <f t="shared" ca="1" si="63"/>
        <v/>
      </c>
      <c r="J322" s="69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69" t="str">
        <f t="shared" ref="H323:H386" ca="1" si="77">IFERROR(IF($C323="","",D323/$G323),"")</f>
        <v/>
      </c>
      <c r="I323" s="69" t="str">
        <f t="shared" ref="I323:I386" ca="1" si="78">IFERROR(IF($C323="","",E323/$G323),"")</f>
        <v/>
      </c>
      <c r="J323" s="69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69" t="str">
        <f t="shared" ca="1" si="77"/>
        <v/>
      </c>
      <c r="I324" s="69" t="str">
        <f t="shared" ca="1" si="78"/>
        <v/>
      </c>
      <c r="J324" s="69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69" t="str">
        <f t="shared" ref="H387:H450" ca="1" si="92">IFERROR(IF($C387="","",D387/$G387),"")</f>
        <v/>
      </c>
      <c r="I387" s="69" t="str">
        <f t="shared" ref="I387:I450" ca="1" si="93">IFERROR(IF($C387="","",E387/$G387),"")</f>
        <v/>
      </c>
      <c r="J387" s="69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69" t="str">
        <f t="shared" ca="1" si="92"/>
        <v/>
      </c>
      <c r="I388" s="69" t="str">
        <f t="shared" ca="1" si="93"/>
        <v/>
      </c>
      <c r="J388" s="69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69" t="str">
        <f t="shared" ca="1" si="92"/>
        <v/>
      </c>
      <c r="I389" s="69" t="str">
        <f t="shared" ca="1" si="93"/>
        <v/>
      </c>
      <c r="J389" s="69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69" t="str">
        <f t="shared" ca="1" si="92"/>
        <v/>
      </c>
      <c r="I390" s="69" t="str">
        <f t="shared" ca="1" si="93"/>
        <v/>
      </c>
      <c r="J390" s="69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69" t="str">
        <f t="shared" ca="1" si="92"/>
        <v/>
      </c>
      <c r="I391" s="69" t="str">
        <f t="shared" ca="1" si="93"/>
        <v/>
      </c>
      <c r="J391" s="69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69" t="str">
        <f t="shared" ca="1" si="92"/>
        <v/>
      </c>
      <c r="I392" s="69" t="str">
        <f t="shared" ca="1" si="93"/>
        <v/>
      </c>
      <c r="J392" s="69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69" t="str">
        <f t="shared" ca="1" si="92"/>
        <v/>
      </c>
      <c r="I393" s="69" t="str">
        <f t="shared" ca="1" si="93"/>
        <v/>
      </c>
      <c r="J393" s="69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69" t="str">
        <f t="shared" ca="1" si="92"/>
        <v/>
      </c>
      <c r="I394" s="69" t="str">
        <f t="shared" ca="1" si="93"/>
        <v/>
      </c>
      <c r="J394" s="69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69" t="str">
        <f t="shared" ca="1" si="92"/>
        <v/>
      </c>
      <c r="I395" s="69" t="str">
        <f t="shared" ca="1" si="93"/>
        <v/>
      </c>
      <c r="J395" s="69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69" t="str">
        <f t="shared" ca="1" si="92"/>
        <v/>
      </c>
      <c r="I396" s="69" t="str">
        <f t="shared" ca="1" si="93"/>
        <v/>
      </c>
      <c r="J396" s="69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69" t="str">
        <f t="shared" ca="1" si="92"/>
        <v/>
      </c>
      <c r="I397" s="69" t="str">
        <f t="shared" ca="1" si="93"/>
        <v/>
      </c>
      <c r="J397" s="69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69" t="str">
        <f t="shared" ca="1" si="92"/>
        <v/>
      </c>
      <c r="I398" s="69" t="str">
        <f t="shared" ca="1" si="93"/>
        <v/>
      </c>
      <c r="J398" s="69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69" t="str">
        <f t="shared" ca="1" si="92"/>
        <v/>
      </c>
      <c r="I399" s="69" t="str">
        <f t="shared" ca="1" si="93"/>
        <v/>
      </c>
      <c r="J399" s="69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69" t="str">
        <f t="shared" ca="1" si="92"/>
        <v/>
      </c>
      <c r="I400" s="69" t="str">
        <f t="shared" ca="1" si="93"/>
        <v/>
      </c>
      <c r="J400" s="69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69" t="str">
        <f t="shared" ca="1" si="92"/>
        <v/>
      </c>
      <c r="I401" s="69" t="str">
        <f t="shared" ca="1" si="93"/>
        <v/>
      </c>
      <c r="J401" s="69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69" t="str">
        <f t="shared" ca="1" si="92"/>
        <v/>
      </c>
      <c r="I402" s="69" t="str">
        <f t="shared" ca="1" si="93"/>
        <v/>
      </c>
      <c r="J402" s="69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69" t="str">
        <f t="shared" ca="1" si="92"/>
        <v/>
      </c>
      <c r="I403" s="69" t="str">
        <f t="shared" ca="1" si="93"/>
        <v/>
      </c>
      <c r="J403" s="69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69" t="str">
        <f t="shared" ca="1" si="92"/>
        <v/>
      </c>
      <c r="I404" s="69" t="str">
        <f t="shared" ca="1" si="93"/>
        <v/>
      </c>
      <c r="J404" s="69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69" t="str">
        <f t="shared" ca="1" si="92"/>
        <v/>
      </c>
      <c r="I405" s="69" t="str">
        <f t="shared" ca="1" si="93"/>
        <v/>
      </c>
      <c r="J405" s="69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69" t="str">
        <f t="shared" ca="1" si="92"/>
        <v/>
      </c>
      <c r="I406" s="69" t="str">
        <f t="shared" ca="1" si="93"/>
        <v/>
      </c>
      <c r="J406" s="69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69" t="str">
        <f t="shared" ca="1" si="92"/>
        <v/>
      </c>
      <c r="I407" s="69" t="str">
        <f t="shared" ca="1" si="93"/>
        <v/>
      </c>
      <c r="J407" s="69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69" t="str">
        <f t="shared" ca="1" si="92"/>
        <v/>
      </c>
      <c r="I408" s="69" t="str">
        <f t="shared" ca="1" si="93"/>
        <v/>
      </c>
      <c r="J408" s="69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69" t="str">
        <f t="shared" ca="1" si="92"/>
        <v/>
      </c>
      <c r="I409" s="69" t="str">
        <f t="shared" ca="1" si="93"/>
        <v/>
      </c>
      <c r="J409" s="69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69" t="str">
        <f t="shared" ca="1" si="92"/>
        <v/>
      </c>
      <c r="I410" s="69" t="str">
        <f t="shared" ca="1" si="93"/>
        <v/>
      </c>
      <c r="J410" s="69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69" t="str">
        <f t="shared" ca="1" si="92"/>
        <v/>
      </c>
      <c r="I411" s="69" t="str">
        <f t="shared" ca="1" si="93"/>
        <v/>
      </c>
      <c r="J411" s="69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69" t="str">
        <f t="shared" ca="1" si="92"/>
        <v/>
      </c>
      <c r="I412" s="69" t="str">
        <f t="shared" ca="1" si="93"/>
        <v/>
      </c>
      <c r="J412" s="69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69" t="str">
        <f t="shared" ca="1" si="92"/>
        <v/>
      </c>
      <c r="I413" s="69" t="str">
        <f t="shared" ca="1" si="93"/>
        <v/>
      </c>
      <c r="J413" s="69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69" t="str">
        <f t="shared" ca="1" si="92"/>
        <v/>
      </c>
      <c r="I414" s="69" t="str">
        <f t="shared" ca="1" si="93"/>
        <v/>
      </c>
      <c r="J414" s="69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69" t="str">
        <f t="shared" ca="1" si="92"/>
        <v/>
      </c>
      <c r="I415" s="69" t="str">
        <f t="shared" ca="1" si="93"/>
        <v/>
      </c>
      <c r="J415" s="69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69" t="str">
        <f t="shared" ca="1" si="92"/>
        <v/>
      </c>
      <c r="I416" s="69" t="str">
        <f t="shared" ca="1" si="93"/>
        <v/>
      </c>
      <c r="J416" s="69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69" t="str">
        <f t="shared" ca="1" si="92"/>
        <v/>
      </c>
      <c r="I417" s="69" t="str">
        <f t="shared" ca="1" si="93"/>
        <v/>
      </c>
      <c r="J417" s="69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69" t="str">
        <f t="shared" ca="1" si="92"/>
        <v/>
      </c>
      <c r="I418" s="69" t="str">
        <f t="shared" ca="1" si="93"/>
        <v/>
      </c>
      <c r="J418" s="69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69" t="str">
        <f t="shared" ca="1" si="92"/>
        <v/>
      </c>
      <c r="I419" s="69" t="str">
        <f t="shared" ca="1" si="93"/>
        <v/>
      </c>
      <c r="J419" s="69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69" t="str">
        <f t="shared" ca="1" si="92"/>
        <v/>
      </c>
      <c r="I420" s="69" t="str">
        <f t="shared" ca="1" si="93"/>
        <v/>
      </c>
      <c r="J420" s="69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69" t="str">
        <f t="shared" ca="1" si="92"/>
        <v/>
      </c>
      <c r="I421" s="69" t="str">
        <f t="shared" ca="1" si="93"/>
        <v/>
      </c>
      <c r="J421" s="69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69" t="str">
        <f t="shared" ca="1" si="92"/>
        <v/>
      </c>
      <c r="I422" s="69" t="str">
        <f t="shared" ca="1" si="93"/>
        <v/>
      </c>
      <c r="J422" s="69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69" t="str">
        <f t="shared" ca="1" si="92"/>
        <v/>
      </c>
      <c r="I423" s="69" t="str">
        <f t="shared" ca="1" si="93"/>
        <v/>
      </c>
      <c r="J423" s="69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69" t="str">
        <f t="shared" ca="1" si="92"/>
        <v/>
      </c>
      <c r="I424" s="69" t="str">
        <f t="shared" ca="1" si="93"/>
        <v/>
      </c>
      <c r="J424" s="69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69" t="str">
        <f t="shared" ca="1" si="92"/>
        <v/>
      </c>
      <c r="I425" s="69" t="str">
        <f t="shared" ca="1" si="93"/>
        <v/>
      </c>
      <c r="J425" s="69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69" t="str">
        <f t="shared" ca="1" si="92"/>
        <v/>
      </c>
      <c r="I426" s="69" t="str">
        <f t="shared" ca="1" si="93"/>
        <v/>
      </c>
      <c r="J426" s="69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69" t="str">
        <f t="shared" ca="1" si="92"/>
        <v/>
      </c>
      <c r="I427" s="69" t="str">
        <f t="shared" ca="1" si="93"/>
        <v/>
      </c>
      <c r="J427" s="69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69" t="str">
        <f t="shared" ca="1" si="92"/>
        <v/>
      </c>
      <c r="I428" s="69" t="str">
        <f t="shared" ca="1" si="93"/>
        <v/>
      </c>
      <c r="J428" s="69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69" t="str">
        <f t="shared" ca="1" si="92"/>
        <v/>
      </c>
      <c r="I429" s="69" t="str">
        <f t="shared" ca="1" si="93"/>
        <v/>
      </c>
      <c r="J429" s="69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69" t="str">
        <f t="shared" ca="1" si="92"/>
        <v/>
      </c>
      <c r="I430" s="69" t="str">
        <f t="shared" ca="1" si="93"/>
        <v/>
      </c>
      <c r="J430" s="69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69" t="str">
        <f t="shared" ca="1" si="92"/>
        <v/>
      </c>
      <c r="I431" s="69" t="str">
        <f t="shared" ca="1" si="93"/>
        <v/>
      </c>
      <c r="J431" s="69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69" t="str">
        <f t="shared" ca="1" si="92"/>
        <v/>
      </c>
      <c r="I432" s="69" t="str">
        <f t="shared" ca="1" si="93"/>
        <v/>
      </c>
      <c r="J432" s="69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69" t="str">
        <f t="shared" ca="1" si="92"/>
        <v/>
      </c>
      <c r="I433" s="69" t="str">
        <f t="shared" ca="1" si="93"/>
        <v/>
      </c>
      <c r="J433" s="69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69" t="str">
        <f t="shared" ca="1" si="92"/>
        <v/>
      </c>
      <c r="I434" s="69" t="str">
        <f t="shared" ca="1" si="93"/>
        <v/>
      </c>
      <c r="J434" s="69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69" t="str">
        <f t="shared" ca="1" si="92"/>
        <v/>
      </c>
      <c r="I435" s="69" t="str">
        <f t="shared" ca="1" si="93"/>
        <v/>
      </c>
      <c r="J435" s="69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69" t="str">
        <f t="shared" ca="1" si="92"/>
        <v/>
      </c>
      <c r="I436" s="69" t="str">
        <f t="shared" ca="1" si="93"/>
        <v/>
      </c>
      <c r="J436" s="69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69" t="str">
        <f t="shared" ca="1" si="92"/>
        <v/>
      </c>
      <c r="I437" s="69" t="str">
        <f t="shared" ca="1" si="93"/>
        <v/>
      </c>
      <c r="J437" s="69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69" t="str">
        <f t="shared" ca="1" si="92"/>
        <v/>
      </c>
      <c r="I438" s="69" t="str">
        <f t="shared" ca="1" si="93"/>
        <v/>
      </c>
      <c r="J438" s="69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69" t="str">
        <f t="shared" ca="1" si="92"/>
        <v/>
      </c>
      <c r="I439" s="69" t="str">
        <f t="shared" ca="1" si="93"/>
        <v/>
      </c>
      <c r="J439" s="69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69" t="str">
        <f t="shared" ca="1" si="92"/>
        <v/>
      </c>
      <c r="I440" s="69" t="str">
        <f t="shared" ca="1" si="93"/>
        <v/>
      </c>
      <c r="J440" s="69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69" t="str">
        <f t="shared" ca="1" si="92"/>
        <v/>
      </c>
      <c r="I441" s="69" t="str">
        <f t="shared" ca="1" si="93"/>
        <v/>
      </c>
      <c r="J441" s="69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69" t="str">
        <f t="shared" ca="1" si="92"/>
        <v/>
      </c>
      <c r="I442" s="69" t="str">
        <f t="shared" ca="1" si="93"/>
        <v/>
      </c>
      <c r="J442" s="69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69" t="str">
        <f t="shared" ca="1" si="92"/>
        <v/>
      </c>
      <c r="I443" s="69" t="str">
        <f t="shared" ca="1" si="93"/>
        <v/>
      </c>
      <c r="J443" s="69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69" t="str">
        <f t="shared" ca="1" si="92"/>
        <v/>
      </c>
      <c r="I444" s="69" t="str">
        <f t="shared" ca="1" si="93"/>
        <v/>
      </c>
      <c r="J444" s="69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69" t="str">
        <f t="shared" ca="1" si="92"/>
        <v/>
      </c>
      <c r="I445" s="69" t="str">
        <f t="shared" ca="1" si="93"/>
        <v/>
      </c>
      <c r="J445" s="69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69" t="str">
        <f t="shared" ca="1" si="92"/>
        <v/>
      </c>
      <c r="I446" s="69" t="str">
        <f t="shared" ca="1" si="93"/>
        <v/>
      </c>
      <c r="J446" s="69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69" t="str">
        <f t="shared" ca="1" si="92"/>
        <v/>
      </c>
      <c r="I447" s="69" t="str">
        <f t="shared" ca="1" si="93"/>
        <v/>
      </c>
      <c r="J447" s="69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69" t="str">
        <f t="shared" ca="1" si="92"/>
        <v/>
      </c>
      <c r="I448" s="69" t="str">
        <f t="shared" ca="1" si="93"/>
        <v/>
      </c>
      <c r="J448" s="69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69" t="str">
        <f t="shared" ca="1" si="92"/>
        <v/>
      </c>
      <c r="I449" s="69" t="str">
        <f t="shared" ca="1" si="93"/>
        <v/>
      </c>
      <c r="J449" s="69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69" t="str">
        <f t="shared" ca="1" si="92"/>
        <v/>
      </c>
      <c r="I450" s="69" t="str">
        <f t="shared" ca="1" si="93"/>
        <v/>
      </c>
      <c r="J450" s="69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69" t="str">
        <f t="shared" ref="H451:H500" ca="1" si="107">IFERROR(IF($C451="","",D451/$G451),"")</f>
        <v/>
      </c>
      <c r="I451" s="69" t="str">
        <f t="shared" ref="I451:I500" ca="1" si="108">IFERROR(IF($C451="","",E451/$G451),"")</f>
        <v/>
      </c>
      <c r="J451" s="69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69" t="str">
        <f t="shared" ca="1" si="107"/>
        <v/>
      </c>
      <c r="I452" s="69" t="str">
        <f t="shared" ca="1" si="108"/>
        <v/>
      </c>
      <c r="J452" s="69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69" t="str">
        <f t="shared" ca="1" si="107"/>
        <v/>
      </c>
      <c r="I453" s="69" t="str">
        <f t="shared" ca="1" si="108"/>
        <v/>
      </c>
      <c r="J453" s="69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69" t="str">
        <f t="shared" ca="1" si="107"/>
        <v/>
      </c>
      <c r="I454" s="69" t="str">
        <f t="shared" ca="1" si="108"/>
        <v/>
      </c>
      <c r="J454" s="69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69" t="str">
        <f t="shared" ca="1" si="107"/>
        <v/>
      </c>
      <c r="I455" s="69" t="str">
        <f t="shared" ca="1" si="108"/>
        <v/>
      </c>
      <c r="J455" s="69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69" t="str">
        <f t="shared" ca="1" si="107"/>
        <v/>
      </c>
      <c r="I456" s="69" t="str">
        <f t="shared" ca="1" si="108"/>
        <v/>
      </c>
      <c r="J456" s="69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69" t="str">
        <f t="shared" ca="1" si="107"/>
        <v/>
      </c>
      <c r="I457" s="69" t="str">
        <f t="shared" ca="1" si="108"/>
        <v/>
      </c>
      <c r="J457" s="69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69" t="str">
        <f t="shared" ca="1" si="107"/>
        <v/>
      </c>
      <c r="I458" s="69" t="str">
        <f t="shared" ca="1" si="108"/>
        <v/>
      </c>
      <c r="J458" s="69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69" t="str">
        <f t="shared" ca="1" si="107"/>
        <v/>
      </c>
      <c r="I459" s="69" t="str">
        <f t="shared" ca="1" si="108"/>
        <v/>
      </c>
      <c r="J459" s="69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69" t="str">
        <f t="shared" ca="1" si="107"/>
        <v/>
      </c>
      <c r="I460" s="69" t="str">
        <f t="shared" ca="1" si="108"/>
        <v/>
      </c>
      <c r="J460" s="69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69" t="str">
        <f t="shared" ca="1" si="107"/>
        <v/>
      </c>
      <c r="I461" s="69" t="str">
        <f t="shared" ca="1" si="108"/>
        <v/>
      </c>
      <c r="J461" s="69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69" t="str">
        <f t="shared" ca="1" si="107"/>
        <v/>
      </c>
      <c r="I462" s="69" t="str">
        <f t="shared" ca="1" si="108"/>
        <v/>
      </c>
      <c r="J462" s="69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69" t="str">
        <f t="shared" ca="1" si="107"/>
        <v/>
      </c>
      <c r="I463" s="69" t="str">
        <f t="shared" ca="1" si="108"/>
        <v/>
      </c>
      <c r="J463" s="69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69" t="str">
        <f t="shared" ca="1" si="107"/>
        <v/>
      </c>
      <c r="I464" s="69" t="str">
        <f t="shared" ca="1" si="108"/>
        <v/>
      </c>
      <c r="J464" s="69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69" t="str">
        <f t="shared" ca="1" si="107"/>
        <v/>
      </c>
      <c r="I465" s="69" t="str">
        <f t="shared" ca="1" si="108"/>
        <v/>
      </c>
      <c r="J465" s="69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69" t="str">
        <f t="shared" ca="1" si="107"/>
        <v/>
      </c>
      <c r="I466" s="69" t="str">
        <f t="shared" ca="1" si="108"/>
        <v/>
      </c>
      <c r="J466" s="69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69" t="str">
        <f t="shared" ca="1" si="107"/>
        <v/>
      </c>
      <c r="I467" s="69" t="str">
        <f t="shared" ca="1" si="108"/>
        <v/>
      </c>
      <c r="J467" s="69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69" t="str">
        <f t="shared" ca="1" si="107"/>
        <v/>
      </c>
      <c r="I468" s="69" t="str">
        <f t="shared" ca="1" si="108"/>
        <v/>
      </c>
      <c r="J468" s="69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69" t="str">
        <f t="shared" ca="1" si="107"/>
        <v/>
      </c>
      <c r="I469" s="69" t="str">
        <f t="shared" ca="1" si="108"/>
        <v/>
      </c>
      <c r="J469" s="69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69" t="str">
        <f t="shared" ca="1" si="107"/>
        <v/>
      </c>
      <c r="I470" s="69" t="str">
        <f t="shared" ca="1" si="108"/>
        <v/>
      </c>
      <c r="J470" s="69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69" t="str">
        <f t="shared" ca="1" si="107"/>
        <v/>
      </c>
      <c r="I471" s="69" t="str">
        <f t="shared" ca="1" si="108"/>
        <v/>
      </c>
      <c r="J471" s="69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69" t="str">
        <f t="shared" ca="1" si="107"/>
        <v/>
      </c>
      <c r="I472" s="69" t="str">
        <f t="shared" ca="1" si="108"/>
        <v/>
      </c>
      <c r="J472" s="69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69" t="str">
        <f t="shared" ca="1" si="107"/>
        <v/>
      </c>
      <c r="I473" s="69" t="str">
        <f t="shared" ca="1" si="108"/>
        <v/>
      </c>
      <c r="J473" s="69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69" t="str">
        <f t="shared" ca="1" si="107"/>
        <v/>
      </c>
      <c r="I474" s="69" t="str">
        <f t="shared" ca="1" si="108"/>
        <v/>
      </c>
      <c r="J474" s="69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69" t="str">
        <f t="shared" ca="1" si="107"/>
        <v/>
      </c>
      <c r="I475" s="69" t="str">
        <f t="shared" ca="1" si="108"/>
        <v/>
      </c>
      <c r="J475" s="69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69" t="str">
        <f t="shared" ca="1" si="107"/>
        <v/>
      </c>
      <c r="I476" s="69" t="str">
        <f t="shared" ca="1" si="108"/>
        <v/>
      </c>
      <c r="J476" s="69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69" t="str">
        <f t="shared" ca="1" si="107"/>
        <v/>
      </c>
      <c r="I477" s="69" t="str">
        <f t="shared" ca="1" si="108"/>
        <v/>
      </c>
      <c r="J477" s="69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69" t="str">
        <f t="shared" ca="1" si="107"/>
        <v/>
      </c>
      <c r="I478" s="69" t="str">
        <f t="shared" ca="1" si="108"/>
        <v/>
      </c>
      <c r="J478" s="69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69" t="str">
        <f t="shared" ca="1" si="107"/>
        <v/>
      </c>
      <c r="I479" s="69" t="str">
        <f t="shared" ca="1" si="108"/>
        <v/>
      </c>
      <c r="J479" s="69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69" t="str">
        <f t="shared" ca="1" si="107"/>
        <v/>
      </c>
      <c r="I480" s="69" t="str">
        <f t="shared" ca="1" si="108"/>
        <v/>
      </c>
      <c r="J480" s="69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69" t="str">
        <f t="shared" ca="1" si="107"/>
        <v/>
      </c>
      <c r="I481" s="69" t="str">
        <f t="shared" ca="1" si="108"/>
        <v/>
      </c>
      <c r="J481" s="69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69" t="str">
        <f t="shared" ca="1" si="107"/>
        <v/>
      </c>
      <c r="I482" s="69" t="str">
        <f t="shared" ca="1" si="108"/>
        <v/>
      </c>
      <c r="J482" s="69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69" t="str">
        <f t="shared" ca="1" si="107"/>
        <v/>
      </c>
      <c r="I483" s="69" t="str">
        <f t="shared" ca="1" si="108"/>
        <v/>
      </c>
      <c r="J483" s="69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69" t="str">
        <f t="shared" ca="1" si="107"/>
        <v/>
      </c>
      <c r="I484" s="69" t="str">
        <f t="shared" ca="1" si="108"/>
        <v/>
      </c>
      <c r="J484" s="69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69" t="str">
        <f t="shared" ca="1" si="107"/>
        <v/>
      </c>
      <c r="I485" s="69" t="str">
        <f t="shared" ca="1" si="108"/>
        <v/>
      </c>
      <c r="J485" s="69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69" t="str">
        <f t="shared" ca="1" si="107"/>
        <v/>
      </c>
      <c r="I486" s="69" t="str">
        <f t="shared" ca="1" si="108"/>
        <v/>
      </c>
      <c r="J486" s="69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69" t="str">
        <f t="shared" ca="1" si="107"/>
        <v/>
      </c>
      <c r="I487" s="69" t="str">
        <f t="shared" ca="1" si="108"/>
        <v/>
      </c>
      <c r="J487" s="69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69" t="str">
        <f t="shared" ca="1" si="107"/>
        <v/>
      </c>
      <c r="I488" s="69" t="str">
        <f t="shared" ca="1" si="108"/>
        <v/>
      </c>
      <c r="J488" s="69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69" t="str">
        <f t="shared" ca="1" si="107"/>
        <v/>
      </c>
      <c r="I489" s="69" t="str">
        <f t="shared" ca="1" si="108"/>
        <v/>
      </c>
      <c r="J489" s="69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69" t="str">
        <f t="shared" ca="1" si="107"/>
        <v/>
      </c>
      <c r="I490" s="69" t="str">
        <f t="shared" ca="1" si="108"/>
        <v/>
      </c>
      <c r="J490" s="69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69" t="str">
        <f t="shared" ca="1" si="107"/>
        <v/>
      </c>
      <c r="I491" s="69" t="str">
        <f t="shared" ca="1" si="108"/>
        <v/>
      </c>
      <c r="J491" s="69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69" t="str">
        <f t="shared" ca="1" si="107"/>
        <v/>
      </c>
      <c r="I492" s="69" t="str">
        <f t="shared" ca="1" si="108"/>
        <v/>
      </c>
      <c r="J492" s="69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69" t="str">
        <f t="shared" ca="1" si="107"/>
        <v/>
      </c>
      <c r="I493" s="69" t="str">
        <f t="shared" ca="1" si="108"/>
        <v/>
      </c>
      <c r="J493" s="69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69" t="str">
        <f t="shared" ca="1" si="107"/>
        <v/>
      </c>
      <c r="I494" s="69" t="str">
        <f t="shared" ca="1" si="108"/>
        <v/>
      </c>
      <c r="J494" s="69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69" t="str">
        <f t="shared" ca="1" si="107"/>
        <v/>
      </c>
      <c r="I495" s="69" t="str">
        <f t="shared" ca="1" si="108"/>
        <v/>
      </c>
      <c r="J495" s="69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69" t="str">
        <f t="shared" ca="1" si="107"/>
        <v/>
      </c>
      <c r="I496" s="69" t="str">
        <f t="shared" ca="1" si="108"/>
        <v/>
      </c>
      <c r="J496" s="69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69" t="str">
        <f t="shared" ca="1" si="107"/>
        <v/>
      </c>
      <c r="I497" s="69" t="str">
        <f t="shared" ca="1" si="108"/>
        <v/>
      </c>
      <c r="J497" s="69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69" t="str">
        <f t="shared" ca="1" si="107"/>
        <v/>
      </c>
      <c r="I498" s="69" t="str">
        <f t="shared" ca="1" si="108"/>
        <v/>
      </c>
      <c r="J498" s="69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69" t="str">
        <f t="shared" ca="1" si="107"/>
        <v/>
      </c>
      <c r="I499" s="69" t="str">
        <f t="shared" ca="1" si="108"/>
        <v/>
      </c>
      <c r="J499" s="69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7" customFormat="1" ht="15.75" thickBot="1">
      <c r="C500" s="67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69" t="str">
        <f t="shared" ca="1" si="107"/>
        <v/>
      </c>
      <c r="I500" s="69" t="str">
        <f t="shared" ca="1" si="108"/>
        <v/>
      </c>
      <c r="J500" s="69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0"/>
        <filter val="11"/>
        <filter val="13"/>
        <filter val="15"/>
        <filter val="17"/>
        <filter val="18"/>
        <filter val="2"/>
        <filter val="20"/>
        <filter val="3"/>
        <filter val="4"/>
        <filter val="5"/>
      </filters>
    </filterColumn>
  </autoFilter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Y29" sqref="Y2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46"/>
  <sheetViews>
    <sheetView topLeftCell="A4" workbookViewId="0">
      <selection activeCell="H42" sqref="H42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8.28515625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23</v>
      </c>
      <c r="C1" s="36"/>
      <c r="D1" s="36"/>
      <c r="E1" s="36"/>
    </row>
    <row r="3" spans="1:23" ht="18.75">
      <c r="A3" s="154" t="s">
        <v>62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53" t="s">
        <v>135</v>
      </c>
      <c r="K4" s="153"/>
      <c r="L4" s="153"/>
      <c r="M4" s="153"/>
      <c r="N4" s="153"/>
      <c r="O4" s="153"/>
      <c r="V4" t="str">
        <f>IF(I4="","EMPTY","NOT EMPTY")</f>
        <v>NOT EMPTY</v>
      </c>
      <c r="W4" t="s">
        <v>180</v>
      </c>
    </row>
    <row r="5" spans="1:23" ht="15.75">
      <c r="A5" s="94" t="str">
        <f ca="1">IFERROR(INDEX(OFFSET(Tables!$A$1,1,0,'League settings'!$B$2,1),MATCH(I5,OFFSET(Tables!$A$1,1,MATCH(Dashboard!$B$1,Tables!$1:$1,0)-1,'League settings'!$B$2,1),0)),"")</f>
        <v>ΑΠΟΕΛ ΛΕΥΚΩΣΙΑΣ</v>
      </c>
      <c r="B5" s="91">
        <f ca="1">COUNT(OFFSET(Tables!$A$1,MATCH(Dashboard!$A5,Tables!$A$1:$A$33,0)-1,1,1,MATCH($B$1,Tables!$1:$1,0)-1))</f>
        <v>24</v>
      </c>
      <c r="C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18</v>
      </c>
      <c r="D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2</v>
      </c>
      <c r="E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4</v>
      </c>
      <c r="F5" s="92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68</v>
      </c>
      <c r="G5" s="92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18</v>
      </c>
      <c r="H5" s="92">
        <f t="shared" ref="H5:H18" ca="1" si="0">F5-G5</f>
        <v>50</v>
      </c>
      <c r="I5" s="93">
        <f ca="1">IFERROR(LARGE(OFFSET(Tables!$A$1,1,MATCH(Dashboard!$B$1,Tables!$1:$1,0)-1,'League settings'!$B$2,1),W5),"")</f>
        <v>1605.3953998711561</v>
      </c>
      <c r="J5" s="90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W</v>
      </c>
      <c r="K5" s="90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0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W</v>
      </c>
      <c r="M5" s="90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W</v>
      </c>
      <c r="N5" s="90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W</v>
      </c>
      <c r="O5" s="90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5" t="str">
        <f ca="1">IFERROR(INDEX(OFFSET(Tables!$A$1,1,0,'League settings'!$B$2,1),MATCH(I6,OFFSET(Tables!$A$1,1,MATCH(Dashboard!$B$1,Tables!$1:$1,0)-1,'League settings'!$B$2,1),0)),"")</f>
        <v>Α.Ε.Κ.ΛΑΡΝΑΚΑΣ</v>
      </c>
      <c r="B6" s="96">
        <f ca="1">COUNT(OFFSET(Tables!$A$1,MATCH(Dashboard!$A6,Tables!$A$1:$A$33,0)-1,1,1,MATCH($B$1,Tables!$1:$1,0)-1))</f>
        <v>24</v>
      </c>
      <c r="C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17</v>
      </c>
      <c r="D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4</v>
      </c>
      <c r="E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3</v>
      </c>
      <c r="F6" s="97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38</v>
      </c>
      <c r="G6" s="97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16</v>
      </c>
      <c r="H6" s="97">
        <f t="shared" ca="1" si="0"/>
        <v>22</v>
      </c>
      <c r="I6" s="98">
        <f ca="1">IFERROR(LARGE(OFFSET(Tables!$A$1,1,MATCH(Dashboard!$B$1,Tables!$1:$1,0)-1,'League settings'!$B$2,1),W6),"")</f>
        <v>1598.7275286689492</v>
      </c>
      <c r="J6" s="90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L</v>
      </c>
      <c r="K6" s="90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D</v>
      </c>
      <c r="L6" s="90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0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L</v>
      </c>
      <c r="N6" s="90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0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W</v>
      </c>
      <c r="V6" t="str">
        <f t="shared" ca="1" si="1"/>
        <v>NOT EMPTY</v>
      </c>
      <c r="W6">
        <v>2</v>
      </c>
    </row>
    <row r="7" spans="1:23" ht="15.75">
      <c r="A7" s="94" t="str">
        <f ca="1">IFERROR(INDEX(OFFSET(Tables!$A$1,1,0,'League settings'!$B$2,1),MATCH(I7,OFFSET(Tables!$A$1,1,MATCH(Dashboard!$B$1,Tables!$1:$1,0)-1,'League settings'!$B$2,1),0)),"")</f>
        <v>ΑΠΟΛΛΩΝΑΣ ΛΕΜΕΣΟΥ</v>
      </c>
      <c r="B7" s="91">
        <f ca="1">COUNT(OFFSET(Tables!$A$1,MATCH(Dashboard!$A7,Tables!$A$1:$A$33,0)-1,1,1,MATCH($B$1,Tables!$1:$1,0)-1))</f>
        <v>24</v>
      </c>
      <c r="C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13</v>
      </c>
      <c r="D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8</v>
      </c>
      <c r="E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3</v>
      </c>
      <c r="F7" s="92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37</v>
      </c>
      <c r="G7" s="92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17</v>
      </c>
      <c r="H7" s="92">
        <f t="shared" ca="1" si="0"/>
        <v>20</v>
      </c>
      <c r="I7" s="93">
        <f ca="1">IFERROR(LARGE(OFFSET(Tables!$A$1,1,MATCH(Dashboard!$B$1,Tables!$1:$1,0)-1,'League settings'!$B$2,1),W7),"")</f>
        <v>1572.9096840375307</v>
      </c>
      <c r="J7" s="90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D</v>
      </c>
      <c r="K7" s="90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L</v>
      </c>
      <c r="L7" s="90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W</v>
      </c>
      <c r="M7" s="90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W</v>
      </c>
      <c r="N7" s="90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0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W</v>
      </c>
      <c r="V7" t="str">
        <f t="shared" ca="1" si="1"/>
        <v>NOT EMPTY</v>
      </c>
      <c r="W7">
        <v>3</v>
      </c>
    </row>
    <row r="8" spans="1:23" ht="15.75">
      <c r="A8" s="95" t="str">
        <f ca="1">IFERROR(INDEX(OFFSET(Tables!$A$1,1,0,'League settings'!$B$2,1),MATCH(I8,OFFSET(Tables!$A$1,1,MATCH(Dashboard!$B$1,Tables!$1:$1,0)-1,'League settings'!$B$2,1),0)),"")</f>
        <v>ΑΝΟΡΘΩΣΗ ΑΜΜΟΧΩΣΤΟΥ</v>
      </c>
      <c r="B8" s="96">
        <f ca="1">COUNT(OFFSET(Tables!$A$1,MATCH(Dashboard!$A8,Tables!$A$1:$A$33,0)-1,1,1,MATCH($B$1,Tables!$1:$1,0)-1))</f>
        <v>24</v>
      </c>
      <c r="C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14</v>
      </c>
      <c r="D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7</v>
      </c>
      <c r="E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3</v>
      </c>
      <c r="F8" s="97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46</v>
      </c>
      <c r="G8" s="97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19</v>
      </c>
      <c r="H8" s="97">
        <f t="shared" ca="1" si="0"/>
        <v>27</v>
      </c>
      <c r="I8" s="98">
        <f ca="1">IFERROR(LARGE(OFFSET(Tables!$A$1,1,MATCH(Dashboard!$B$1,Tables!$1:$1,0)-1,'League settings'!$B$2,1),W8),"")</f>
        <v>1568.6423163334584</v>
      </c>
      <c r="J8" s="90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0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W</v>
      </c>
      <c r="L8" s="90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L</v>
      </c>
      <c r="M8" s="90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W</v>
      </c>
      <c r="N8" s="90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L</v>
      </c>
      <c r="O8" s="90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L</v>
      </c>
      <c r="V8" t="str">
        <f t="shared" ca="1" si="1"/>
        <v>NOT EMPTY</v>
      </c>
      <c r="W8">
        <v>4</v>
      </c>
    </row>
    <row r="9" spans="1:23" ht="15.75">
      <c r="A9" s="94" t="str">
        <f ca="1">IFERROR(INDEX(OFFSET(Tables!$A$1,1,0,'League settings'!$B$2,1),MATCH(I9,OFFSET(Tables!$A$1,1,MATCH(Dashboard!$B$1,Tables!$1:$1,0)-1,'League settings'!$B$2,1),0)),"")</f>
        <v>ΟΜΟΝΟΙΑ ΛΕΥΚΩΣΙΑΣ</v>
      </c>
      <c r="B9" s="91">
        <f ca="1">COUNT(OFFSET(Tables!$A$1,MATCH(Dashboard!$A9,Tables!$A$1:$A$33,0)-1,1,1,MATCH($B$1,Tables!$1:$1,0)-1))</f>
        <v>24</v>
      </c>
      <c r="C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12</v>
      </c>
      <c r="D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7</v>
      </c>
      <c r="E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5</v>
      </c>
      <c r="F9" s="92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38</v>
      </c>
      <c r="G9" s="92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21</v>
      </c>
      <c r="H9" s="92">
        <f t="shared" ca="1" si="0"/>
        <v>17</v>
      </c>
      <c r="I9" s="93">
        <f ca="1">IFERROR(LARGE(OFFSET(Tables!$A$1,1,MATCH(Dashboard!$B$1,Tables!$1:$1,0)-1,'League settings'!$B$2,1),W9),"")</f>
        <v>1555.170058407132</v>
      </c>
      <c r="J9" s="90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D</v>
      </c>
      <c r="K9" s="90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0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L</v>
      </c>
      <c r="M9" s="90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W</v>
      </c>
      <c r="N9" s="90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L</v>
      </c>
      <c r="O9" s="90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5" t="str">
        <f ca="1">IFERROR(INDEX(OFFSET(Tables!$A$1,1,0,'League settings'!$B$2,1),MATCH(I10,OFFSET(Tables!$A$1,1,MATCH(Dashboard!$B$1,Tables!$1:$1,0)-1,'League settings'!$B$2,1),0)),"")</f>
        <v>ΔΟΞΑ ΚΑΤΩΚΟΠΙΑΣ</v>
      </c>
      <c r="B10" s="96">
        <f ca="1">COUNT(OFFSET(Tables!$A$1,MATCH(Dashboard!$A10,Tables!$A$1:$A$33,0)-1,1,1,MATCH($B$1,Tables!$1:$1,0)-1))</f>
        <v>24</v>
      </c>
      <c r="C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7</v>
      </c>
      <c r="D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8</v>
      </c>
      <c r="E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9</v>
      </c>
      <c r="F10" s="97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30</v>
      </c>
      <c r="G10" s="97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38</v>
      </c>
      <c r="H10" s="97">
        <f t="shared" ca="1" si="0"/>
        <v>-8</v>
      </c>
      <c r="I10" s="98">
        <f ca="1">IFERROR(LARGE(OFFSET(Tables!$A$1,1,MATCH(Dashboard!$B$1,Tables!$1:$1,0)-1,'League settings'!$B$2,1),W10),"")</f>
        <v>1487.8426397619298</v>
      </c>
      <c r="J10" s="90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D</v>
      </c>
      <c r="K10" s="90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W</v>
      </c>
      <c r="L10" s="90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W</v>
      </c>
      <c r="M10" s="90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L</v>
      </c>
      <c r="N10" s="90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L</v>
      </c>
      <c r="O10" s="90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W</v>
      </c>
      <c r="V10" t="str">
        <f t="shared" ca="1" si="1"/>
        <v>NOT EMPTY</v>
      </c>
      <c r="W10">
        <v>6</v>
      </c>
    </row>
    <row r="11" spans="1:23" ht="15.75">
      <c r="A11" s="94" t="str">
        <f ca="1">IFERROR(INDEX(OFFSET(Tables!$A$1,1,0,'League settings'!$B$2,1),MATCH(I11,OFFSET(Tables!$A$1,1,MATCH(Dashboard!$B$1,Tables!$1:$1,0)-1,'League settings'!$B$2,1),0)),"")</f>
        <v>ΝΕΑ ΣΑΛΑΜΙΝΑ ΑΜΜΟΧΩΣΤΟΥ</v>
      </c>
      <c r="B11" s="91">
        <f ca="1">COUNT(OFFSET(Tables!$A$1,MATCH(Dashboard!$A11,Tables!$A$1:$A$33,0)-1,1,1,MATCH($B$1,Tables!$1:$1,0)-1))</f>
        <v>24</v>
      </c>
      <c r="C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8</v>
      </c>
      <c r="D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7</v>
      </c>
      <c r="E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9</v>
      </c>
      <c r="F11" s="92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35</v>
      </c>
      <c r="G11" s="92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50</v>
      </c>
      <c r="H11" s="92">
        <f t="shared" ca="1" si="0"/>
        <v>-15</v>
      </c>
      <c r="I11" s="93">
        <f ca="1">IFERROR(LARGE(OFFSET(Tables!$A$1,1,MATCH(Dashboard!$B$1,Tables!$1:$1,0)-1,'League settings'!$B$2,1),W11),"")</f>
        <v>1484.715406479185</v>
      </c>
      <c r="J11" s="90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D</v>
      </c>
      <c r="K11" s="90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D</v>
      </c>
      <c r="L11" s="90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L</v>
      </c>
      <c r="M11" s="90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D</v>
      </c>
      <c r="N11" s="90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D</v>
      </c>
      <c r="O11" s="90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L</v>
      </c>
      <c r="V11" t="str">
        <f t="shared" ca="1" si="1"/>
        <v>NOT EMPTY</v>
      </c>
      <c r="W11">
        <v>7</v>
      </c>
    </row>
    <row r="12" spans="1:23" ht="15.75">
      <c r="A12" s="95" t="str">
        <f ca="1">IFERROR(INDEX(OFFSET(Tables!$A$1,1,0,'League settings'!$B$2,1),MATCH(I12,OFFSET(Tables!$A$1,1,MATCH(Dashboard!$B$1,Tables!$1:$1,0)-1,'League settings'!$B$2,1),0)),"")</f>
        <v>ΑΕΛ ΛΕΜΕΣΟΥ</v>
      </c>
      <c r="B12" s="96">
        <f ca="1">COUNT(OFFSET(Tables!$A$1,MATCH(Dashboard!$A12,Tables!$A$1:$A$33,0)-1,1,1,MATCH($B$1,Tables!$1:$1,0)-1))</f>
        <v>24</v>
      </c>
      <c r="C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8</v>
      </c>
      <c r="D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4</v>
      </c>
      <c r="E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12</v>
      </c>
      <c r="F12" s="97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19</v>
      </c>
      <c r="G12" s="97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28</v>
      </c>
      <c r="H12" s="97">
        <f t="shared" ca="1" si="0"/>
        <v>-9</v>
      </c>
      <c r="I12" s="98">
        <f ca="1">IFERROR(LARGE(OFFSET(Tables!$A$1,1,MATCH(Dashboard!$B$1,Tables!$1:$1,0)-1,'League settings'!$B$2,1),W12),"")</f>
        <v>1479.1784519782977</v>
      </c>
      <c r="J12" s="90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W</v>
      </c>
      <c r="K12" s="90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L</v>
      </c>
      <c r="L12" s="90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W</v>
      </c>
      <c r="M12" s="90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L</v>
      </c>
      <c r="N12" s="90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W</v>
      </c>
      <c r="O12" s="90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W</v>
      </c>
      <c r="V12" t="str">
        <f t="shared" ca="1" si="1"/>
        <v>NOT EMPTY</v>
      </c>
      <c r="W12">
        <v>8</v>
      </c>
    </row>
    <row r="13" spans="1:23" ht="15.75">
      <c r="A13" s="94" t="str">
        <f ca="1">IFERROR(INDEX(OFFSET(Tables!$A$1,1,0,'League settings'!$B$2,1),MATCH(I13,OFFSET(Tables!$A$1,1,MATCH(Dashboard!$B$1,Tables!$1:$1,0)-1,'League settings'!$B$2,1),0)),"")</f>
        <v>ΑΡΗΣ ΛΕΜΕΣΟΥ</v>
      </c>
      <c r="B13" s="91">
        <f ca="1">COUNT(OFFSET(Tables!$A$1,MATCH(Dashboard!$A13,Tables!$A$1:$A$33,0)-1,1,1,MATCH($B$1,Tables!$1:$1,0)-1))</f>
        <v>24</v>
      </c>
      <c r="C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7</v>
      </c>
      <c r="D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6</v>
      </c>
      <c r="E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11</v>
      </c>
      <c r="F13" s="92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25</v>
      </c>
      <c r="G13" s="92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31</v>
      </c>
      <c r="H13" s="92">
        <f t="shared" ca="1" si="0"/>
        <v>-6</v>
      </c>
      <c r="I13" s="93">
        <f ca="1">IFERROR(LARGE(OFFSET(Tables!$A$1,1,MATCH(Dashboard!$B$1,Tables!$1:$1,0)-1,'League settings'!$B$2,1),W13),"")</f>
        <v>1471.6853557195655</v>
      </c>
      <c r="J13" s="90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D</v>
      </c>
      <c r="K13" s="90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D</v>
      </c>
      <c r="L13" s="90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L</v>
      </c>
      <c r="M13" s="90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D</v>
      </c>
      <c r="N13" s="90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W</v>
      </c>
      <c r="O13" s="90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L</v>
      </c>
      <c r="V13" t="str">
        <f t="shared" ca="1" si="1"/>
        <v>NOT EMPTY</v>
      </c>
      <c r="W13">
        <v>9</v>
      </c>
    </row>
    <row r="14" spans="1:23" ht="15.75">
      <c r="A14" s="95" t="str">
        <f ca="1">IFERROR(INDEX(OFFSET(Tables!$A$1,1,0,'League settings'!$B$2,1),MATCH(I14,OFFSET(Tables!$A$1,1,MATCH(Dashboard!$B$1,Tables!$1:$1,0)-1,'League settings'!$B$2,1),0)),"")</f>
        <v>ΕΡΜΗΣ ΑΡΑΔΙΠΠΟΥ</v>
      </c>
      <c r="B14" s="96">
        <f ca="1">COUNT(OFFSET(Tables!$A$1,MATCH(Dashboard!$A14,Tables!$A$1:$A$33,0)-1,1,1,MATCH($B$1,Tables!$1:$1,0)-1))</f>
        <v>24</v>
      </c>
      <c r="C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6</v>
      </c>
      <c r="D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6</v>
      </c>
      <c r="E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12</v>
      </c>
      <c r="F14" s="97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22</v>
      </c>
      <c r="G14" s="97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35</v>
      </c>
      <c r="H14" s="97">
        <f t="shared" ca="1" si="0"/>
        <v>-13</v>
      </c>
      <c r="I14" s="98">
        <f ca="1">IFERROR(LARGE(OFFSET(Tables!$A$1,1,MATCH(Dashboard!$B$1,Tables!$1:$1,0)-1,'League settings'!$B$2,1),W14),"")</f>
        <v>1460.3902786996136</v>
      </c>
      <c r="J14" s="90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L</v>
      </c>
      <c r="K14" s="90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L</v>
      </c>
      <c r="L14" s="90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W</v>
      </c>
      <c r="M14" s="90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W</v>
      </c>
      <c r="N14" s="90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L</v>
      </c>
      <c r="O14" s="90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L</v>
      </c>
      <c r="V14" t="str">
        <f t="shared" ca="1" si="1"/>
        <v>NOT EMPTY</v>
      </c>
      <c r="W14">
        <v>10</v>
      </c>
    </row>
    <row r="15" spans="1:23" ht="15.75">
      <c r="A15" s="94" t="str">
        <f ca="1">IFERROR(INDEX(OFFSET(Tables!$A$1,1,0,'League settings'!$B$2,1),MATCH(I15,OFFSET(Tables!$A$1,1,MATCH(Dashboard!$B$1,Tables!$1:$1,0)-1,'League settings'!$B$2,1),0)),"")</f>
        <v>ΕΘΝΙΚΟΣ ΑΧΝΑΣ</v>
      </c>
      <c r="B15" s="91">
        <f ca="1">COUNT(OFFSET(Tables!$A$1,MATCH(Dashboard!$A15,Tables!$A$1:$A$33,0)-1,1,1,MATCH($B$1,Tables!$1:$1,0)-1))</f>
        <v>24</v>
      </c>
      <c r="C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5</v>
      </c>
      <c r="D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8</v>
      </c>
      <c r="E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11</v>
      </c>
      <c r="F15" s="92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25</v>
      </c>
      <c r="G15" s="92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40</v>
      </c>
      <c r="H15" s="92">
        <f t="shared" ca="1" si="0"/>
        <v>-15</v>
      </c>
      <c r="I15" s="93">
        <f ca="1">IFERROR(LARGE(OFFSET(Tables!$A$1,1,MATCH(Dashboard!$B$1,Tables!$1:$1,0)-1,'League settings'!$B$2,1),W15),"")</f>
        <v>1456.2653781378815</v>
      </c>
      <c r="J15" s="90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W</v>
      </c>
      <c r="K15" s="90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D</v>
      </c>
      <c r="L15" s="90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L</v>
      </c>
      <c r="M15" s="90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L</v>
      </c>
      <c r="N15" s="90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L</v>
      </c>
      <c r="O15" s="90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D</v>
      </c>
      <c r="V15" t="str">
        <f t="shared" ca="1" si="1"/>
        <v>NOT EMPTY</v>
      </c>
      <c r="W15">
        <v>11</v>
      </c>
    </row>
    <row r="16" spans="1:23" ht="15.75">
      <c r="A16" s="95" t="str">
        <f ca="1">IFERROR(INDEX(OFFSET(Tables!$A$1,1,0,'League settings'!$B$2,1),MATCH(I16,OFFSET(Tables!$A$1,1,MATCH(Dashboard!$B$1,Tables!$1:$1,0)-1,'League settings'!$B$2,1),0)),"")</f>
        <v>ΠΑΦΟΣ F.C.</v>
      </c>
      <c r="B16" s="96">
        <f ca="1">COUNT(OFFSET(Tables!$A$1,MATCH(Dashboard!$A16,Tables!$A$1:$A$33,0)-1,1,1,MATCH($B$1,Tables!$1:$1,0)-1))</f>
        <v>24</v>
      </c>
      <c r="C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4</v>
      </c>
      <c r="D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9</v>
      </c>
      <c r="E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11</v>
      </c>
      <c r="F16" s="97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30</v>
      </c>
      <c r="G16" s="97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46</v>
      </c>
      <c r="H16" s="97">
        <f t="shared" ca="1" si="0"/>
        <v>-16</v>
      </c>
      <c r="I16" s="98">
        <f ca="1">IFERROR(LARGE(OFFSET(Tables!$A$1,1,MATCH(Dashboard!$B$1,Tables!$1:$1,0)-1,'League settings'!$B$2,1),W16),"")</f>
        <v>1454.0987523812064</v>
      </c>
      <c r="J16" s="90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D</v>
      </c>
      <c r="K16" s="90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D</v>
      </c>
      <c r="L16" s="90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W</v>
      </c>
      <c r="M16" s="90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L</v>
      </c>
      <c r="N16" s="90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W</v>
      </c>
      <c r="O16" s="90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L</v>
      </c>
      <c r="V16" t="str">
        <f t="shared" ca="1" si="1"/>
        <v>NOT EMPTY</v>
      </c>
      <c r="W16">
        <v>12</v>
      </c>
    </row>
    <row r="17" spans="1:23" ht="15.75">
      <c r="A17" s="94" t="str">
        <f ca="1">IFERROR(INDEX(OFFSET(Tables!$A$1,1,0,'League settings'!$B$2,1),MATCH(I17,OFFSET(Tables!$A$1,1,MATCH(Dashboard!$B$1,Tables!$1:$1,0)-1,'League settings'!$B$2,1),0)),"")</f>
        <v>ΕΝΩΣΗ ΝΕΩΝ ΠΑΡΑΛΙΜΝΙΟΥ</v>
      </c>
      <c r="B17" s="91">
        <f ca="1">COUNT(OFFSET(Tables!$A$1,MATCH(Dashboard!$A17,Tables!$A$1:$A$33,0)-1,1,1,MATCH($B$1,Tables!$1:$1,0)-1))</f>
        <v>24</v>
      </c>
      <c r="C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4</v>
      </c>
      <c r="D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8</v>
      </c>
      <c r="E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12</v>
      </c>
      <c r="F17" s="92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27</v>
      </c>
      <c r="G17" s="92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41</v>
      </c>
      <c r="H17" s="92">
        <f t="shared" ca="1" si="0"/>
        <v>-14</v>
      </c>
      <c r="I17" s="93">
        <f ca="1">IFERROR(LARGE(OFFSET(Tables!$A$1,1,MATCH(Dashboard!$B$1,Tables!$1:$1,0)-1,'League settings'!$B$2,1),W17),"")</f>
        <v>1437.5933695635783</v>
      </c>
      <c r="J17" s="90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L</v>
      </c>
      <c r="K17" s="90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D</v>
      </c>
      <c r="L17" s="90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0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W</v>
      </c>
      <c r="N17" s="90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D</v>
      </c>
      <c r="O17" s="90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D</v>
      </c>
      <c r="V17" t="str">
        <f t="shared" ca="1" si="1"/>
        <v>NOT EMPTY</v>
      </c>
      <c r="W17">
        <v>13</v>
      </c>
    </row>
    <row r="18" spans="1:23" ht="15.75">
      <c r="A18" s="95" t="str">
        <f ca="1">IFERROR(INDEX(OFFSET(Tables!$A$1,1,0,'League settings'!$B$2,1),MATCH(I18,OFFSET(Tables!$A$1,1,MATCH(Dashboard!$B$1,Tables!$1:$1,0)-1,'League settings'!$B$2,1),0)),"")</f>
        <v>ΑΓ. ΝΑΠΑ</v>
      </c>
      <c r="B18" s="96">
        <f ca="1">COUNT(OFFSET(Tables!$A$1,MATCH(Dashboard!$A18,Tables!$A$1:$A$33,0)-1,1,1,MATCH($B$1,Tables!$1:$1,0)-1))</f>
        <v>24</v>
      </c>
      <c r="C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0</v>
      </c>
      <c r="D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6</v>
      </c>
      <c r="E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18</v>
      </c>
      <c r="F18" s="97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17</v>
      </c>
      <c r="G18" s="97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57</v>
      </c>
      <c r="H18" s="97">
        <f t="shared" ca="1" si="0"/>
        <v>-40</v>
      </c>
      <c r="I18" s="98">
        <f ca="1">IFERROR(LARGE(OFFSET(Tables!$A$1,1,MATCH(Dashboard!$B$1,Tables!$1:$1,0)-1,'League settings'!$B$2,1),W18),"")</f>
        <v>1367.3853799605156</v>
      </c>
      <c r="J18" s="90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L</v>
      </c>
      <c r="K18" s="90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0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L</v>
      </c>
      <c r="M18" s="90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L</v>
      </c>
      <c r="N18" s="90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L</v>
      </c>
      <c r="O18" s="90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L</v>
      </c>
      <c r="V18" t="str">
        <f t="shared" ca="1" si="1"/>
        <v>NOT EMPTY</v>
      </c>
      <c r="W18">
        <v>14</v>
      </c>
    </row>
    <row r="19" spans="1:23" ht="15.75">
      <c r="A19" s="94" t="str">
        <f ca="1">IFERROR(INDEX(OFFSET(Tables!$A$1,1,0,'League settings'!$B$2,1),MATCH(I19,OFFSET(Tables!$A$1,1,MATCH(Dashboard!$B$1,Tables!$1:$1,0)-1,'League settings'!$B$2,1),0)),"")</f>
        <v/>
      </c>
      <c r="B19" s="91">
        <f ca="1">COUNT(OFFSET(Tables!$A$1,MATCH(Dashboard!$A19,Tables!$A$1:$A$33,0)-1,1,1,MATCH($B$1,Tables!$1:$1,0)-1))</f>
        <v>0</v>
      </c>
      <c r="C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Results'!$A:$A,Dashboard!$B$1)-3,1),"AWAY")</f>
        <v>0</v>
      </c>
      <c r="D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Results'!$A:$A,Dashboard!$B$1)-3,1),"DRAW")</f>
        <v>0</v>
      </c>
      <c r="E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Results'!$A:$A,Dashboard!$B$1)-3,1),"HOME")</f>
        <v>0</v>
      </c>
      <c r="F19" s="92">
        <f ca="1">SUMIF(OFFSET('Program and Results'!$A$1,2,1,MATCH(Dashboard!$B$1,'Program and Results'!$A:$A,0)+COUNTIF('Program and Results'!$A:$A,Dashboard!$B$1)-3,1),Dashboard!$A19,OFFSET('Program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Results'!$C$1,2,1,MATCH(Dashboard!$B$1,'Program and Results'!$A:$A,0)+COUNTIF('Program and Results'!$A:$A,Dashboard!$B$1)-3,1))</f>
        <v>0</v>
      </c>
      <c r="G19" s="92">
        <f ca="1">SUMIF(OFFSET('Program and Results'!$A$1,2,1,MATCH(Dashboard!$B$1,'Program and Results'!$A:$A,0)+COUNTIF('Program and Results'!$A:$A,Dashboard!$B$1)-3,1),Dashboard!$A19,OFFSET('Program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Results'!$B$1,2,1,MATCH(Dashboard!$B$1,'Program and Results'!$A:$A,0)+COUNTIF('Program and Results'!$A:$A,Dashboard!$B$1)-3,1))</f>
        <v>0</v>
      </c>
      <c r="H19" s="92">
        <f t="shared" ref="H19:H22" ca="1" si="2">F19-G19</f>
        <v>0</v>
      </c>
      <c r="I19" s="93" t="str">
        <f ca="1">IFERROR(LARGE(OFFSET(Tables!$A$1,1,MATCH(Dashboard!$B$1,Tables!$1:$1,0)-1,'League settings'!$B$2,1),W19),"")</f>
        <v/>
      </c>
      <c r="J19" s="90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/>
      </c>
      <c r="K19" s="90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/>
      </c>
      <c r="L19" s="90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/>
      </c>
      <c r="M19" s="90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/>
      </c>
      <c r="N19" s="90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/>
      </c>
      <c r="O19" s="90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/>
      </c>
      <c r="V19" t="str">
        <f t="shared" ca="1" si="1"/>
        <v>EMPTY</v>
      </c>
      <c r="W19">
        <v>15</v>
      </c>
    </row>
    <row r="20" spans="1:23" ht="15.75">
      <c r="A20" s="95" t="str">
        <f ca="1">IFERROR(INDEX(OFFSET(Tables!$A$1,1,0,'League settings'!$B$2,1),MATCH(I20,OFFSET(Tables!$A$1,1,MATCH(Dashboard!$B$1,Tables!$1:$1,0)-1,'League settings'!$B$2,1),0)),"")</f>
        <v/>
      </c>
      <c r="B20" s="96">
        <f ca="1">COUNT(OFFSET(Tables!$A$1,MATCH(Dashboard!$A20,Tables!$A$1:$A$33,0)-1,1,1,MATCH($B$1,Tables!$1:$1,0)-1))</f>
        <v>0</v>
      </c>
      <c r="C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Results'!$A:$A,Dashboard!$B$1)-3,1),"AWAY")</f>
        <v>0</v>
      </c>
      <c r="D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Results'!$A:$A,Dashboard!$B$1)-3,1),"DRAW")</f>
        <v>0</v>
      </c>
      <c r="E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Results'!$A:$A,Dashboard!$B$1)-3,1),"HOME")</f>
        <v>0</v>
      </c>
      <c r="F20" s="97">
        <f ca="1">SUMIF(OFFSET('Program and Results'!$A$1,2,1,MATCH(Dashboard!$B$1,'Program and Results'!$A:$A,0)+COUNTIF('Program and Results'!$A:$A,Dashboard!$B$1)-3,1),Dashboard!$A20,OFFSET('Program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Results'!$C$1,2,1,MATCH(Dashboard!$B$1,'Program and Results'!$A:$A,0)+COUNTIF('Program and Results'!$A:$A,Dashboard!$B$1)-3,1))</f>
        <v>0</v>
      </c>
      <c r="G20" s="97">
        <f ca="1">SUMIF(OFFSET('Program and Results'!$A$1,2,1,MATCH(Dashboard!$B$1,'Program and Results'!$A:$A,0)+COUNTIF('Program and Results'!$A:$A,Dashboard!$B$1)-3,1),Dashboard!$A20,OFFSET('Program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Results'!$B$1,2,1,MATCH(Dashboard!$B$1,'Program and Results'!$A:$A,0)+COUNTIF('Program and Results'!$A:$A,Dashboard!$B$1)-3,1))</f>
        <v>0</v>
      </c>
      <c r="H20" s="97">
        <f t="shared" ca="1" si="2"/>
        <v>0</v>
      </c>
      <c r="I20" s="98" t="str">
        <f ca="1">IFERROR(LARGE(OFFSET(Tables!$A$1,1,MATCH(Dashboard!$B$1,Tables!$1:$1,0)-1,'League settings'!$B$2,1),W20),"")</f>
        <v/>
      </c>
      <c r="J20" s="90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/>
      </c>
      <c r="K20" s="90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/>
      </c>
      <c r="L20" s="90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/>
      </c>
      <c r="M20" s="90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/>
      </c>
      <c r="N20" s="90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/>
      </c>
      <c r="O20" s="90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/>
      </c>
      <c r="V20" t="str">
        <f t="shared" ca="1" si="1"/>
        <v>EMPTY</v>
      </c>
      <c r="W20">
        <v>16</v>
      </c>
    </row>
    <row r="21" spans="1:23" ht="15.75">
      <c r="A21" s="94" t="str">
        <f ca="1">IFERROR(INDEX(OFFSET(Tables!$A$1,1,0,'League settings'!$B$2,1),MATCH(I21,OFFSET(Tables!$A$1,1,MATCH(Dashboard!$B$1,Tables!$1:$1,0)-1,'League settings'!$B$2,1),0)),"")</f>
        <v/>
      </c>
      <c r="B21" s="91">
        <f ca="1">COUNT(OFFSET(Tables!$A$1,MATCH(Dashboard!$A21,Tables!$A$1:$A$33,0)-1,1,1,MATCH($B$1,Tables!$1:$1,0)-1))</f>
        <v>0</v>
      </c>
      <c r="C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Results'!$A:$A,Dashboard!$B$1)-3,1),"AWAY")</f>
        <v>0</v>
      </c>
      <c r="D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Results'!$A:$A,Dashboard!$B$1)-3,1),"DRAW")</f>
        <v>0</v>
      </c>
      <c r="E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Results'!$A:$A,Dashboard!$B$1)-3,1),"HOME")</f>
        <v>0</v>
      </c>
      <c r="F21" s="92">
        <f ca="1">SUMIF(OFFSET('Program and Results'!$A$1,2,1,MATCH(Dashboard!$B$1,'Program and Results'!$A:$A,0)+COUNTIF('Program and Results'!$A:$A,Dashboard!$B$1)-3,1),Dashboard!$A21,OFFSET('Program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Results'!$C$1,2,1,MATCH(Dashboard!$B$1,'Program and Results'!$A:$A,0)+COUNTIF('Program and Results'!$A:$A,Dashboard!$B$1)-3,1))</f>
        <v>0</v>
      </c>
      <c r="G21" s="92">
        <f ca="1">SUMIF(OFFSET('Program and Results'!$A$1,2,1,MATCH(Dashboard!$B$1,'Program and Results'!$A:$A,0)+COUNTIF('Program and Results'!$A:$A,Dashboard!$B$1)-3,1),Dashboard!$A21,OFFSET('Program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Results'!$B$1,2,1,MATCH(Dashboard!$B$1,'Program and Results'!$A:$A,0)+COUNTIF('Program and Results'!$A:$A,Dashboard!$B$1)-3,1))</f>
        <v>0</v>
      </c>
      <c r="H21" s="92">
        <f t="shared" ca="1" si="2"/>
        <v>0</v>
      </c>
      <c r="I21" s="93" t="str">
        <f ca="1">IFERROR(LARGE(OFFSET(Tables!$A$1,1,MATCH(Dashboard!$B$1,Tables!$1:$1,0)-1,'League settings'!$B$2,1),W21),"")</f>
        <v/>
      </c>
      <c r="J21" s="90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/>
      </c>
      <c r="K21" s="90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/>
      </c>
      <c r="L21" s="90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/>
      </c>
      <c r="M21" s="90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/>
      </c>
      <c r="N21" s="90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/>
      </c>
      <c r="O21" s="90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/>
      </c>
      <c r="V21" t="str">
        <f t="shared" ca="1" si="1"/>
        <v>EMPTY</v>
      </c>
      <c r="W21">
        <v>17</v>
      </c>
    </row>
    <row r="22" spans="1:23" ht="15.75">
      <c r="A22" s="95" t="str">
        <f ca="1">IFERROR(INDEX(OFFSET(Tables!$A$1,1,0,'League settings'!$B$2,1),MATCH(I22,OFFSET(Tables!$A$1,1,MATCH(Dashboard!$B$1,Tables!$1:$1,0)-1,'League settings'!$B$2,1),0)),"")</f>
        <v/>
      </c>
      <c r="B22" s="96">
        <f ca="1">COUNT(OFFSET(Tables!$A$1,MATCH(Dashboard!$A22,Tables!$A$1:$A$33,0)-1,1,1,MATCH($B$1,Tables!$1:$1,0)-1))</f>
        <v>0</v>
      </c>
      <c r="C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Results'!$A:$A,Dashboard!$B$1)-3,1),"AWAY")</f>
        <v>0</v>
      </c>
      <c r="D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Results'!$A:$A,Dashboard!$B$1)-3,1),"DRAW")</f>
        <v>0</v>
      </c>
      <c r="E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Results'!$A:$A,Dashboard!$B$1)-3,1),"HOME")</f>
        <v>0</v>
      </c>
      <c r="F22" s="97">
        <f ca="1">SUMIF(OFFSET('Program and Results'!$A$1,2,1,MATCH(Dashboard!$B$1,'Program and Results'!$A:$A,0)+COUNTIF('Program and Results'!$A:$A,Dashboard!$B$1)-3,1),Dashboard!$A22,OFFSET('Program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Results'!$C$1,2,1,MATCH(Dashboard!$B$1,'Program and Results'!$A:$A,0)+COUNTIF('Program and Results'!$A:$A,Dashboard!$B$1)-3,1))</f>
        <v>0</v>
      </c>
      <c r="G22" s="97">
        <f ca="1">SUMIF(OFFSET('Program and Results'!$A$1,2,1,MATCH(Dashboard!$B$1,'Program and Results'!$A:$A,0)+COUNTIF('Program and Results'!$A:$A,Dashboard!$B$1)-3,1),Dashboard!$A22,OFFSET('Program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Results'!$B$1,2,1,MATCH(Dashboard!$B$1,'Program and Results'!$A:$A,0)+COUNTIF('Program and Results'!$A:$A,Dashboard!$B$1)-3,1))</f>
        <v>0</v>
      </c>
      <c r="H22" s="97">
        <f t="shared" ca="1" si="2"/>
        <v>0</v>
      </c>
      <c r="I22" s="98" t="str">
        <f ca="1">IFERROR(LARGE(OFFSET(Tables!$A$1,1,MATCH(Dashboard!$B$1,Tables!$1:$1,0)-1,'League settings'!$B$2,1),W22),"")</f>
        <v/>
      </c>
      <c r="J22" s="90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/>
      </c>
      <c r="K22" s="90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/>
      </c>
      <c r="L22" s="90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/>
      </c>
      <c r="M22" s="90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/>
      </c>
      <c r="N22" s="90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/>
      </c>
      <c r="O22" s="90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/>
      </c>
      <c r="V22" t="str">
        <f t="shared" ca="1" si="1"/>
        <v>EMPTY</v>
      </c>
      <c r="W22">
        <v>18</v>
      </c>
    </row>
    <row r="23" spans="1:23" ht="15.75" hidden="1">
      <c r="A23" s="94" t="str">
        <f ca="1">IFERROR(INDEX(OFFSET(Tables!$A$1,1,0,'League settings'!$B$2,1),MATCH(I23,OFFSET(Tables!$A$1,1,MATCH(Dashboard!$B$1,Tables!$1:$1,0)-1,'League settings'!$B$2,1),0)),"")</f>
        <v/>
      </c>
      <c r="B23" s="91"/>
      <c r="C23" s="91"/>
      <c r="D23" s="91"/>
      <c r="E23" s="91"/>
      <c r="F23" s="92"/>
      <c r="G23" s="92"/>
      <c r="H23" s="92"/>
      <c r="I23" s="93" t="str">
        <f ca="1">IFERROR(LARGE(OFFSET(Tables!$A$1,1,MATCH(Dashboard!$B$1,Tables!$1:$1,0)-1,'League settings'!$B$2,1),W23),"")</f>
        <v/>
      </c>
      <c r="J23" s="90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0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0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0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0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0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5" t="str">
        <f ca="1">IFERROR(INDEX(OFFSET(Tables!$A$1,1,0,'League settings'!$B$2,1),MATCH(I24,OFFSET(Tables!$A$1,1,MATCH(Dashboard!$B$1,Tables!$1:$1,0)-1,'League settings'!$B$2,1),0)),"")</f>
        <v/>
      </c>
      <c r="B24" s="96"/>
      <c r="C24" s="96"/>
      <c r="D24" s="96"/>
      <c r="E24" s="96"/>
      <c r="F24" s="97"/>
      <c r="G24" s="97"/>
      <c r="H24" s="97"/>
      <c r="I24" s="98" t="str">
        <f ca="1">IFERROR(LARGE(OFFSET(Tables!$A$1,1,MATCH(Dashboard!$B$1,Tables!$1:$1,0)-1,'League settings'!$B$2,1),W24),"")</f>
        <v/>
      </c>
      <c r="J24" s="90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0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0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0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0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0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4" t="str">
        <f ca="1">IFERROR(INDEX(OFFSET(Tables!$A$1,1,0,'League settings'!$B$2,1),MATCH(I25,OFFSET(Tables!$A$1,1,MATCH(Dashboard!$B$1,Tables!$1:$1,0)-1,'League settings'!$B$2,1),0)),"")</f>
        <v/>
      </c>
      <c r="B25" s="91"/>
      <c r="C25" s="91"/>
      <c r="D25" s="91"/>
      <c r="E25" s="91"/>
      <c r="F25" s="92"/>
      <c r="G25" s="92"/>
      <c r="H25" s="92"/>
      <c r="I25" s="93" t="str">
        <f ca="1">IFERROR(LARGE(OFFSET(Tables!$A$1,1,MATCH(Dashboard!$B$1,Tables!$1:$1,0)-1,'League settings'!$B$2,1),W25),"")</f>
        <v/>
      </c>
      <c r="J25" s="90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0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0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0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0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0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5" t="str">
        <f ca="1">IFERROR(INDEX(OFFSET(Tables!$A$1,1,0,'League settings'!$B$2,1),MATCH(I26,OFFSET(Tables!$A$1,1,MATCH(Dashboard!$B$1,Tables!$1:$1,0)-1,'League settings'!$B$2,1),0)),"")</f>
        <v/>
      </c>
      <c r="B26" s="96"/>
      <c r="C26" s="96"/>
      <c r="D26" s="96"/>
      <c r="E26" s="96"/>
      <c r="F26" s="97"/>
      <c r="G26" s="97"/>
      <c r="H26" s="97"/>
      <c r="I26" s="98" t="str">
        <f ca="1">IFERROR(LARGE(OFFSET(Tables!$A$1,1,MATCH(Dashboard!$B$1,Tables!$1:$1,0)-1,'League settings'!$B$2,1),W26),"")</f>
        <v/>
      </c>
      <c r="J26" s="90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0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0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0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0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0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4" t="str">
        <f ca="1">IFERROR(INDEX(OFFSET(Tables!$A$1,1,0,'League settings'!$B$2,1),MATCH(I27,OFFSET(Tables!$A$1,1,MATCH(Dashboard!$B$1,Tables!$1:$1,0)-1,'League settings'!$B$2,1),0)),"")</f>
        <v/>
      </c>
      <c r="B27" s="91"/>
      <c r="C27" s="91"/>
      <c r="D27" s="91"/>
      <c r="E27" s="91"/>
      <c r="F27" s="92"/>
      <c r="G27" s="92"/>
      <c r="H27" s="92"/>
      <c r="I27" s="93" t="str">
        <f ca="1">IFERROR(LARGE(OFFSET(Tables!$A$1,1,MATCH(Dashboard!$B$1,Tables!$1:$1,0)-1,'League settings'!$B$2,1),W27),"")</f>
        <v/>
      </c>
      <c r="J27" s="90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0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0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0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0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0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5" t="str">
        <f ca="1">IFERROR(INDEX(OFFSET(Tables!$A$1,1,0,'League settings'!$B$2,1),MATCH(I28,OFFSET(Tables!$A$1,1,MATCH(Dashboard!$B$1,Tables!$1:$1,0)-1,'League settings'!$B$2,1),0)),"")</f>
        <v/>
      </c>
      <c r="B28" s="96"/>
      <c r="C28" s="96"/>
      <c r="D28" s="96"/>
      <c r="E28" s="96"/>
      <c r="F28" s="97"/>
      <c r="G28" s="97"/>
      <c r="H28" s="97"/>
      <c r="I28" s="98" t="str">
        <f ca="1">IFERROR(LARGE(OFFSET(Tables!$A$1,1,MATCH(Dashboard!$B$1,Tables!$1:$1,0)-1,'League settings'!$B$2,1),W28),"")</f>
        <v/>
      </c>
      <c r="J28" s="90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0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0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0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0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0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4" t="str">
        <f ca="1">IFERROR(INDEX(OFFSET(Tables!$A$1,1,0,'League settings'!$B$2,1),MATCH(I29,OFFSET(Tables!$A$1,1,MATCH(Dashboard!$B$1,Tables!$1:$1,0)-1,'League settings'!$B$2,1),0)),"")</f>
        <v/>
      </c>
      <c r="B29" s="91"/>
      <c r="C29" s="91"/>
      <c r="D29" s="91"/>
      <c r="E29" s="91"/>
      <c r="F29" s="92"/>
      <c r="G29" s="92"/>
      <c r="H29" s="92"/>
      <c r="I29" s="93" t="str">
        <f ca="1">IFERROR(LARGE(OFFSET(Tables!$A$1,1,MATCH(Dashboard!$B$1,Tables!$1:$1,0)-1,'League settings'!$B$2,1),W29),"")</f>
        <v/>
      </c>
      <c r="J29" s="90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0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0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0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0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0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5" t="str">
        <f ca="1">IFERROR(INDEX(OFFSET(Tables!$A$1,1,0,'League settings'!$B$2,1),MATCH(I30,OFFSET(Tables!$A$1,1,MATCH(Dashboard!$B$1,Tables!$1:$1,0)-1,'League settings'!$B$2,1),0)),"")</f>
        <v/>
      </c>
      <c r="B30" s="96"/>
      <c r="C30" s="96"/>
      <c r="D30" s="96"/>
      <c r="E30" s="96"/>
      <c r="F30" s="97"/>
      <c r="G30" s="97"/>
      <c r="H30" s="97"/>
      <c r="I30" s="98" t="str">
        <f ca="1">IFERROR(LARGE(OFFSET(Tables!$A$1,1,MATCH(Dashboard!$B$1,Tables!$1:$1,0)-1,'League settings'!$B$2,1),W30),"")</f>
        <v/>
      </c>
      <c r="J30" s="90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0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0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0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0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0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4" t="str">
        <f ca="1">IFERROR(INDEX(OFFSET(Tables!$A$1,1,0,'League settings'!$B$2,1),MATCH(I31,OFFSET(Tables!$A$1,1,MATCH(Dashboard!$B$1,Tables!$1:$1,0)-1,'League settings'!$B$2,1),0)),"")</f>
        <v/>
      </c>
      <c r="B31" s="91"/>
      <c r="C31" s="91"/>
      <c r="D31" s="91"/>
      <c r="E31" s="91"/>
      <c r="F31" s="92"/>
      <c r="G31" s="92"/>
      <c r="H31" s="92"/>
      <c r="I31" s="93" t="str">
        <f ca="1">IFERROR(LARGE(OFFSET(Tables!$A$1,1,MATCH(Dashboard!$B$1,Tables!$1:$1,0)-1,'League settings'!$B$2,1),W31),"")</f>
        <v/>
      </c>
      <c r="J31" s="90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0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0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0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0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0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5" t="str">
        <f ca="1">IFERROR(INDEX(OFFSET(Tables!$A$1,1,0,'League settings'!$B$2,1),MATCH(I32,OFFSET(Tables!$A$1,1,MATCH(Dashboard!$B$1,Tables!$1:$1,0)-1,'League settings'!$B$2,1),0)),"")</f>
        <v/>
      </c>
      <c r="B32" s="96"/>
      <c r="C32" s="96"/>
      <c r="D32" s="96"/>
      <c r="E32" s="96"/>
      <c r="F32" s="97"/>
      <c r="G32" s="97"/>
      <c r="H32" s="97"/>
      <c r="I32" s="98" t="str">
        <f ca="1">IFERROR(LARGE(OFFSET(Tables!$A$1,1,MATCH(Dashboard!$B$1,Tables!$1:$1,0)-1,'League settings'!$B$2,1),W32),"")</f>
        <v/>
      </c>
      <c r="J32" s="90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0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0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0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0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0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5" spans="1:9" ht="45">
      <c r="A35" s="100" t="str">
        <f>"Strike Rate for "&amp;"("&amp;B1&amp;")"</f>
        <v>Strike Rate for (GW 24)</v>
      </c>
      <c r="B35" s="99" t="s">
        <v>142</v>
      </c>
      <c r="C35" s="99" t="s">
        <v>143</v>
      </c>
      <c r="D35" s="99" t="s">
        <v>145</v>
      </c>
      <c r="E35" s="99" t="s">
        <v>197</v>
      </c>
      <c r="F35" s="99" t="s">
        <v>198</v>
      </c>
      <c r="G35" s="99" t="s">
        <v>199</v>
      </c>
      <c r="H35" s="130" t="s">
        <v>201</v>
      </c>
      <c r="I35" s="130" t="s">
        <v>202</v>
      </c>
    </row>
    <row r="36" spans="1:9" ht="15.75">
      <c r="A36" t="s">
        <v>136</v>
      </c>
      <c r="B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Results'!$A:$A,Dashboard!$B$1),1),B$35)/COUNTIF(OFFSET('Program and Results'!$W$1,MATCH(Dashboard!$B$1,'Program and Results'!$A:$A,0)-1,0,COUNTIF('Program and Results'!$A:$A,Dashboard!$B$1),1),B$35),"")</f>
        <v>0.6</v>
      </c>
      <c r="C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Results'!$A:$A,Dashboard!$B$1),1),C$35)/COUNTIF(OFFSET('Program and Results'!$W$1,MATCH(Dashboard!$B$1,'Program and Results'!$A:$A,0)-1,0,COUNTIF('Program and Results'!$A:$A,Dashboard!$B$1),1),C$35),"")</f>
        <v>1</v>
      </c>
      <c r="D36" s="101" t="str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Results'!$A:$A,Dashboard!$B$1),1),D$35)/COUNTIF(OFFSET('Program and Results'!$W$1,MATCH(Dashboard!$B$1,'Program and Results'!$A:$A,0)-1,0,COUNTIF('Program and Results'!$A:$A,Dashboard!$B$1),1),D$35),"")</f>
        <v/>
      </c>
      <c r="E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Results'!$A:$A,Dashboard!$B$1),1),B$35)&amp;"/"&amp;COUNTIF(OFFSET('Program and Results'!$W$1,MATCH(Dashboard!$B$1,'Program and Results'!$A:$A,0)-1,0,COUNTIF('Program and Results'!$A:$A,Dashboard!$B$1),1),B$35)</f>
        <v>3/5</v>
      </c>
      <c r="F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Results'!$A:$A,Dashboard!$B$1),1),C$35)&amp;"/"&amp;COUNTIF(OFFSET('Program and Results'!$W$1,MATCH(Dashboard!$B$1,'Program and Results'!$A:$A,0)-1,0,COUNTIF('Program and Results'!$A:$A,Dashboard!$B$1),1),C$35)</f>
        <v>2/2</v>
      </c>
      <c r="G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Results'!$A:$A,Dashboard!$B$1),1),D$35)&amp;"/"&amp;COUNTIF(OFFSET('Program and Results'!$W$1,MATCH(Dashboard!$B$1,'Program and Results'!$A:$A,0)-1,0,COUNTIF('Program and Results'!$A:$A,Dashboard!$B$1),1),D$35)</f>
        <v>0/0</v>
      </c>
      <c r="H36" s="127">
        <f ca="1">COUNTIF(OFFSET('Program and Results'!$X$1,MATCH(Dashboard!$B$1,'Program and Results'!$A:$A,0)-1,0,COUNTIF('Program and Results'!$A:$A,Dashboard!$B$1),1),"Succeeded")/COUNTA(OFFSET('Program and Results'!$X$1,MATCH(Dashboard!$B$1,'Program and Results'!$A:$A,0)-1,0,COUNTIF('Program and Results'!$A:$A,Dashboard!$B$1),1))</f>
        <v>0.7142857142857143</v>
      </c>
      <c r="I36" s="128" t="str">
        <f ca="1">COUNTIF(OFFSET('Program and Results'!$X$1,MATCH(Dashboard!$B$1,'Program and Results'!$A:$A,0)-1,0,COUNTIF('Program and Results'!$A:$A,Dashboard!$B$1),1),"Succeeded")&amp;"/"&amp;COUNTA(OFFSET('Program and Results'!$X$1,MATCH(Dashboard!$B$1,'Program and Results'!$A:$A,0)-1,0,COUNTIF('Program and Results'!$A:$A,Dashboard!$B$1),1))</f>
        <v>5/7</v>
      </c>
    </row>
    <row r="37" spans="1:9" ht="15.75">
      <c r="A37" t="s">
        <v>137</v>
      </c>
      <c r="B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Results'!$A:$A,Dashboard!$B$1),1),B$35)/COUNTIF(OFFSET('Program and Results'!$Y$1,MATCH(Dashboard!$B$1,'Program and Results'!$A:$A,0)-1,0,COUNTIF('Program and Results'!$A:$A,Dashboard!$B$1),1),B$35),"")</f>
        <v>1</v>
      </c>
      <c r="C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Results'!$A:$A,Dashboard!$B$1),1),C$35)/COUNTIF(OFFSET('Program and Results'!$Y$1,MATCH(Dashboard!$B$1,'Program and Results'!$A:$A,0)-1,0,COUNTIF('Program and Results'!$A:$A,Dashboard!$B$1),1),C$35),"")</f>
        <v>0.33333333333333331</v>
      </c>
      <c r="D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Results'!$A:$A,Dashboard!$B$1),1),D$35)/COUNTIF(OFFSET('Program and Results'!$Y$1,MATCH(Dashboard!$B$1,'Program and Results'!$A:$A,0)-1,0,COUNTIF('Program and Results'!$A:$A,Dashboard!$B$1),1),D$35),"")</f>
        <v>0.33333333333333331</v>
      </c>
      <c r="E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Results'!$A:$A,Dashboard!$B$1),1),B$35)&amp;"/"&amp;COUNTIF(OFFSET('Program and Results'!$Y$1,MATCH(Dashboard!$B$1,'Program and Results'!$A:$A,0)-1,0,COUNTIF('Program and Results'!$A:$A,Dashboard!$B$1),1),B$35)</f>
        <v>1/1</v>
      </c>
      <c r="F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Results'!$A:$A,Dashboard!$B$1),1),C$35)&amp;"/"&amp;COUNTIF(OFFSET('Program and Results'!$Y$1,MATCH(Dashboard!$B$1,'Program and Results'!$A:$A,0)-1,0,COUNTIF('Program and Results'!$A:$A,Dashboard!$B$1),1),C$35)</f>
        <v>1/3</v>
      </c>
      <c r="G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Results'!$A:$A,Dashboard!$B$1),1),D$35)&amp;"/"&amp;COUNTIF(OFFSET('Program and Results'!$Y$1,MATCH(Dashboard!$B$1,'Program and Results'!$A:$A,0)-1,0,COUNTIF('Program and Results'!$A:$A,Dashboard!$B$1),1),D$35)</f>
        <v>1/3</v>
      </c>
      <c r="H37" s="127">
        <f ca="1">COUNTIF(OFFSET('Program and Results'!$Z$1,MATCH(Dashboard!$B$1,'Program and Results'!$A:$A,0)-1,0,COUNTIF('Program and Results'!$A:$A,Dashboard!$B$1),1),"Succeeded")/COUNTA(OFFSET('Program and Results'!$Z$1,MATCH(Dashboard!$B$1,'Program and Results'!$A:$A,0)-1,0,COUNTIF('Program and Results'!$A:$A,Dashboard!$B$1),1))</f>
        <v>0.42857142857142855</v>
      </c>
      <c r="I37" s="128" t="str">
        <f ca="1">COUNTIF(OFFSET('Program and Results'!$Z$1,MATCH(Dashboard!$B$1,'Program and Results'!$A:$A,0)-1,0,COUNTIF('Program and Results'!$A:$A,Dashboard!$B$1),1),"Succeeded")&amp;"/"&amp;COUNTA(OFFSET('Program and Results'!$Z$1,MATCH(Dashboard!$B$1,'Program and Results'!$A:$A,0)-1,0,COUNTIF('Program and Results'!$A:$A,Dashboard!$B$1),1))</f>
        <v>3/7</v>
      </c>
    </row>
    <row r="38" spans="1:9" ht="15.75">
      <c r="A38" t="s">
        <v>138</v>
      </c>
      <c r="B38" s="101" t="str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Results'!$A:$A,Dashboard!$B$1),1),B$35)/COUNTIF(OFFSET('Program and Results'!$AD$1,MATCH(Dashboard!$B$1,'Program and Results'!$A:$A,0)-1,0,COUNTIF('Program and Results'!$A:$A,Dashboard!$B$1),1),B$35),"")</f>
        <v/>
      </c>
      <c r="C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Results'!$A:$A,Dashboard!$B$1),1),C$35)/COUNTIF(OFFSET('Program and Results'!$AD$1,MATCH(Dashboard!$B$1,'Program and Results'!$A:$A,0)-1,0,COUNTIF('Program and Results'!$A:$A,Dashboard!$B$1),1),C$35),"")</f>
        <v>1</v>
      </c>
      <c r="D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Results'!$A:$A,Dashboard!$B$1),1),D$35)/COUNTIF(OFFSET('Program and Results'!$AD$1,MATCH(Dashboard!$B$1,'Program and Results'!$A:$A,0)-1,0,COUNTIF('Program and Results'!$A:$A,Dashboard!$B$1),1),D$35),"")</f>
        <v>0.25</v>
      </c>
      <c r="E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Results'!$A:$A,Dashboard!$B$1),1),B$35)&amp;"/"&amp;COUNTIF(OFFSET('Program and Results'!$AD$1,MATCH(Dashboard!$B$1,'Program and Results'!$A:$A,0)-1,0,COUNTIF('Program and Results'!$A:$A,Dashboard!$B$1),1),B$35)</f>
        <v>0/0</v>
      </c>
      <c r="F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Results'!$A:$A,Dashboard!$B$1),1),C$35)&amp;"/"&amp;COUNTIF(OFFSET('Program and Results'!$AD$1,MATCH(Dashboard!$B$1,'Program and Results'!$A:$A,0)-1,0,COUNTIF('Program and Results'!$A:$A,Dashboard!$B$1),1),C$35)</f>
        <v>3/3</v>
      </c>
      <c r="G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Results'!$A:$A,Dashboard!$B$1),1),D$35)&amp;"/"&amp;COUNTIF(OFFSET('Program and Results'!$AD$1,MATCH(Dashboard!$B$1,'Program and Results'!$A:$A,0)-1,0,COUNTIF('Program and Results'!$A:$A,Dashboard!$B$1),1),D$35)</f>
        <v>1/4</v>
      </c>
      <c r="H38" s="127">
        <f ca="1">COUNTIF(OFFSET('Program and Results'!$AE$1,MATCH(Dashboard!$B$1,'Program and Results'!$A:$A,0)-1,0,COUNTIF('Program and Results'!$A:$A,Dashboard!$B$1),1),"Succeeded")/COUNTA(OFFSET('Program and Results'!$AE$1,MATCH(Dashboard!$B$1,'Program and Results'!$A:$A,0)-1,0,COUNTIF('Program and Results'!$A:$A,Dashboard!$B$1),1))</f>
        <v>0.5714285714285714</v>
      </c>
      <c r="I38" s="128" t="str">
        <f ca="1">COUNTIF(OFFSET('Program and Results'!$AE$1,MATCH(Dashboard!$B$1,'Program and Results'!$A:$A,0)-1,0,COUNTIF('Program and Results'!$A:$A,Dashboard!$B$1),1),"Succeeded")&amp;"/"&amp;COUNTA(OFFSET('Program and Results'!$AE$1,MATCH(Dashboard!$B$1,'Program and Results'!$A:$A,0)-1,0,COUNTIF('Program and Results'!$A:$A,Dashboard!$B$1),1))</f>
        <v>4/7</v>
      </c>
    </row>
    <row r="39" spans="1:9" ht="45">
      <c r="A39" s="100" t="s">
        <v>200</v>
      </c>
      <c r="B39" s="99" t="s">
        <v>142</v>
      </c>
      <c r="C39" s="99" t="s">
        <v>143</v>
      </c>
      <c r="D39" s="99" t="s">
        <v>145</v>
      </c>
      <c r="E39" s="99" t="s">
        <v>197</v>
      </c>
      <c r="F39" s="99" t="s">
        <v>198</v>
      </c>
      <c r="G39" s="99" t="s">
        <v>199</v>
      </c>
      <c r="H39" s="130" t="s">
        <v>201</v>
      </c>
      <c r="I39" s="130" t="s">
        <v>202</v>
      </c>
    </row>
    <row r="40" spans="1:9" ht="15.75">
      <c r="A40" t="s">
        <v>136</v>
      </c>
      <c r="B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settings'!$B$2/2),1),B$39)/COUNTIF(OFFSET('Program and Results'!$W$1,MATCH('League settings'!$B$3,'Program and Results'!$A:$A,0)-1,0,MATCH($B$1,'Program and Results'!$A:$A,0)-LookBackRow+('League settings'!$B$2/2),1),B$39)</f>
        <v>0.61904761904761907</v>
      </c>
      <c r="C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settings'!$B$2/2),1),C$39)/COUNTIF(OFFSET('Program and Results'!$W$1,MATCH('League settings'!$B$3,'Program and Results'!$A:$A,0)-1,0,MATCH($B$1,'Program and Results'!$A:$A,0)-LookBackRow+('League settings'!$B$2/2),1),C$39)</f>
        <v>0.5</v>
      </c>
      <c r="D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settings'!$B$2/2),1),D$39)/COUNTIF(OFFSET('Program and Results'!$W$1,MATCH('League settings'!$B$3,'Program and Results'!$A:$A,0)-1,0,MATCH($B$1,'Program and Results'!$A:$A,0)-LookBackRow+('League settings'!$B$2/2),1),D$39)</f>
        <v>0.38461538461538464</v>
      </c>
      <c r="E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settings'!$B$2/2),1),B$39)&amp;"/"&amp;COUNTIF(OFFSET('Program and Results'!$W$1,MATCH('League settings'!$B$3,'Program and Results'!$A:$A,0)-1,0,MATCH($B$1,'Program and Results'!$A:$A,0)-LookBackRow+('League settings'!$B$2/2),1),B$39)</f>
        <v>39/63</v>
      </c>
      <c r="F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settings'!$B$2/2),1),C$39)&amp;"/"&amp;COUNTIF(OFFSET('Program and Results'!$W$1,MATCH('League settings'!$B$3,'Program and Results'!$A:$A,0)-1,0,MATCH($B$1,'Program and Results'!$A:$A,0)-LookBackRow+('League settings'!$B$2/2),1),C$39)</f>
        <v>25/50</v>
      </c>
      <c r="G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settings'!$B$2/2),1),D$39)&amp;"/"&amp;COUNTIF(OFFSET('Program and Results'!$W$1,MATCH('League settings'!$B$3,'Program and Results'!$A:$A,0)-1,0,MATCH($B$1,'Program and Results'!$A:$A,0)-LookBackRow+('League settings'!$B$2/2),1),D$39)</f>
        <v>5/13</v>
      </c>
      <c r="H40" s="126">
        <f ca="1">COUNTIF(OFFSET('Program and Results'!$X$1,MATCH('League settings'!$B$3,'Program and Results'!$A:$A,0)-1,0,MATCH($B$1,'Program and Results'!$A:$A,0)-LookBackRow+('League settings'!$B$2/2),1),"Succeeded")/COUNTA(OFFSET('Program and Results'!$X$1,MATCH('League settings'!$B$3,'Program and Results'!$A:$A,0)-1,0,MATCH($B$1,'Program and Results'!$A:$A,0)-LookBackRow+('League settings'!$B$2/2),1))</f>
        <v>0.54761904761904767</v>
      </c>
      <c r="I40" s="129" t="str">
        <f ca="1">COUNTIF(OFFSET('Program and Results'!$X$1,MATCH('League settings'!$B$3,'Program and Results'!$A:$A,0)-1,0,MATCH($B$1,'Program and Results'!$A:$A,0)-LookBackRow+('League settings'!$B$2/2),1),"Succeeded")&amp;"/"&amp;COUNTA(OFFSET('Program and Results'!$X$1,MATCH('League settings'!$B$3,'Program and Results'!$A:$A,0)-1,0,MATCH($B$1,'Program and Results'!$A:$A,0)-LookBackRow+('League settings'!$B$2/2),1))</f>
        <v>69/126</v>
      </c>
    </row>
    <row r="41" spans="1:9" ht="15.75">
      <c r="A41" t="s">
        <v>137</v>
      </c>
      <c r="B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settings'!$B$2/2),1),B$39)/COUNTIF(OFFSET('Program and Results'!$Y$1,MATCH('League settings'!$B$3,'Program and Results'!$A:$A,0)-1,0,MATCH($B$1,'Program and Results'!$A:$A,0)-LookBackRow+('League settings'!$B$2/2),1),B$39)</f>
        <v>0.54545454545454541</v>
      </c>
      <c r="C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settings'!$B$2/2),1),C$39)/COUNTIF(OFFSET('Program and Results'!$Y$1,MATCH('League settings'!$B$3,'Program and Results'!$A:$A,0)-1,0,MATCH($B$1,'Program and Results'!$A:$A,0)-LookBackRow+('League settings'!$B$2/2),1),C$39)</f>
        <v>0.33333333333333331</v>
      </c>
      <c r="D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settings'!$B$2/2),1),D$39)/COUNTIF(OFFSET('Program and Results'!$Y$1,MATCH('League settings'!$B$3,'Program and Results'!$A:$A,0)-1,0,MATCH($B$1,'Program and Results'!$A:$A,0)-LookBackRow+('League settings'!$B$2/2),1),D$39)</f>
        <v>0.31578947368421051</v>
      </c>
      <c r="E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settings'!$B$2/2),1),B$39)&amp;"/"&amp;COUNTIF(OFFSET('Program and Results'!$Y$1,MATCH('League settings'!$B$3,'Program and Results'!$A:$A,0)-1,0,MATCH($B$1,'Program and Results'!$A:$A,0)-LookBackRow+('League settings'!$B$2/2),1),B$39)</f>
        <v>30/55</v>
      </c>
      <c r="F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settings'!$B$2/2),1),C$39)&amp;"/"&amp;COUNTIF(OFFSET('Program and Results'!$Y$1,MATCH('League settings'!$B$3,'Program and Results'!$A:$A,0)-1,0,MATCH($B$1,'Program and Results'!$A:$A,0)-LookBackRow+('League settings'!$B$2/2),1),C$39)</f>
        <v>11/33</v>
      </c>
      <c r="G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settings'!$B$2/2),1),D$39)&amp;"/"&amp;COUNTIF(OFFSET('Program and Results'!$Y$1,MATCH('League settings'!$B$3,'Program and Results'!$A:$A,0)-1,0,MATCH($B$1,'Program and Results'!$A:$A,0)-LookBackRow+('League settings'!$B$2/2),1),D$39)</f>
        <v>12/38</v>
      </c>
      <c r="H41" s="126">
        <f ca="1">COUNTIF(OFFSET('Program and Results'!$Z$1,MATCH('League settings'!$B$3,'Program and Results'!$A:$A,0)-1,0,MATCH($B$1,'Program and Results'!$A:$A,0)-LookBackRow+('League settings'!$B$2/2),1),"Succeeded")/COUNTA(OFFSET('Program and Results'!$Z$1,MATCH('League settings'!$B$3,'Program and Results'!$A:$A,0)-1,0,MATCH($B$1,'Program and Results'!$A:$A,0)-LookBackRow+('League settings'!$B$2/2),1))</f>
        <v>0.42063492063492064</v>
      </c>
      <c r="I41" s="129" t="str">
        <f ca="1">COUNTIF(OFFSET('Program and Results'!$Z$1,MATCH('League settings'!$B$3,'Program and Results'!$A:$A,0)-1,0,MATCH($B$1,'Program and Results'!$A:$A,0)-LookBackRow+('League settings'!$B$2/2),1),"Succeeded")&amp;"/"&amp;COUNTA(OFFSET('Program and Results'!$Z$1,MATCH('League settings'!$B$3,'Program and Results'!$A:$A,0)-1,0,MATCH($B$1,'Program and Results'!$A:$A,0)-LookBackRow+('League settings'!$B$2/2),1))</f>
        <v>53/126</v>
      </c>
    </row>
    <row r="42" spans="1:9" ht="15.75">
      <c r="A42" t="s">
        <v>138</v>
      </c>
      <c r="B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settings'!$B$2/2),1),B$39)/COUNTIF(OFFSET('Program and Results'!$AD$1,MATCH('League settings'!$B$3,'Program and Results'!$A:$A,0)-1,0,MATCH($B$1,'Program and Results'!$A:$A,0)-LookBackRow+('League settings'!$B$2/2),1),B$39)</f>
        <v>0.67741935483870963</v>
      </c>
      <c r="C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settings'!$B$2/2),1),C$39)/COUNTIF(OFFSET('Program and Results'!$AD$1,MATCH('League settings'!$B$3,'Program and Results'!$A:$A,0)-1,0,MATCH($B$1,'Program and Results'!$A:$A,0)-LookBackRow+('League settings'!$B$2/2),1),C$39)</f>
        <v>0.61764705882352944</v>
      </c>
      <c r="D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settings'!$B$2/2),1),D$39)/COUNTIF(OFFSET('Program and Results'!$AD$1,MATCH('League settings'!$B$3,'Program and Results'!$A:$A,0)-1,0,MATCH($B$1,'Program and Results'!$A:$A,0)-LookBackRow+('League settings'!$B$2/2),1),D$39)</f>
        <v>0.36065573770491804</v>
      </c>
      <c r="E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settings'!$B$2/2),1),B$39)&amp;"/"&amp;COUNTIF(OFFSET('Program and Results'!$AD$1,MATCH('League settings'!$B$3,'Program and Results'!$A:$A,0)-1,0,MATCH($B$1,'Program and Results'!$A:$A,0)-LookBackRow+('League settings'!$B$2/2),1),B$39)</f>
        <v>21/31</v>
      </c>
      <c r="F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settings'!$B$2/2),1),C$39)&amp;"/"&amp;COUNTIF(OFFSET('Program and Results'!$AD$1,MATCH('League settings'!$B$3,'Program and Results'!$A:$A,0)-1,0,MATCH($B$1,'Program and Results'!$A:$A,0)-LookBackRow+('League settings'!$B$2/2),1),C$39)</f>
        <v>21/34</v>
      </c>
      <c r="G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settings'!$B$2/2),1),D$39)&amp;"/"&amp;COUNTIF(OFFSET('Program and Results'!$AD$1,MATCH('League settings'!$B$3,'Program and Results'!$A:$A,0)-1,0,MATCH($B$1,'Program and Results'!$A:$A,0)-LookBackRow+('League settings'!$B$2/2),1),D$39)</f>
        <v>22/61</v>
      </c>
      <c r="H42" s="126">
        <f ca="1">COUNTIF(OFFSET('Program and Results'!$AE$1,MATCH('League settings'!$B$3,'Program and Results'!$A:$A,0)-1,0,MATCH($B$1,'Program and Results'!$A:$A,0)-LookBackRow+('League settings'!$B$2/2),1),"Succeeded")/COUNTA(OFFSET('Program and Results'!$AE$1,MATCH('League settings'!$B$3,'Program and Results'!$A:$A,0)-1,0,MATCH($B$1,'Program and Results'!$A:$A,0)-LookBackRow+('League settings'!$B$2/2),1))</f>
        <v>0.50793650793650791</v>
      </c>
      <c r="I42" s="129" t="str">
        <f ca="1">COUNTIF(OFFSET('Program and Results'!$AE$1,MATCH('League settings'!$B$3,'Program and Results'!$A:$A,0)-1,0,MATCH($B$1,'Program and Results'!$A:$A,0)-LookBackRow+('League settings'!$B$2/2),1),"Succeeded")&amp;"/"&amp;COUNTA(OFFSET('Program and Results'!$AE$1,MATCH('League settings'!$B$3,'Program and Results'!$A:$A,0)-1,0,MATCH($B$1,'Program and Results'!$A:$A,0)-LookBackRow+('League settings'!$B$2/2),1))</f>
        <v>64/126</v>
      </c>
    </row>
    <row r="44" spans="1:9" ht="15.75">
      <c r="A44" s="103" t="s">
        <v>141</v>
      </c>
    </row>
    <row r="45" spans="1:9" ht="15.75">
      <c r="A45" s="66" t="str">
        <f>"* Prediction stats lookback starts from " &amp;'League settings'!$B$3</f>
        <v>* Prediction stats lookback starts from GW 7</v>
      </c>
    </row>
    <row r="46" spans="1:9">
      <c r="A46" t="s">
        <v>203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13" operator="equal">
      <formula>"D"</formula>
    </cfRule>
    <cfRule type="cellIs" dxfId="4" priority="14" operator="equal">
      <formula>"L"</formula>
    </cfRule>
    <cfRule type="cellIs" dxfId="3" priority="15" operator="equal">
      <formula>"W"</formula>
    </cfRule>
  </conditionalFormatting>
  <conditionalFormatting sqref="J19:O32">
    <cfRule type="cellIs" dxfId="2" priority="10" operator="equal">
      <formula>"D"</formula>
    </cfRule>
    <cfRule type="cellIs" dxfId="1" priority="11" operator="equal">
      <formula>"L"</formula>
    </cfRule>
    <cfRule type="cellIs" dxfId="0" priority="12" operator="equal">
      <formula>"W"</formula>
    </cfRule>
  </conditionalFormatting>
  <conditionalFormatting sqref="B40:D42">
    <cfRule type="colorScale" priority="7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40:H42">
    <cfRule type="colorScale" priority="4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B36:D38">
    <cfRule type="colorScale" priority="3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36:H38">
    <cfRule type="colorScale" priority="2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AJ23" sqref="AJ23"/>
    </sheetView>
  </sheetViews>
  <sheetFormatPr defaultRowHeight="15"/>
  <cols>
    <col min="1" max="1" width="23.140625" customWidth="1"/>
    <col min="6" max="11" width="9.140625" style="26"/>
    <col min="12" max="12" width="9.140625" style="120"/>
    <col min="13" max="18" width="9.140625" style="26"/>
  </cols>
  <sheetData>
    <row r="1" spans="1:39" ht="19.5" thickBot="1">
      <c r="A1" s="37" t="s">
        <v>160</v>
      </c>
      <c r="B1" s="38" t="str">
        <f>Dashboard!$B$1</f>
        <v>GW 24</v>
      </c>
      <c r="E1" s="26"/>
      <c r="F1" s="104"/>
      <c r="G1" s="104"/>
      <c r="H1" s="104"/>
      <c r="I1" s="104"/>
      <c r="J1" s="104"/>
      <c r="K1" s="104"/>
      <c r="L1" s="107"/>
      <c r="M1" s="104"/>
      <c r="N1" s="104"/>
      <c r="O1" s="104"/>
      <c r="P1" s="104"/>
      <c r="Q1" s="104"/>
      <c r="R1" s="104"/>
      <c r="S1" s="26"/>
      <c r="AJ1" t="s">
        <v>142</v>
      </c>
      <c r="AK1" t="s">
        <v>143</v>
      </c>
    </row>
    <row r="2" spans="1:39">
      <c r="E2" s="26"/>
      <c r="F2" s="104"/>
      <c r="G2" s="104"/>
      <c r="H2" s="104"/>
      <c r="I2" s="104"/>
      <c r="J2" s="104"/>
      <c r="K2" s="104"/>
      <c r="L2" s="107"/>
      <c r="M2" s="104"/>
      <c r="N2" s="104"/>
      <c r="O2" s="104"/>
      <c r="P2" s="104"/>
      <c r="Q2" s="104"/>
      <c r="R2" s="104"/>
      <c r="S2" s="26"/>
      <c r="AJ2" t="s">
        <v>196</v>
      </c>
      <c r="AK2" t="s">
        <v>209</v>
      </c>
    </row>
    <row r="3" spans="1:39">
      <c r="E3" s="26"/>
      <c r="F3" s="104"/>
      <c r="G3" s="104"/>
      <c r="H3" s="104"/>
      <c r="I3" s="125" t="str">
        <f>"Live comparison between " &amp; AJ2 &amp; " and " &amp; AK2</f>
        <v>Live comparison between M'gladbach and Braunschweig</v>
      </c>
      <c r="J3" s="104"/>
      <c r="K3" s="104"/>
      <c r="L3" s="107"/>
      <c r="M3" s="104"/>
      <c r="N3" s="104"/>
      <c r="O3" s="104"/>
      <c r="P3" s="104"/>
      <c r="Q3" s="104"/>
      <c r="R3" s="104"/>
      <c r="S3" s="26"/>
      <c r="AI3" t="s">
        <v>144</v>
      </c>
      <c r="AJ3" t="e">
        <f ca="1">OFFSET(Dashboard!$A$5,MATCH(Comparison!$AJ$2,Dashboard!$A$5:$A$32,0)-1,2,1,1)</f>
        <v>#N/A</v>
      </c>
      <c r="AK3" t="e">
        <f ca="1">OFFSET(Dashboard!$A$5,MATCH(Comparison!$AK$2,Dashboard!$A$5:$A$32,0)-1,2,1,1)</f>
        <v>#N/A</v>
      </c>
    </row>
    <row r="4" spans="1:39">
      <c r="E4" s="26"/>
      <c r="F4" s="104"/>
      <c r="G4" s="104"/>
      <c r="H4" s="104"/>
      <c r="I4" s="104"/>
      <c r="J4" s="104"/>
      <c r="K4" s="104"/>
      <c r="L4" s="107"/>
      <c r="M4" s="104"/>
      <c r="N4" s="104"/>
      <c r="O4" s="104"/>
      <c r="P4" s="104"/>
      <c r="Q4" s="104"/>
      <c r="R4" s="104"/>
      <c r="S4" s="26"/>
      <c r="AI4" t="s">
        <v>145</v>
      </c>
      <c r="AJ4" t="e">
        <f ca="1">OFFSET(Dashboard!$A$5,MATCH(Comparison!$AJ$2,Dashboard!$A$5:$A$32,0)-1,3,1,1)</f>
        <v>#N/A</v>
      </c>
      <c r="AK4" t="e">
        <f ca="1">OFFSET(Dashboard!$A$5,MATCH(Comparison!$AK$2,Dashboard!$A$5:$A$32,0)-1,3,1,1)</f>
        <v>#N/A</v>
      </c>
    </row>
    <row r="5" spans="1:39">
      <c r="E5" s="26"/>
      <c r="F5" s="104"/>
      <c r="G5" s="104"/>
      <c r="H5" s="104"/>
      <c r="I5" s="104"/>
      <c r="J5" s="104"/>
      <c r="K5" s="104"/>
      <c r="L5" s="107"/>
      <c r="M5" s="104"/>
      <c r="N5" s="104"/>
      <c r="O5" s="104"/>
      <c r="P5" s="104"/>
      <c r="Q5" s="104"/>
      <c r="R5" s="104"/>
      <c r="S5" s="26"/>
      <c r="AI5" t="s">
        <v>146</v>
      </c>
      <c r="AJ5" t="e">
        <f ca="1">OFFSET(Dashboard!$A$5,MATCH(Comparison!$AJ$2,Dashboard!$A$5:$A$32,0)-1,4,1,1)</f>
        <v>#N/A</v>
      </c>
      <c r="AK5" t="e">
        <f ca="1">OFFSET(Dashboard!$A$5,MATCH(Comparison!$AK$2,Dashboard!$A$5:$A$32,0)-1,4,1,1)</f>
        <v>#N/A</v>
      </c>
    </row>
    <row r="6" spans="1:39">
      <c r="E6" s="26"/>
      <c r="F6" s="104"/>
      <c r="G6" s="104"/>
      <c r="H6" s="104"/>
      <c r="I6" s="104"/>
      <c r="J6" s="104"/>
      <c r="K6" s="104"/>
      <c r="L6" s="107"/>
      <c r="M6" s="104"/>
      <c r="N6" s="104"/>
      <c r="O6" s="104"/>
      <c r="P6" s="104"/>
      <c r="Q6" s="104"/>
      <c r="R6" s="104"/>
      <c r="S6" s="26"/>
    </row>
    <row r="7" spans="1:39">
      <c r="E7" s="26"/>
      <c r="F7" s="104"/>
      <c r="G7" s="104"/>
      <c r="H7" s="104"/>
      <c r="I7" s="104"/>
      <c r="J7" s="104"/>
      <c r="K7" s="104"/>
      <c r="L7" s="107"/>
      <c r="M7" s="104"/>
      <c r="N7" s="104"/>
      <c r="O7" s="104"/>
      <c r="P7" s="104"/>
      <c r="Q7" s="104"/>
      <c r="R7" s="104"/>
      <c r="S7" s="26"/>
      <c r="AI7" t="s">
        <v>152</v>
      </c>
    </row>
    <row r="8" spans="1:39">
      <c r="E8" s="26"/>
      <c r="F8" s="104"/>
      <c r="G8" s="104"/>
      <c r="H8" s="104"/>
      <c r="I8" s="104"/>
      <c r="J8" s="104"/>
      <c r="K8" s="104"/>
      <c r="L8" s="107"/>
      <c r="M8" s="104"/>
      <c r="N8" s="104"/>
      <c r="O8" s="104"/>
      <c r="P8" s="104"/>
      <c r="Q8" s="104"/>
      <c r="R8" s="104"/>
      <c r="S8" s="26"/>
      <c r="AI8" t="s">
        <v>148</v>
      </c>
      <c r="AJ8" t="e">
        <f ca="1">OFFSET(Dashboard!$C$5,MATCH(Comparison!$AJ$2,Dashboard!$A$5:$A$32,0)-1,0,1,1)</f>
        <v>#N/A</v>
      </c>
      <c r="AK8" t="e">
        <f ca="1">OFFSET(Dashboard!$C$5,MATCH(Comparison!$AK$2,Dashboard!$A$5:$A$32,0)-1,0,1,1)</f>
        <v>#N/A</v>
      </c>
    </row>
    <row r="9" spans="1:39">
      <c r="E9" s="26"/>
      <c r="F9" s="104"/>
      <c r="G9" s="104"/>
      <c r="H9" s="104"/>
      <c r="I9" s="104"/>
      <c r="J9" s="104"/>
      <c r="K9" s="104"/>
      <c r="L9" s="107"/>
      <c r="M9" s="104"/>
      <c r="N9" s="104"/>
      <c r="O9" s="104"/>
      <c r="P9" s="104"/>
      <c r="Q9" s="104"/>
      <c r="R9" s="104"/>
      <c r="S9" s="26"/>
      <c r="AI9" t="s">
        <v>149</v>
      </c>
      <c r="AJ9" t="e">
        <f ca="1">OFFSET(Dashboard!$C$5,MATCH(Comparison!$AJ$2,Dashboard!$A$5:$A$32,0)-1,1,1,1)</f>
        <v>#N/A</v>
      </c>
      <c r="AK9" t="e">
        <f ca="1">OFFSET(Dashboard!$C$5,MATCH(Comparison!$AK$2,Dashboard!$A$5:$A$32,0)-1,1,1,1)</f>
        <v>#N/A</v>
      </c>
    </row>
    <row r="10" spans="1:39">
      <c r="E10" s="26"/>
      <c r="F10" s="104"/>
      <c r="G10" s="104"/>
      <c r="H10" s="104"/>
      <c r="I10" s="104"/>
      <c r="J10" s="104"/>
      <c r="K10" s="104"/>
      <c r="L10" s="107"/>
      <c r="M10" s="104"/>
      <c r="N10" s="104"/>
      <c r="O10" s="104"/>
      <c r="P10" s="104"/>
      <c r="Q10" s="104"/>
      <c r="R10" s="104"/>
      <c r="S10" s="26"/>
      <c r="AI10" t="s">
        <v>150</v>
      </c>
      <c r="AJ10" t="e">
        <f ca="1">OFFSET(Dashboard!$C$5,MATCH(Comparison!$AJ$2,Dashboard!$A$5:$A$32,0)-1,2,1,1)</f>
        <v>#N/A</v>
      </c>
      <c r="AK10" t="e">
        <f ca="1">OFFSET(Dashboard!$C$5,MATCH(Comparison!$AK$2,Dashboard!$A$5:$A$32,0)-1,2,1,1)</f>
        <v>#N/A</v>
      </c>
    </row>
    <row r="11" spans="1:39">
      <c r="E11" s="26"/>
      <c r="F11" s="104"/>
      <c r="G11" s="104"/>
      <c r="H11" s="104"/>
      <c r="I11" s="104"/>
      <c r="J11" s="104"/>
      <c r="K11" s="104"/>
      <c r="L11" s="107"/>
      <c r="M11" s="104"/>
      <c r="N11" s="104"/>
      <c r="O11" s="104"/>
      <c r="P11" s="104"/>
      <c r="Q11" s="104"/>
      <c r="R11" s="104"/>
      <c r="S11" s="26"/>
      <c r="AI11" t="s">
        <v>157</v>
      </c>
      <c r="AJ11" t="e">
        <f ca="1">SUM(AJ8:AJ10)</f>
        <v>#N/A</v>
      </c>
      <c r="AK11" t="e">
        <f ca="1">SUM(AK8:AK10)</f>
        <v>#N/A</v>
      </c>
    </row>
    <row r="12" spans="1:39">
      <c r="E12" s="26"/>
      <c r="F12" s="104"/>
      <c r="G12" s="104"/>
      <c r="H12" s="104"/>
      <c r="I12" s="104"/>
      <c r="J12" s="104"/>
      <c r="K12" s="104"/>
      <c r="L12" s="107"/>
      <c r="M12" s="104"/>
      <c r="N12" s="104"/>
      <c r="O12" s="104"/>
      <c r="P12" s="104"/>
      <c r="Q12" s="104"/>
      <c r="R12" s="104"/>
      <c r="S12" s="26"/>
      <c r="AH12" s="22"/>
    </row>
    <row r="13" spans="1:39">
      <c r="E13" s="26"/>
      <c r="F13" s="104"/>
      <c r="G13" s="104"/>
      <c r="H13" s="104"/>
      <c r="I13" s="104"/>
      <c r="J13" s="104"/>
      <c r="K13" s="104"/>
      <c r="L13" s="107"/>
      <c r="M13" s="104"/>
      <c r="N13" s="104"/>
      <c r="O13" s="104"/>
      <c r="P13" s="104"/>
      <c r="Q13" s="104"/>
      <c r="R13" s="104"/>
      <c r="S13" s="26"/>
    </row>
    <row r="14" spans="1:39">
      <c r="E14" s="26"/>
      <c r="F14" s="104"/>
      <c r="G14" s="104"/>
      <c r="H14" s="104"/>
      <c r="I14" s="104"/>
      <c r="J14" s="104"/>
      <c r="K14" s="104"/>
      <c r="L14" s="107"/>
      <c r="M14" s="104"/>
      <c r="N14" s="104"/>
      <c r="O14" s="104"/>
      <c r="P14" s="104"/>
      <c r="Q14" s="104"/>
      <c r="R14" s="104"/>
      <c r="S14" s="26"/>
      <c r="AG14" t="s">
        <v>151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4"/>
      <c r="G15" s="104"/>
      <c r="H15" s="104"/>
      <c r="I15" s="104"/>
      <c r="J15" s="104"/>
      <c r="K15" s="104"/>
      <c r="L15" s="107"/>
      <c r="M15" s="104"/>
      <c r="N15" s="104"/>
      <c r="O15" s="104"/>
      <c r="P15" s="104"/>
      <c r="Q15" s="104"/>
      <c r="R15" s="104"/>
      <c r="S15" s="26"/>
      <c r="AG15" t="s">
        <v>142</v>
      </c>
      <c r="AH15" s="4" t="e">
        <f ca="1">OFFSET(Dashboard!$J$5,MATCH(Comparison!$AJ$2,Dashboard!$A$5:$A$32,0)-1,AH14,1,1)</f>
        <v>#N/A</v>
      </c>
      <c r="AI15" s="4" t="e">
        <f ca="1">OFFSET(Dashboard!$J$5,MATCH(Comparison!$AJ$2,Dashboard!$A$5:$A$32,0)-1,AI14,1,1)</f>
        <v>#N/A</v>
      </c>
      <c r="AJ15" s="4" t="e">
        <f ca="1">OFFSET(Dashboard!$J$5,MATCH(Comparison!$AJ$2,Dashboard!$A$5:$A$32,0)-1,AJ14,1,1)</f>
        <v>#N/A</v>
      </c>
      <c r="AK15" s="4" t="e">
        <f ca="1">OFFSET(Dashboard!$J$5,MATCH(Comparison!$AJ$2,Dashboard!$A$5:$A$32,0)-1,AK14,1,1)</f>
        <v>#N/A</v>
      </c>
      <c r="AL15" s="4" t="e">
        <f ca="1">OFFSET(Dashboard!$J$5,MATCH(Comparison!$AJ$2,Dashboard!$A$5:$A$32,0)-1,AL14,1,1)</f>
        <v>#N/A</v>
      </c>
      <c r="AM15" s="4" t="e">
        <f ca="1">OFFSET(Dashboard!$J$5,MATCH(Comparison!$AJ$2,Dashboard!$A$5:$A$32,0)-1,AM14,1,1)</f>
        <v>#N/A</v>
      </c>
    </row>
    <row r="16" spans="1:39">
      <c r="E16" s="26"/>
      <c r="F16" s="104"/>
      <c r="G16" s="104"/>
      <c r="H16" s="104"/>
      <c r="I16" s="104"/>
      <c r="J16" s="104"/>
      <c r="K16" s="104"/>
      <c r="L16" s="107"/>
      <c r="M16" s="104"/>
      <c r="N16" s="104"/>
      <c r="O16" s="104"/>
      <c r="P16" s="104"/>
      <c r="Q16" s="104"/>
      <c r="R16" s="104"/>
      <c r="S16" s="26"/>
      <c r="AH16" s="4" t="e">
        <f ca="1">IF(AH15="w",1,IF(AH15="d",0.75,0.5))</f>
        <v>#N/A</v>
      </c>
      <c r="AI16" s="4" t="e">
        <f t="shared" ref="AI16:AM16" ca="1" si="0">IF(AI15="w",1,IF(AI15="d",0.75,0.5))</f>
        <v>#N/A</v>
      </c>
      <c r="AJ16" s="4" t="e">
        <f t="shared" ca="1" si="0"/>
        <v>#N/A</v>
      </c>
      <c r="AK16" s="4" t="e">
        <f t="shared" ca="1" si="0"/>
        <v>#N/A</v>
      </c>
      <c r="AL16" s="4" t="e">
        <f t="shared" ca="1" si="0"/>
        <v>#N/A</v>
      </c>
      <c r="AM16" s="4" t="e">
        <f t="shared" ca="1" si="0"/>
        <v>#N/A</v>
      </c>
    </row>
    <row r="17" spans="5:39">
      <c r="E17" s="26"/>
      <c r="F17" s="104"/>
      <c r="G17" s="104"/>
      <c r="H17" s="104"/>
      <c r="I17" s="104"/>
      <c r="J17" s="104"/>
      <c r="K17" s="104"/>
      <c r="L17" s="107"/>
      <c r="M17" s="104"/>
      <c r="N17" s="104"/>
      <c r="O17" s="104"/>
      <c r="P17" s="104"/>
      <c r="Q17" s="104"/>
      <c r="R17" s="104"/>
      <c r="S17" s="26"/>
      <c r="AG17" t="s">
        <v>143</v>
      </c>
      <c r="AH17" s="4"/>
      <c r="AI17" s="4"/>
      <c r="AJ17" s="4"/>
      <c r="AK17" s="4"/>
      <c r="AL17" s="4"/>
      <c r="AM17" s="4"/>
    </row>
    <row r="18" spans="5:39">
      <c r="E18" s="26"/>
      <c r="F18" s="104"/>
      <c r="G18" s="104"/>
      <c r="H18" s="104"/>
      <c r="I18" s="104"/>
      <c r="J18" s="104"/>
      <c r="K18" s="104"/>
      <c r="L18" s="107"/>
      <c r="M18" s="104"/>
      <c r="N18" s="104"/>
      <c r="O18" s="104"/>
      <c r="P18" s="104"/>
      <c r="Q18" s="104"/>
      <c r="R18" s="104"/>
      <c r="S18" s="26"/>
      <c r="AH18" s="4" t="e">
        <f ca="1">OFFSET(Dashboard!$J$5,MATCH(Comparison!$AK$2,Dashboard!$A$5:$A$32,0)-1,AH14,1,1)</f>
        <v>#N/A</v>
      </c>
      <c r="AI18" s="4" t="e">
        <f ca="1">OFFSET(Dashboard!$J$5,MATCH(Comparison!$AK$2,Dashboard!$A$5:$A$32,0)-1,AI14,1,1)</f>
        <v>#N/A</v>
      </c>
      <c r="AJ18" s="4" t="e">
        <f ca="1">OFFSET(Dashboard!$J$5,MATCH(Comparison!$AK$2,Dashboard!$A$5:$A$32,0)-1,AJ14,1,1)</f>
        <v>#N/A</v>
      </c>
      <c r="AK18" s="4" t="e">
        <f ca="1">OFFSET(Dashboard!$J$5,MATCH(Comparison!$AK$2,Dashboard!$A$5:$A$32,0)-1,AK14,1,1)</f>
        <v>#N/A</v>
      </c>
      <c r="AL18" s="4" t="e">
        <f ca="1">OFFSET(Dashboard!$J$5,MATCH(Comparison!$AK$2,Dashboard!$A$5:$A$32,0)-1,AL14,1,1)</f>
        <v>#N/A</v>
      </c>
      <c r="AM18" s="4" t="e">
        <f ca="1">OFFSET(Dashboard!$J$5,MATCH(Comparison!$AK$2,Dashboard!$A$5:$A$32,0)-1,AM14,1,1)</f>
        <v>#N/A</v>
      </c>
    </row>
    <row r="19" spans="5:39">
      <c r="E19" s="26"/>
      <c r="F19" s="104"/>
      <c r="G19" s="104"/>
      <c r="H19" s="104"/>
      <c r="I19" s="104"/>
      <c r="J19" s="104"/>
      <c r="K19" s="104"/>
      <c r="L19" s="107"/>
      <c r="M19" s="104"/>
      <c r="N19" s="104"/>
      <c r="O19" s="104"/>
      <c r="P19" s="104"/>
      <c r="Q19" s="104"/>
      <c r="R19" s="104"/>
      <c r="S19" s="26"/>
      <c r="AH19" s="4" t="e">
        <f ca="1">IF(AH18="w",1,IF(AH18="d",0.75,0.5))</f>
        <v>#N/A</v>
      </c>
      <c r="AI19" s="4" t="e">
        <f t="shared" ref="AI19:AM19" ca="1" si="1">IF(AI18="w",1,IF(AI18="d",0.75,0.5))</f>
        <v>#N/A</v>
      </c>
      <c r="AJ19" s="4" t="e">
        <f t="shared" ca="1" si="1"/>
        <v>#N/A</v>
      </c>
      <c r="AK19" s="4" t="e">
        <f t="shared" ca="1" si="1"/>
        <v>#N/A</v>
      </c>
      <c r="AL19" s="4" t="e">
        <f t="shared" ca="1" si="1"/>
        <v>#N/A</v>
      </c>
      <c r="AM19" s="4" t="e">
        <f t="shared" ca="1" si="1"/>
        <v>#N/A</v>
      </c>
    </row>
    <row r="20" spans="5:39">
      <c r="E20" s="26"/>
      <c r="F20" s="104"/>
      <c r="G20" s="104"/>
      <c r="H20" s="104"/>
      <c r="I20" s="104"/>
      <c r="J20" s="104"/>
      <c r="K20" s="104"/>
      <c r="L20" s="107"/>
      <c r="M20" s="104"/>
      <c r="N20" s="104"/>
      <c r="O20" s="104"/>
      <c r="P20" s="104"/>
      <c r="Q20" s="104"/>
      <c r="R20" s="104"/>
      <c r="S20" s="26"/>
    </row>
    <row r="21" spans="5:39">
      <c r="E21" s="26"/>
      <c r="F21" s="104"/>
      <c r="G21" s="104"/>
      <c r="H21" s="104"/>
      <c r="I21" s="104"/>
      <c r="J21" s="104"/>
      <c r="K21" s="104"/>
      <c r="L21" s="107"/>
      <c r="M21" s="104"/>
      <c r="N21" s="104"/>
      <c r="O21" s="104"/>
      <c r="P21" s="104"/>
      <c r="Q21" s="104"/>
      <c r="R21" s="104"/>
      <c r="S21" s="26"/>
      <c r="AH21" t="s">
        <v>159</v>
      </c>
    </row>
    <row r="22" spans="5:39">
      <c r="E22" s="26"/>
      <c r="F22" s="104"/>
      <c r="G22" s="104"/>
      <c r="H22" s="104"/>
      <c r="I22" s="104"/>
      <c r="J22" s="104"/>
      <c r="K22" s="104"/>
      <c r="L22" s="107"/>
      <c r="M22" s="104"/>
      <c r="N22" s="104"/>
      <c r="O22" s="104"/>
      <c r="P22" s="104"/>
      <c r="Q22" s="104"/>
      <c r="R22" s="104"/>
      <c r="S22" s="26"/>
      <c r="AH22" t="s">
        <v>142</v>
      </c>
      <c r="AI22" t="s">
        <v>143</v>
      </c>
      <c r="AJ22" t="s">
        <v>68</v>
      </c>
    </row>
    <row r="23" spans="5:39">
      <c r="E23" s="26"/>
      <c r="F23" s="104"/>
      <c r="G23" s="104"/>
      <c r="H23" s="104"/>
      <c r="I23" s="104"/>
      <c r="J23" s="104"/>
      <c r="K23" s="104"/>
      <c r="L23" s="107"/>
      <c r="M23" s="104"/>
      <c r="N23" s="104"/>
      <c r="O23" s="104"/>
      <c r="P23" s="104"/>
      <c r="Q23" s="104"/>
      <c r="R23" s="104"/>
      <c r="S23" s="26"/>
      <c r="AH23" s="35" t="str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/>
      </c>
      <c r="AI23" s="35" t="e">
        <f ca="1">1-AH23</f>
        <v>#VALUE!</v>
      </c>
      <c r="AJ23" s="4" t="str">
        <f ca="1">IF(AH23="","",IF(AH23-AI23&gt;'Prediction Systems settings'!$B$2,"HOME",IF(Comparison!AH23-Comparison!AI23&lt;-'Prediction Systems settings'!$B$2,"AWAY","DRAW")))</f>
        <v/>
      </c>
    </row>
    <row r="24" spans="5:39">
      <c r="E24" s="26"/>
      <c r="F24" s="104"/>
      <c r="G24" s="104"/>
      <c r="H24" s="104"/>
      <c r="I24" s="104"/>
      <c r="J24" s="104"/>
      <c r="K24" s="104"/>
      <c r="L24" s="107"/>
      <c r="M24" s="104"/>
      <c r="N24" s="104"/>
      <c r="O24" s="104"/>
      <c r="P24" s="104"/>
      <c r="Q24" s="104"/>
      <c r="R24" s="104"/>
      <c r="S24" s="26"/>
    </row>
    <row r="25" spans="5:39" ht="21">
      <c r="E25" s="26"/>
      <c r="F25" s="104"/>
      <c r="G25" s="104"/>
      <c r="H25" s="104"/>
      <c r="I25" s="104"/>
      <c r="J25" s="157" t="s">
        <v>147</v>
      </c>
      <c r="K25" s="157"/>
      <c r="L25" s="157"/>
      <c r="M25" s="157"/>
      <c r="N25" s="157"/>
      <c r="O25" s="104"/>
      <c r="P25" s="104"/>
      <c r="Q25" s="104"/>
      <c r="R25" s="104"/>
      <c r="S25" s="26"/>
      <c r="AH25" t="s">
        <v>164</v>
      </c>
    </row>
    <row r="26" spans="5:39">
      <c r="E26" s="26"/>
      <c r="F26" s="104"/>
      <c r="G26" s="104"/>
      <c r="H26" s="104"/>
      <c r="I26" s="104"/>
      <c r="J26" s="104"/>
      <c r="K26" s="104"/>
      <c r="L26" s="107"/>
      <c r="M26" s="104"/>
      <c r="N26" s="104"/>
      <c r="O26" s="104"/>
      <c r="P26" s="104"/>
      <c r="Q26" s="104"/>
      <c r="R26" s="104"/>
      <c r="S26" s="26"/>
      <c r="AH26" t="s">
        <v>112</v>
      </c>
      <c r="AI26" t="s">
        <v>68</v>
      </c>
    </row>
    <row r="27" spans="5:39" ht="23.25">
      <c r="E27" s="26"/>
      <c r="F27" s="119" t="e">
        <f t="shared" ref="F27:J27" ca="1" si="2">AH16</f>
        <v>#N/A</v>
      </c>
      <c r="G27" s="119" t="e">
        <f t="shared" ca="1" si="2"/>
        <v>#N/A</v>
      </c>
      <c r="H27" s="119" t="e">
        <f t="shared" ca="1" si="2"/>
        <v>#N/A</v>
      </c>
      <c r="I27" s="119" t="e">
        <f t="shared" ca="1" si="2"/>
        <v>#N/A</v>
      </c>
      <c r="J27" s="119" t="e">
        <f t="shared" ca="1" si="2"/>
        <v>#N/A</v>
      </c>
      <c r="K27" s="119" t="e">
        <f ca="1">AM16</f>
        <v>#N/A</v>
      </c>
      <c r="L27" s="121"/>
      <c r="M27" s="119" t="e">
        <f ca="1">AH19</f>
        <v>#N/A</v>
      </c>
      <c r="N27" s="119" t="e">
        <f t="shared" ref="N27:R27" ca="1" si="3">AI19</f>
        <v>#N/A</v>
      </c>
      <c r="O27" s="119" t="e">
        <f t="shared" ca="1" si="3"/>
        <v>#N/A</v>
      </c>
      <c r="P27" s="119" t="e">
        <f t="shared" ca="1" si="3"/>
        <v>#N/A</v>
      </c>
      <c r="Q27" s="119" t="e">
        <f t="shared" ca="1" si="3"/>
        <v>#N/A</v>
      </c>
      <c r="R27" s="119" t="e">
        <f t="shared" ca="1" si="3"/>
        <v>#N/A</v>
      </c>
      <c r="S27" s="26"/>
      <c r="AH27" t="str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/>
      </c>
      <c r="AI27" s="4" t="str">
        <f ca="1">IF($AH$27="","",IF($AH$27+SQRT('League settings'!$B$2/6*ELO_HGA)&gt;0,"HOME",IF($AH$27+SQRT('League settings'!$B$2/6*ELO_HGA)=0,"DRAW","AWAY")))</f>
        <v/>
      </c>
    </row>
    <row r="28" spans="5:39" ht="21">
      <c r="E28" s="26"/>
      <c r="F28" s="104"/>
      <c r="G28" s="104"/>
      <c r="H28" s="104"/>
      <c r="I28" s="104"/>
      <c r="J28" s="104"/>
      <c r="K28" s="118"/>
      <c r="L28" s="118"/>
      <c r="M28" s="118"/>
      <c r="N28" s="104"/>
      <c r="O28" s="104"/>
      <c r="P28" s="104"/>
      <c r="Q28" s="104"/>
      <c r="R28" s="104"/>
      <c r="S28" s="26"/>
      <c r="AH28" t="s">
        <v>138</v>
      </c>
    </row>
    <row r="29" spans="5:39" ht="21">
      <c r="E29" s="26"/>
      <c r="F29" s="104"/>
      <c r="G29" s="104"/>
      <c r="H29" s="104"/>
      <c r="I29" s="104"/>
      <c r="J29" s="104"/>
      <c r="K29" s="156" t="s">
        <v>153</v>
      </c>
      <c r="L29" s="156"/>
      <c r="M29" s="156"/>
      <c r="N29" s="104"/>
      <c r="O29" s="104"/>
      <c r="P29" s="104"/>
      <c r="Q29" s="104"/>
      <c r="R29" s="104"/>
      <c r="S29" s="26"/>
    </row>
    <row r="30" spans="5:39">
      <c r="E30" s="26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26"/>
      <c r="AH30" t="s">
        <v>117</v>
      </c>
      <c r="AI30" t="s">
        <v>68</v>
      </c>
    </row>
    <row r="31" spans="5:39" ht="18.75">
      <c r="E31" s="26"/>
      <c r="F31" s="104"/>
      <c r="G31" s="104"/>
      <c r="H31" s="104"/>
      <c r="I31" s="106"/>
      <c r="J31" s="109" t="e">
        <f ca="1">AJ8</f>
        <v>#N/A</v>
      </c>
      <c r="K31" s="110" t="e">
        <f ca="1">AJ8/$AJ$11</f>
        <v>#N/A</v>
      </c>
      <c r="L31" s="111" t="s">
        <v>154</v>
      </c>
      <c r="M31" s="110" t="e">
        <f ca="1">AK8/$AK$11</f>
        <v>#N/A</v>
      </c>
      <c r="N31" s="109" t="e">
        <f ca="1">AK8</f>
        <v>#N/A</v>
      </c>
      <c r="O31" s="106"/>
      <c r="P31" s="104"/>
      <c r="Q31" s="104"/>
      <c r="R31" s="104"/>
      <c r="S31" s="26"/>
      <c r="AH31" t="e">
        <f ca="1">SUM(OFFSET(Tables!$A$103,MATCH($AJ$2,Tables!$A$103:$A$135,0)-1,MATCH($B$1,Tables!$1:$1,0)-1,1,-6))-SUM(OFFSET(Tables!$A$103,MATCH($AK$2,Tables!$A$103:$A$135,0)-1,MATCH($B$1,Tables!$1:$1,0)-1,1,-6))</f>
        <v>#N/A</v>
      </c>
      <c r="AI31" s="4" t="e">
        <f ca="1">IF(AH31="","",IF(AH31&gt;'Prediction Systems settings'!$B$5,"HOME",IF(AH31&lt;-'Prediction Systems settings'!$B$5,"AWAY","DRAW")))</f>
        <v>#N/A</v>
      </c>
    </row>
    <row r="32" spans="5:39" ht="18.75">
      <c r="E32" s="26"/>
      <c r="F32" s="104"/>
      <c r="G32" s="104"/>
      <c r="H32" s="104"/>
      <c r="I32" s="106"/>
      <c r="J32" s="112" t="e">
        <f t="shared" ref="J32:J33" ca="1" si="4">AJ9</f>
        <v>#N/A</v>
      </c>
      <c r="K32" s="113" t="e">
        <f t="shared" ref="K32:K33" ca="1" si="5">AJ9/$AJ$11</f>
        <v>#N/A</v>
      </c>
      <c r="L32" s="114" t="s">
        <v>155</v>
      </c>
      <c r="M32" s="113" t="e">
        <f t="shared" ref="M32:M33" ca="1" si="6">AK9/$AK$11</f>
        <v>#N/A</v>
      </c>
      <c r="N32" s="112" t="e">
        <f t="shared" ref="N32:N33" ca="1" si="7">AK9</f>
        <v>#N/A</v>
      </c>
      <c r="O32" s="106"/>
      <c r="P32" s="104"/>
      <c r="Q32" s="104"/>
      <c r="R32" s="104"/>
      <c r="S32" s="26"/>
    </row>
    <row r="33" spans="5:19" ht="18.75">
      <c r="E33" s="26"/>
      <c r="F33" s="104"/>
      <c r="G33" s="104"/>
      <c r="H33" s="104"/>
      <c r="I33" s="106"/>
      <c r="J33" s="115" t="e">
        <f t="shared" ca="1" si="4"/>
        <v>#N/A</v>
      </c>
      <c r="K33" s="116" t="e">
        <f t="shared" ca="1" si="5"/>
        <v>#N/A</v>
      </c>
      <c r="L33" s="117" t="s">
        <v>156</v>
      </c>
      <c r="M33" s="116" t="e">
        <f t="shared" ca="1" si="6"/>
        <v>#N/A</v>
      </c>
      <c r="N33" s="115" t="e">
        <f t="shared" ca="1" si="7"/>
        <v>#N/A</v>
      </c>
      <c r="O33" s="106"/>
      <c r="P33" s="104"/>
      <c r="Q33" s="104"/>
      <c r="R33" s="104"/>
      <c r="S33" s="26"/>
    </row>
    <row r="34" spans="5:19" ht="15.75">
      <c r="E34" s="26"/>
      <c r="F34" s="104"/>
      <c r="G34" s="104"/>
      <c r="H34" s="104"/>
      <c r="I34" s="106"/>
      <c r="J34" s="105"/>
      <c r="K34" s="105"/>
      <c r="L34" s="108"/>
      <c r="M34" s="105"/>
      <c r="N34" s="105"/>
      <c r="O34" s="106"/>
      <c r="P34" s="104"/>
      <c r="Q34" s="104"/>
      <c r="R34" s="104"/>
      <c r="S34" s="26"/>
    </row>
    <row r="35" spans="5:19">
      <c r="E35" s="26"/>
      <c r="F35" s="104"/>
      <c r="G35" s="104"/>
      <c r="H35" s="104"/>
      <c r="I35" s="104"/>
      <c r="J35" s="104"/>
      <c r="K35" s="104"/>
      <c r="L35" s="107"/>
      <c r="M35" s="104"/>
      <c r="N35" s="104"/>
      <c r="O35" s="104"/>
      <c r="P35" s="104"/>
      <c r="Q35" s="104"/>
      <c r="R35" s="104"/>
      <c r="S35" s="26"/>
    </row>
    <row r="36" spans="5:19">
      <c r="F36" s="104"/>
      <c r="G36" s="104"/>
      <c r="H36" s="104"/>
      <c r="I36" s="104"/>
      <c r="J36" s="104"/>
      <c r="K36" s="104"/>
      <c r="L36" s="107"/>
      <c r="M36" s="104"/>
      <c r="N36" s="104"/>
      <c r="O36" s="104"/>
      <c r="P36" s="104"/>
      <c r="Q36" s="104"/>
      <c r="R36" s="104"/>
    </row>
    <row r="37" spans="5:19">
      <c r="F37" s="104"/>
      <c r="G37" s="104"/>
      <c r="H37" s="104"/>
      <c r="I37" s="104"/>
      <c r="J37" s="104"/>
      <c r="K37" s="104"/>
      <c r="L37" s="107"/>
      <c r="M37" s="104"/>
      <c r="N37" s="104"/>
      <c r="O37" s="104"/>
      <c r="P37" s="104"/>
      <c r="Q37" s="104"/>
      <c r="R37" s="104"/>
    </row>
    <row r="38" spans="5:19">
      <c r="F38" s="104"/>
      <c r="G38" s="104"/>
      <c r="H38" s="104"/>
      <c r="I38" s="104"/>
      <c r="J38" s="104"/>
      <c r="K38" s="104"/>
      <c r="L38" s="107"/>
      <c r="M38" s="104"/>
      <c r="N38" s="104"/>
      <c r="O38" s="104"/>
      <c r="P38" s="104"/>
      <c r="Q38" s="104"/>
      <c r="R38" s="104"/>
    </row>
    <row r="39" spans="5:19" ht="21">
      <c r="F39" s="104"/>
      <c r="G39" s="104"/>
      <c r="H39" s="104"/>
      <c r="I39" s="118"/>
      <c r="J39" s="118"/>
      <c r="K39" s="156" t="s">
        <v>158</v>
      </c>
      <c r="L39" s="156"/>
      <c r="M39" s="156"/>
      <c r="N39" s="104"/>
      <c r="O39" s="104"/>
      <c r="P39" s="104"/>
      <c r="Q39" s="104"/>
      <c r="R39" s="104"/>
    </row>
    <row r="40" spans="5:19">
      <c r="F40" s="104"/>
      <c r="G40" s="104"/>
      <c r="H40" s="104"/>
      <c r="I40" s="155" t="s">
        <v>161</v>
      </c>
      <c r="J40" s="155"/>
      <c r="K40" s="155"/>
      <c r="L40" s="155"/>
      <c r="M40" s="158" t="e">
        <f ca="1">IF(AJ23="DRAW",AJ23,CONCATENATE(AJ23&amp; " ("&amp;TEXT(MAX($AH$23:$AI$23),"0.00%")&amp;")"))</f>
        <v>#VALUE!</v>
      </c>
      <c r="N40" s="159"/>
      <c r="O40" s="104"/>
      <c r="P40" s="104"/>
      <c r="Q40" s="104"/>
      <c r="R40" s="104"/>
    </row>
    <row r="41" spans="5:19">
      <c r="F41" s="104"/>
      <c r="G41" s="104"/>
      <c r="H41" s="104"/>
      <c r="I41" s="155" t="s">
        <v>163</v>
      </c>
      <c r="J41" s="155"/>
      <c r="K41" s="155"/>
      <c r="L41" s="155"/>
      <c r="M41" s="158" t="str">
        <f ca="1">AI27</f>
        <v/>
      </c>
      <c r="N41" s="159"/>
      <c r="O41" s="104"/>
      <c r="P41" s="104"/>
      <c r="Q41" s="104"/>
      <c r="R41" s="104"/>
    </row>
    <row r="42" spans="5:19">
      <c r="F42" s="104"/>
      <c r="G42" s="104"/>
      <c r="H42" s="104"/>
      <c r="I42" s="155" t="s">
        <v>162</v>
      </c>
      <c r="J42" s="155"/>
      <c r="K42" s="155"/>
      <c r="L42" s="155"/>
      <c r="M42" s="158" t="e">
        <f ca="1">AI31</f>
        <v>#N/A</v>
      </c>
      <c r="N42" s="159"/>
      <c r="O42" s="104"/>
      <c r="P42" s="104"/>
      <c r="Q42" s="104"/>
      <c r="R42" s="104"/>
    </row>
    <row r="43" spans="5:19">
      <c r="F43" s="104"/>
      <c r="G43" s="104"/>
      <c r="H43" s="104"/>
      <c r="I43" s="104"/>
      <c r="J43" s="104"/>
      <c r="K43" s="104"/>
      <c r="L43" s="107"/>
      <c r="M43" s="104"/>
      <c r="N43" s="104"/>
      <c r="O43" s="104"/>
      <c r="P43" s="104"/>
      <c r="Q43" s="104"/>
      <c r="R43" s="104"/>
    </row>
    <row r="44" spans="5:19">
      <c r="F44" s="104"/>
      <c r="G44" s="104"/>
      <c r="H44" s="104"/>
      <c r="I44" s="104"/>
      <c r="J44" s="104"/>
      <c r="K44" s="104"/>
      <c r="L44" s="107"/>
      <c r="M44" s="104"/>
      <c r="N44" s="104"/>
      <c r="O44" s="104"/>
      <c r="P44" s="104"/>
      <c r="Q44" s="104"/>
      <c r="R44" s="104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Label1">
          <controlPr defaultSize="0" autoLine="0" r:id="rId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4" name="Label1"/>
      </mc:Fallback>
    </mc:AlternateContent>
    <mc:AlternateContent xmlns:mc="http://schemas.openxmlformats.org/markup-compatibility/2006">
      <mc:Choice Requires="x14">
        <control shapeId="33799" r:id="rId6" name="ComboBox1">
          <controlPr defaultSize="0" autoLine="0" linkedCell="AJ2" listFillRange="Team_Names" r:id="rId7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6" name="ComboBox1"/>
      </mc:Fallback>
    </mc:AlternateContent>
    <mc:AlternateContent xmlns:mc="http://schemas.openxmlformats.org/markup-compatibility/2006">
      <mc:Choice Requires="x14">
        <control shapeId="33800" r:id="rId8" name="ComboBox2">
          <controlPr defaultSize="0" autoLine="0" linkedCell="AK2" listFillRange="Team_Names" r:id="rId9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8" name="ComboBox2"/>
      </mc:Fallback>
    </mc:AlternateContent>
    <mc:AlternateContent xmlns:mc="http://schemas.openxmlformats.org/markup-compatibility/2006">
      <mc:Choice Requires="x14">
        <control shapeId="33801" r:id="rId10" name="Label2">
          <controlPr defaultSize="0" autoLine="0" r:id="rId11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10" name="Label2"/>
      </mc:Fallback>
    </mc:AlternateContent>
    <mc:AlternateContent xmlns:mc="http://schemas.openxmlformats.org/markup-compatibility/2006">
      <mc:Choice Requires="x14">
        <control shapeId="33802" r:id="rId12" name="Label3">
          <controlPr defaultSize="0" autoLine="0" r:id="rId13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12" name="Label3"/>
      </mc:Fallback>
    </mc:AlternateContent>
    <mc:AlternateContent xmlns:mc="http://schemas.openxmlformats.org/markup-compatibility/2006">
      <mc:Choice Requires="x14">
        <control shapeId="33803" r:id="rId14" name="Label4">
          <controlPr defaultSize="0" autoLine="0" r:id="rId1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14" name="Label4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185</v>
      </c>
    </row>
    <row r="3" spans="8:8">
      <c r="H3" t="s">
        <v>194</v>
      </c>
    </row>
    <row r="4" spans="8:8">
      <c r="H4" t="s">
        <v>193</v>
      </c>
    </row>
    <row r="5" spans="8:8">
      <c r="H5" t="s">
        <v>192</v>
      </c>
    </row>
    <row r="6" spans="8:8">
      <c r="H6" t="s">
        <v>187</v>
      </c>
    </row>
    <row r="7" spans="8:8">
      <c r="H7" t="s">
        <v>190</v>
      </c>
    </row>
    <row r="8" spans="8:8">
      <c r="H8" t="s">
        <v>191</v>
      </c>
    </row>
    <row r="9" spans="8:8">
      <c r="H9" t="s">
        <v>189</v>
      </c>
    </row>
    <row r="10" spans="8:8">
      <c r="H10" t="s">
        <v>188</v>
      </c>
    </row>
    <row r="11" spans="8:8">
      <c r="H11" t="s">
        <v>195</v>
      </c>
    </row>
    <row r="12" spans="8:8">
      <c r="H12" t="s">
        <v>186</v>
      </c>
    </row>
    <row r="13" spans="8:8">
      <c r="H13" t="s">
        <v>183</v>
      </c>
    </row>
    <row r="14" spans="8:8">
      <c r="H14" t="s">
        <v>182</v>
      </c>
    </row>
    <row r="15" spans="8:8">
      <c r="H15" t="s">
        <v>184</v>
      </c>
    </row>
    <row r="47" spans="3:3"/>
    <row r="119" spans="1:5">
      <c r="A119" t="s">
        <v>0</v>
      </c>
      <c r="B119" t="s">
        <v>182</v>
      </c>
      <c r="C119">
        <v>5</v>
      </c>
      <c r="D119">
        <v>3</v>
      </c>
      <c r="E119" t="s">
        <v>183</v>
      </c>
    </row>
    <row r="120" spans="1:5">
      <c r="A120" t="s">
        <v>0</v>
      </c>
      <c r="B120" t="s">
        <v>184</v>
      </c>
      <c r="C120">
        <v>0</v>
      </c>
      <c r="D120">
        <v>2</v>
      </c>
      <c r="E120" t="s">
        <v>185</v>
      </c>
    </row>
    <row r="121" spans="1:5">
      <c r="A121" t="s">
        <v>0</v>
      </c>
      <c r="B121" t="s">
        <v>186</v>
      </c>
      <c r="C121">
        <v>1</v>
      </c>
      <c r="D121">
        <v>5</v>
      </c>
      <c r="E121" t="s">
        <v>187</v>
      </c>
    </row>
    <row r="122" spans="1:5">
      <c r="A122" t="s">
        <v>0</v>
      </c>
      <c r="B122" t="s">
        <v>188</v>
      </c>
      <c r="C122">
        <v>2</v>
      </c>
      <c r="D122">
        <v>2</v>
      </c>
      <c r="E122" t="s">
        <v>189</v>
      </c>
    </row>
    <row r="123" spans="1:5">
      <c r="A123" t="s">
        <v>0</v>
      </c>
      <c r="B123" t="s">
        <v>190</v>
      </c>
      <c r="C123">
        <v>2</v>
      </c>
      <c r="D123">
        <v>1</v>
      </c>
      <c r="E123" t="s">
        <v>191</v>
      </c>
    </row>
    <row r="124" spans="1:5">
      <c r="A124" t="s">
        <v>0</v>
      </c>
      <c r="B124" t="s">
        <v>192</v>
      </c>
      <c r="C124">
        <v>2</v>
      </c>
      <c r="D124">
        <v>0</v>
      </c>
      <c r="E124" t="s">
        <v>193</v>
      </c>
    </row>
    <row r="125" spans="1:5">
      <c r="A125" t="s">
        <v>0</v>
      </c>
      <c r="B125" t="s">
        <v>194</v>
      </c>
      <c r="C125">
        <v>0</v>
      </c>
      <c r="D125">
        <v>2</v>
      </c>
      <c r="E125" t="s">
        <v>195</v>
      </c>
    </row>
    <row r="126" spans="1:5">
      <c r="A126" t="s">
        <v>1</v>
      </c>
      <c r="B126" t="s">
        <v>189</v>
      </c>
      <c r="C126">
        <v>0</v>
      </c>
      <c r="D126">
        <v>3</v>
      </c>
      <c r="E126" t="s">
        <v>185</v>
      </c>
    </row>
    <row r="127" spans="1:5">
      <c r="A127" t="s">
        <v>1</v>
      </c>
      <c r="B127" t="s">
        <v>188</v>
      </c>
      <c r="C127">
        <v>1</v>
      </c>
      <c r="D127">
        <v>0</v>
      </c>
      <c r="E127" t="s">
        <v>182</v>
      </c>
    </row>
    <row r="128" spans="1:5">
      <c r="A128" t="s">
        <v>1</v>
      </c>
      <c r="B128" t="s">
        <v>191</v>
      </c>
      <c r="C128">
        <v>1</v>
      </c>
      <c r="D128">
        <v>1</v>
      </c>
      <c r="E128" t="s">
        <v>186</v>
      </c>
    </row>
    <row r="129" spans="1:5">
      <c r="A129" t="s">
        <v>1</v>
      </c>
      <c r="B129" t="s">
        <v>183</v>
      </c>
      <c r="C129">
        <v>1</v>
      </c>
      <c r="D129">
        <v>3</v>
      </c>
      <c r="E129" t="s">
        <v>192</v>
      </c>
    </row>
    <row r="130" spans="1:5">
      <c r="A130" t="s">
        <v>1</v>
      </c>
      <c r="B130" t="s">
        <v>195</v>
      </c>
      <c r="C130">
        <v>0</v>
      </c>
      <c r="D130">
        <v>0</v>
      </c>
      <c r="E130" t="s">
        <v>190</v>
      </c>
    </row>
    <row r="131" spans="1:5">
      <c r="A131" t="s">
        <v>1</v>
      </c>
      <c r="B131" t="s">
        <v>193</v>
      </c>
      <c r="C131">
        <v>1</v>
      </c>
      <c r="D131">
        <v>0</v>
      </c>
      <c r="E131" t="s">
        <v>194</v>
      </c>
    </row>
    <row r="132" spans="1:5">
      <c r="A132" t="s">
        <v>1</v>
      </c>
      <c r="B132" t="s">
        <v>187</v>
      </c>
      <c r="C132">
        <v>6</v>
      </c>
      <c r="D132">
        <v>2</v>
      </c>
      <c r="E132" t="s">
        <v>184</v>
      </c>
    </row>
    <row r="133" spans="1:5">
      <c r="A133" t="s">
        <v>2</v>
      </c>
      <c r="B133" t="s">
        <v>182</v>
      </c>
      <c r="C133">
        <v>1</v>
      </c>
      <c r="D133">
        <v>1</v>
      </c>
      <c r="E133" t="s">
        <v>189</v>
      </c>
    </row>
    <row r="134" spans="1:5">
      <c r="A134" t="s">
        <v>2</v>
      </c>
      <c r="B134" t="s">
        <v>184</v>
      </c>
      <c r="C134">
        <v>3</v>
      </c>
      <c r="D134">
        <v>0</v>
      </c>
      <c r="E134" t="s">
        <v>191</v>
      </c>
    </row>
    <row r="135" spans="1:5">
      <c r="A135" t="s">
        <v>2</v>
      </c>
      <c r="B135" t="s">
        <v>185</v>
      </c>
      <c r="C135">
        <v>2</v>
      </c>
      <c r="D135">
        <v>2</v>
      </c>
      <c r="E135" t="s">
        <v>187</v>
      </c>
    </row>
    <row r="136" spans="1:5">
      <c r="A136" t="s">
        <v>2</v>
      </c>
      <c r="B136" t="s">
        <v>194</v>
      </c>
      <c r="C136">
        <v>1</v>
      </c>
      <c r="D136">
        <v>3</v>
      </c>
      <c r="E136" t="s">
        <v>183</v>
      </c>
    </row>
    <row r="137" spans="1:5">
      <c r="A137" t="s">
        <v>2</v>
      </c>
      <c r="B137" t="s">
        <v>192</v>
      </c>
      <c r="C137">
        <v>3</v>
      </c>
      <c r="D137">
        <v>0</v>
      </c>
      <c r="E137" t="s">
        <v>188</v>
      </c>
    </row>
    <row r="138" spans="1:5">
      <c r="A138" t="s">
        <v>2</v>
      </c>
      <c r="B138" t="s">
        <v>190</v>
      </c>
      <c r="C138">
        <v>1</v>
      </c>
      <c r="D138">
        <v>0</v>
      </c>
      <c r="E138" t="s">
        <v>193</v>
      </c>
    </row>
    <row r="139" spans="1:5">
      <c r="A139" t="s">
        <v>2</v>
      </c>
      <c r="B139" t="s">
        <v>186</v>
      </c>
      <c r="C139">
        <v>2</v>
      </c>
      <c r="D139">
        <v>1</v>
      </c>
      <c r="E139" t="s">
        <v>195</v>
      </c>
    </row>
    <row r="140" spans="1:5">
      <c r="A140" t="s">
        <v>3</v>
      </c>
      <c r="B140" t="s">
        <v>188</v>
      </c>
      <c r="C140">
        <v>2</v>
      </c>
      <c r="D140">
        <v>0</v>
      </c>
      <c r="E140" t="s">
        <v>194</v>
      </c>
    </row>
    <row r="141" spans="1:5">
      <c r="A141" t="s">
        <v>3</v>
      </c>
      <c r="B141" t="s">
        <v>182</v>
      </c>
      <c r="C141">
        <v>0</v>
      </c>
      <c r="D141">
        <v>0</v>
      </c>
      <c r="E141" t="s">
        <v>192</v>
      </c>
    </row>
    <row r="142" spans="1:5">
      <c r="A142" t="s">
        <v>3</v>
      </c>
      <c r="B142" t="s">
        <v>193</v>
      </c>
      <c r="C142">
        <v>1</v>
      </c>
      <c r="D142">
        <v>0</v>
      </c>
      <c r="E142" t="s">
        <v>186</v>
      </c>
    </row>
    <row r="143" spans="1:5">
      <c r="A143" t="s">
        <v>3</v>
      </c>
      <c r="B143" t="s">
        <v>191</v>
      </c>
      <c r="C143">
        <v>0</v>
      </c>
      <c r="D143">
        <v>1</v>
      </c>
      <c r="E143" t="s">
        <v>185</v>
      </c>
    </row>
    <row r="144" spans="1:5">
      <c r="A144" t="s">
        <v>3</v>
      </c>
      <c r="B144" t="s">
        <v>195</v>
      </c>
      <c r="C144">
        <v>2</v>
      </c>
      <c r="D144">
        <v>1</v>
      </c>
      <c r="E144" t="s">
        <v>184</v>
      </c>
    </row>
    <row r="145" spans="1:5">
      <c r="A145" t="s">
        <v>3</v>
      </c>
      <c r="B145" t="s">
        <v>183</v>
      </c>
      <c r="C145">
        <v>2</v>
      </c>
      <c r="D145">
        <v>0</v>
      </c>
      <c r="E145" t="s">
        <v>190</v>
      </c>
    </row>
    <row r="146" spans="1:5">
      <c r="A146" t="s">
        <v>3</v>
      </c>
      <c r="B146" t="s">
        <v>189</v>
      </c>
      <c r="C146">
        <v>0</v>
      </c>
      <c r="D146">
        <v>1</v>
      </c>
      <c r="E146" t="s">
        <v>187</v>
      </c>
    </row>
    <row r="147" spans="1:5">
      <c r="A147" t="s">
        <v>4</v>
      </c>
      <c r="B147" t="s">
        <v>190</v>
      </c>
      <c r="C147">
        <v>5</v>
      </c>
      <c r="D147">
        <v>2</v>
      </c>
      <c r="E147" t="s">
        <v>188</v>
      </c>
    </row>
    <row r="148" spans="1:5">
      <c r="A148" t="s">
        <v>4</v>
      </c>
      <c r="B148" t="s">
        <v>186</v>
      </c>
      <c r="C148">
        <v>1</v>
      </c>
      <c r="D148">
        <v>2</v>
      </c>
      <c r="E148" t="s">
        <v>183</v>
      </c>
    </row>
    <row r="149" spans="1:5">
      <c r="A149" t="s">
        <v>4</v>
      </c>
      <c r="B149" t="s">
        <v>185</v>
      </c>
      <c r="C149">
        <v>2</v>
      </c>
      <c r="D149">
        <v>1</v>
      </c>
      <c r="E149" t="s">
        <v>195</v>
      </c>
    </row>
    <row r="150" spans="1:5">
      <c r="A150" t="s">
        <v>4</v>
      </c>
      <c r="B150" t="s">
        <v>187</v>
      </c>
      <c r="C150">
        <v>4</v>
      </c>
      <c r="D150">
        <v>0</v>
      </c>
      <c r="E150" t="s">
        <v>191</v>
      </c>
    </row>
    <row r="151" spans="1:5">
      <c r="A151" t="s">
        <v>4</v>
      </c>
      <c r="B151" t="s">
        <v>194</v>
      </c>
      <c r="C151">
        <v>1</v>
      </c>
      <c r="D151">
        <v>2</v>
      </c>
      <c r="E151" t="s">
        <v>182</v>
      </c>
    </row>
    <row r="152" spans="1:5">
      <c r="A152" t="s">
        <v>4</v>
      </c>
      <c r="B152" t="s">
        <v>184</v>
      </c>
      <c r="C152">
        <v>0</v>
      </c>
      <c r="D152">
        <v>0</v>
      </c>
      <c r="E152" t="s">
        <v>193</v>
      </c>
    </row>
    <row r="153" spans="1:5">
      <c r="A153" t="s">
        <v>4</v>
      </c>
      <c r="B153" t="s">
        <v>192</v>
      </c>
      <c r="C153">
        <v>2</v>
      </c>
      <c r="D153">
        <v>1</v>
      </c>
      <c r="E153" t="s">
        <v>189</v>
      </c>
    </row>
    <row r="154" spans="1:5">
      <c r="A154" t="s">
        <v>5</v>
      </c>
      <c r="B154" t="s">
        <v>183</v>
      </c>
      <c r="C154">
        <v>1</v>
      </c>
      <c r="D154">
        <v>1</v>
      </c>
      <c r="E154" t="s">
        <v>184</v>
      </c>
    </row>
    <row r="155" spans="1:5">
      <c r="A155" t="s">
        <v>5</v>
      </c>
      <c r="B155" t="s">
        <v>182</v>
      </c>
      <c r="C155">
        <v>0</v>
      </c>
      <c r="D155">
        <v>0</v>
      </c>
      <c r="E155" t="s">
        <v>190</v>
      </c>
    </row>
    <row r="156" spans="1:5">
      <c r="A156" t="s">
        <v>5</v>
      </c>
      <c r="B156" t="s">
        <v>189</v>
      </c>
      <c r="C156">
        <v>2</v>
      </c>
      <c r="D156">
        <v>1</v>
      </c>
      <c r="E156" t="s">
        <v>191</v>
      </c>
    </row>
    <row r="157" spans="1:5">
      <c r="A157" t="s">
        <v>5</v>
      </c>
      <c r="B157" t="s">
        <v>192</v>
      </c>
      <c r="C157">
        <v>2</v>
      </c>
      <c r="D157">
        <v>2</v>
      </c>
      <c r="E157" t="s">
        <v>194</v>
      </c>
    </row>
    <row r="158" spans="1:5">
      <c r="A158" t="s">
        <v>5</v>
      </c>
      <c r="B158" t="s">
        <v>193</v>
      </c>
      <c r="C158">
        <v>0</v>
      </c>
      <c r="D158">
        <v>1</v>
      </c>
      <c r="E158" t="s">
        <v>185</v>
      </c>
    </row>
    <row r="159" spans="1:5">
      <c r="A159" t="s">
        <v>5</v>
      </c>
      <c r="B159" t="s">
        <v>188</v>
      </c>
      <c r="C159">
        <v>2</v>
      </c>
      <c r="D159">
        <v>2</v>
      </c>
      <c r="E159" t="s">
        <v>186</v>
      </c>
    </row>
    <row r="160" spans="1:5">
      <c r="A160" t="s">
        <v>5</v>
      </c>
      <c r="B160" t="s">
        <v>195</v>
      </c>
      <c r="C160">
        <v>0</v>
      </c>
      <c r="D160">
        <v>5</v>
      </c>
      <c r="E160" t="s">
        <v>187</v>
      </c>
    </row>
    <row r="161" spans="1:5">
      <c r="A161" t="s">
        <v>6</v>
      </c>
      <c r="B161" t="s">
        <v>187</v>
      </c>
      <c r="C161">
        <v>6</v>
      </c>
      <c r="D161">
        <v>0</v>
      </c>
      <c r="E161" t="s">
        <v>193</v>
      </c>
    </row>
    <row r="162" spans="1:5">
      <c r="A162" t="s">
        <v>6</v>
      </c>
      <c r="B162" t="s">
        <v>194</v>
      </c>
      <c r="C162">
        <v>2</v>
      </c>
      <c r="D162">
        <v>2</v>
      </c>
      <c r="E162" t="s">
        <v>189</v>
      </c>
    </row>
    <row r="163" spans="1:5">
      <c r="A163" t="s">
        <v>6</v>
      </c>
      <c r="B163" t="s">
        <v>191</v>
      </c>
      <c r="C163">
        <v>2</v>
      </c>
      <c r="D163">
        <v>1</v>
      </c>
      <c r="E163" t="s">
        <v>195</v>
      </c>
    </row>
    <row r="164" spans="1:5">
      <c r="A164" t="s">
        <v>6</v>
      </c>
      <c r="B164" t="s">
        <v>190</v>
      </c>
      <c r="C164">
        <v>0</v>
      </c>
      <c r="D164">
        <v>0</v>
      </c>
      <c r="E164" t="s">
        <v>192</v>
      </c>
    </row>
    <row r="165" spans="1:5">
      <c r="A165" t="s">
        <v>6</v>
      </c>
      <c r="B165" t="s">
        <v>184</v>
      </c>
      <c r="C165">
        <v>3</v>
      </c>
      <c r="D165">
        <v>0</v>
      </c>
      <c r="E165" t="s">
        <v>188</v>
      </c>
    </row>
    <row r="166" spans="1:5">
      <c r="A166" t="s">
        <v>6</v>
      </c>
      <c r="B166" t="s">
        <v>186</v>
      </c>
      <c r="C166">
        <v>0</v>
      </c>
      <c r="D166">
        <v>1</v>
      </c>
      <c r="E166" t="s">
        <v>182</v>
      </c>
    </row>
    <row r="167" spans="1:5">
      <c r="A167" t="s">
        <v>6</v>
      </c>
      <c r="B167" t="s">
        <v>185</v>
      </c>
      <c r="C167">
        <v>1</v>
      </c>
      <c r="D167">
        <v>2</v>
      </c>
      <c r="E167" t="s">
        <v>183</v>
      </c>
    </row>
    <row r="168" spans="1:5">
      <c r="A168" t="s">
        <v>7</v>
      </c>
      <c r="B168" t="s">
        <v>182</v>
      </c>
      <c r="C168">
        <v>6</v>
      </c>
      <c r="D168">
        <v>0</v>
      </c>
      <c r="E168" t="s">
        <v>184</v>
      </c>
    </row>
    <row r="169" spans="1:5">
      <c r="A169" t="s">
        <v>7</v>
      </c>
      <c r="B169" t="s">
        <v>194</v>
      </c>
      <c r="C169">
        <v>0</v>
      </c>
      <c r="D169">
        <v>3</v>
      </c>
      <c r="E169" t="s">
        <v>190</v>
      </c>
    </row>
    <row r="170" spans="1:5">
      <c r="A170" t="s">
        <v>7</v>
      </c>
      <c r="B170" t="s">
        <v>192</v>
      </c>
      <c r="C170">
        <v>4</v>
      </c>
      <c r="D170">
        <v>0</v>
      </c>
      <c r="E170" t="s">
        <v>186</v>
      </c>
    </row>
    <row r="171" spans="1:5">
      <c r="A171" t="s">
        <v>7</v>
      </c>
      <c r="B171" t="s">
        <v>189</v>
      </c>
      <c r="C171">
        <v>2</v>
      </c>
      <c r="D171">
        <v>1</v>
      </c>
      <c r="E171" t="s">
        <v>195</v>
      </c>
    </row>
    <row r="172" spans="1:5">
      <c r="A172" t="s">
        <v>7</v>
      </c>
      <c r="B172" t="s">
        <v>188</v>
      </c>
      <c r="C172">
        <v>0</v>
      </c>
      <c r="D172">
        <v>2</v>
      </c>
      <c r="E172" t="s">
        <v>185</v>
      </c>
    </row>
    <row r="173" spans="1:5">
      <c r="A173" t="s">
        <v>7</v>
      </c>
      <c r="B173" t="s">
        <v>193</v>
      </c>
      <c r="C173">
        <v>1</v>
      </c>
      <c r="D173">
        <v>2</v>
      </c>
      <c r="E173" t="s">
        <v>191</v>
      </c>
    </row>
    <row r="174" spans="1:5">
      <c r="A174" t="s">
        <v>7</v>
      </c>
      <c r="B174" t="s">
        <v>183</v>
      </c>
      <c r="C174">
        <v>0</v>
      </c>
      <c r="D174">
        <v>9</v>
      </c>
      <c r="E174" t="s">
        <v>187</v>
      </c>
    </row>
    <row r="175" spans="1:5">
      <c r="A175" t="s">
        <v>8</v>
      </c>
      <c r="B175" t="s">
        <v>190</v>
      </c>
      <c r="C175">
        <v>2</v>
      </c>
      <c r="D175">
        <v>1</v>
      </c>
      <c r="E175" t="s">
        <v>189</v>
      </c>
    </row>
    <row r="176" spans="1:5">
      <c r="A176" t="s">
        <v>8</v>
      </c>
      <c r="B176" t="s">
        <v>186</v>
      </c>
      <c r="C176">
        <v>0</v>
      </c>
      <c r="D176">
        <v>0</v>
      </c>
      <c r="E176" t="s">
        <v>194</v>
      </c>
    </row>
    <row r="177" spans="1:5">
      <c r="A177" t="s">
        <v>8</v>
      </c>
      <c r="B177" t="s">
        <v>187</v>
      </c>
      <c r="C177">
        <v>3</v>
      </c>
      <c r="D177">
        <v>0</v>
      </c>
      <c r="E177" t="s">
        <v>188</v>
      </c>
    </row>
    <row r="178" spans="1:5">
      <c r="A178" t="s">
        <v>8</v>
      </c>
      <c r="B178" t="s">
        <v>195</v>
      </c>
      <c r="C178">
        <v>2</v>
      </c>
      <c r="D178">
        <v>2</v>
      </c>
      <c r="E178" t="s">
        <v>193</v>
      </c>
    </row>
    <row r="179" spans="1:5">
      <c r="A179" t="s">
        <v>8</v>
      </c>
      <c r="B179" t="s">
        <v>184</v>
      </c>
      <c r="C179">
        <v>1</v>
      </c>
      <c r="D179">
        <v>2</v>
      </c>
      <c r="E179" t="s">
        <v>192</v>
      </c>
    </row>
    <row r="180" spans="1:5">
      <c r="A180" t="s">
        <v>8</v>
      </c>
      <c r="B180" t="s">
        <v>185</v>
      </c>
      <c r="C180">
        <v>2</v>
      </c>
      <c r="D180">
        <v>1</v>
      </c>
      <c r="E180" t="s">
        <v>182</v>
      </c>
    </row>
    <row r="181" spans="1:5">
      <c r="A181" t="s">
        <v>8</v>
      </c>
      <c r="B181" t="s">
        <v>191</v>
      </c>
      <c r="C181">
        <v>2</v>
      </c>
      <c r="D181">
        <v>0</v>
      </c>
      <c r="E181" t="s">
        <v>183</v>
      </c>
    </row>
    <row r="182" spans="1:5">
      <c r="A182" t="s">
        <v>9</v>
      </c>
      <c r="B182" t="s">
        <v>194</v>
      </c>
      <c r="C182">
        <v>1</v>
      </c>
      <c r="D182">
        <v>1</v>
      </c>
      <c r="E182" t="s">
        <v>184</v>
      </c>
    </row>
    <row r="183" spans="1:5">
      <c r="A183" t="s">
        <v>9</v>
      </c>
      <c r="B183" t="s">
        <v>190</v>
      </c>
      <c r="C183">
        <v>0</v>
      </c>
      <c r="D183">
        <v>0</v>
      </c>
      <c r="E183" t="s">
        <v>186</v>
      </c>
    </row>
    <row r="184" spans="1:5">
      <c r="A184" t="s">
        <v>9</v>
      </c>
      <c r="B184" t="s">
        <v>188</v>
      </c>
      <c r="C184">
        <v>1</v>
      </c>
      <c r="D184">
        <v>2</v>
      </c>
      <c r="E184" t="s">
        <v>191</v>
      </c>
    </row>
    <row r="185" spans="1:5">
      <c r="A185" t="s">
        <v>9</v>
      </c>
      <c r="B185" t="s">
        <v>192</v>
      </c>
      <c r="C185">
        <v>1</v>
      </c>
      <c r="D185">
        <v>1</v>
      </c>
      <c r="E185" t="s">
        <v>185</v>
      </c>
    </row>
    <row r="186" spans="1:5">
      <c r="A186" t="s">
        <v>9</v>
      </c>
      <c r="B186" t="s">
        <v>189</v>
      </c>
      <c r="C186">
        <v>2</v>
      </c>
      <c r="D186">
        <v>1</v>
      </c>
      <c r="E186" t="s">
        <v>193</v>
      </c>
    </row>
    <row r="187" spans="1:5">
      <c r="A187" t="s">
        <v>9</v>
      </c>
      <c r="B187" t="s">
        <v>183</v>
      </c>
      <c r="C187">
        <v>3</v>
      </c>
      <c r="D187">
        <v>1</v>
      </c>
      <c r="E187" t="s">
        <v>195</v>
      </c>
    </row>
    <row r="188" spans="1:5">
      <c r="A188" t="s">
        <v>9</v>
      </c>
      <c r="B188" t="s">
        <v>182</v>
      </c>
      <c r="C188">
        <v>2</v>
      </c>
      <c r="D188">
        <v>2</v>
      </c>
      <c r="E188" t="s">
        <v>187</v>
      </c>
    </row>
    <row r="189" spans="1:5">
      <c r="A189" t="s">
        <v>10</v>
      </c>
      <c r="B189" t="s">
        <v>195</v>
      </c>
      <c r="C189">
        <v>2</v>
      </c>
      <c r="D189">
        <v>1</v>
      </c>
      <c r="E189" t="s">
        <v>188</v>
      </c>
    </row>
    <row r="190" spans="1:5">
      <c r="A190" t="s">
        <v>10</v>
      </c>
      <c r="B190" t="s">
        <v>186</v>
      </c>
      <c r="C190">
        <v>2</v>
      </c>
      <c r="D190">
        <v>2</v>
      </c>
      <c r="E190" t="s">
        <v>189</v>
      </c>
    </row>
    <row r="191" spans="1:5">
      <c r="A191" t="s">
        <v>10</v>
      </c>
      <c r="B191" t="s">
        <v>187</v>
      </c>
      <c r="C191">
        <v>0</v>
      </c>
      <c r="D191">
        <v>2</v>
      </c>
      <c r="E191" t="s">
        <v>192</v>
      </c>
    </row>
    <row r="192" spans="1:5">
      <c r="A192" t="s">
        <v>10</v>
      </c>
      <c r="B192" t="s">
        <v>184</v>
      </c>
      <c r="C192">
        <v>0</v>
      </c>
      <c r="D192">
        <v>0</v>
      </c>
      <c r="E192" t="s">
        <v>190</v>
      </c>
    </row>
    <row r="193" spans="1:5">
      <c r="A193" t="s">
        <v>10</v>
      </c>
      <c r="B193" t="s">
        <v>185</v>
      </c>
      <c r="C193">
        <v>3</v>
      </c>
      <c r="D193">
        <v>1</v>
      </c>
      <c r="E193" t="s">
        <v>194</v>
      </c>
    </row>
    <row r="194" spans="1:5">
      <c r="A194" t="s">
        <v>10</v>
      </c>
      <c r="B194" t="s">
        <v>191</v>
      </c>
      <c r="C194">
        <v>0</v>
      </c>
      <c r="D194">
        <v>1</v>
      </c>
      <c r="E194" t="s">
        <v>182</v>
      </c>
    </row>
    <row r="195" spans="1:5">
      <c r="A195" t="s">
        <v>10</v>
      </c>
      <c r="B195" t="s">
        <v>193</v>
      </c>
      <c r="C195">
        <v>0</v>
      </c>
      <c r="D195">
        <v>2</v>
      </c>
      <c r="E195" t="s">
        <v>183</v>
      </c>
    </row>
    <row r="196" spans="1:5">
      <c r="A196" t="s">
        <v>11</v>
      </c>
      <c r="B196" t="s">
        <v>190</v>
      </c>
      <c r="C196">
        <v>0</v>
      </c>
      <c r="D196">
        <v>0</v>
      </c>
      <c r="E196" t="s">
        <v>185</v>
      </c>
    </row>
    <row r="197" spans="1:5">
      <c r="A197" t="s">
        <v>11</v>
      </c>
      <c r="B197" t="s">
        <v>189</v>
      </c>
      <c r="C197">
        <v>1</v>
      </c>
      <c r="D197">
        <v>2</v>
      </c>
      <c r="E197" t="s">
        <v>183</v>
      </c>
    </row>
    <row r="198" spans="1:5">
      <c r="A198" t="s">
        <v>11</v>
      </c>
      <c r="B198" t="s">
        <v>186</v>
      </c>
      <c r="C198">
        <v>2</v>
      </c>
      <c r="D198">
        <v>1</v>
      </c>
      <c r="E198" t="s">
        <v>184</v>
      </c>
    </row>
    <row r="199" spans="1:5">
      <c r="A199" t="s">
        <v>11</v>
      </c>
      <c r="B199" t="s">
        <v>182</v>
      </c>
      <c r="C199">
        <v>2</v>
      </c>
      <c r="D199">
        <v>2</v>
      </c>
      <c r="E199" t="s">
        <v>195</v>
      </c>
    </row>
    <row r="200" spans="1:5">
      <c r="A200" t="s">
        <v>11</v>
      </c>
      <c r="B200" t="s">
        <v>188</v>
      </c>
      <c r="C200">
        <v>0</v>
      </c>
      <c r="D200">
        <v>0</v>
      </c>
      <c r="E200" t="s">
        <v>193</v>
      </c>
    </row>
    <row r="201" spans="1:5">
      <c r="A201" t="s">
        <v>11</v>
      </c>
      <c r="B201" t="s">
        <v>192</v>
      </c>
      <c r="C201">
        <v>2</v>
      </c>
      <c r="D201">
        <v>1</v>
      </c>
      <c r="E201" t="s">
        <v>191</v>
      </c>
    </row>
    <row r="202" spans="1:5">
      <c r="A202" t="s">
        <v>11</v>
      </c>
      <c r="B202" t="s">
        <v>194</v>
      </c>
      <c r="C202">
        <v>0</v>
      </c>
      <c r="D202">
        <v>1</v>
      </c>
      <c r="E202" t="s">
        <v>187</v>
      </c>
    </row>
    <row r="203" spans="1:5">
      <c r="A203" t="s">
        <v>12</v>
      </c>
      <c r="B203" t="s">
        <v>195</v>
      </c>
      <c r="C203">
        <v>0</v>
      </c>
      <c r="D203">
        <v>2</v>
      </c>
      <c r="E203" t="s">
        <v>192</v>
      </c>
    </row>
    <row r="204" spans="1:5">
      <c r="A204" t="s">
        <v>12</v>
      </c>
      <c r="B204" t="s">
        <v>191</v>
      </c>
      <c r="C204">
        <v>2</v>
      </c>
      <c r="D204">
        <v>0</v>
      </c>
      <c r="E204" t="s">
        <v>194</v>
      </c>
    </row>
    <row r="205" spans="1:5">
      <c r="A205" t="s">
        <v>12</v>
      </c>
      <c r="B205" t="s">
        <v>187</v>
      </c>
      <c r="C205">
        <v>0</v>
      </c>
      <c r="D205">
        <v>1</v>
      </c>
      <c r="E205" t="s">
        <v>190</v>
      </c>
    </row>
    <row r="206" spans="1:5">
      <c r="A206" t="s">
        <v>12</v>
      </c>
      <c r="B206" t="s">
        <v>184</v>
      </c>
      <c r="C206">
        <v>3</v>
      </c>
      <c r="D206">
        <v>3</v>
      </c>
      <c r="E206" t="s">
        <v>189</v>
      </c>
    </row>
    <row r="207" spans="1:5">
      <c r="A207" t="s">
        <v>12</v>
      </c>
      <c r="B207" t="s">
        <v>183</v>
      </c>
      <c r="C207">
        <v>2</v>
      </c>
      <c r="D207">
        <v>2</v>
      </c>
      <c r="E207" t="s">
        <v>188</v>
      </c>
    </row>
    <row r="208" spans="1:5">
      <c r="A208" t="s">
        <v>12</v>
      </c>
      <c r="B208" t="s">
        <v>193</v>
      </c>
      <c r="C208">
        <v>2</v>
      </c>
      <c r="D208">
        <v>1</v>
      </c>
      <c r="E208" t="s">
        <v>182</v>
      </c>
    </row>
    <row r="209" spans="1:5">
      <c r="A209" t="s">
        <v>12</v>
      </c>
      <c r="B209" t="s">
        <v>185</v>
      </c>
      <c r="C209">
        <v>2</v>
      </c>
      <c r="D209">
        <v>0</v>
      </c>
      <c r="E209" t="s">
        <v>186</v>
      </c>
    </row>
    <row r="210" spans="1:5">
      <c r="A210" t="s">
        <v>13</v>
      </c>
      <c r="B210" t="s">
        <v>189</v>
      </c>
      <c r="C210">
        <v>1</v>
      </c>
      <c r="D210">
        <v>1</v>
      </c>
      <c r="E210" t="s">
        <v>188</v>
      </c>
    </row>
    <row r="211" spans="1:5">
      <c r="A211" t="s">
        <v>13</v>
      </c>
      <c r="B211" t="s">
        <v>185</v>
      </c>
      <c r="C211">
        <v>3</v>
      </c>
      <c r="D211">
        <v>0</v>
      </c>
      <c r="E211" t="s">
        <v>184</v>
      </c>
    </row>
    <row r="212" spans="1:5">
      <c r="A212" t="s">
        <v>13</v>
      </c>
      <c r="B212" t="s">
        <v>193</v>
      </c>
      <c r="C212">
        <v>0</v>
      </c>
      <c r="D212">
        <v>1</v>
      </c>
      <c r="E212" t="s">
        <v>192</v>
      </c>
    </row>
    <row r="213" spans="1:5">
      <c r="A213" t="s">
        <v>13</v>
      </c>
      <c r="B213" t="s">
        <v>191</v>
      </c>
      <c r="C213">
        <v>2</v>
      </c>
      <c r="D213">
        <v>2</v>
      </c>
      <c r="E213" t="s">
        <v>190</v>
      </c>
    </row>
    <row r="214" spans="1:5">
      <c r="A214" t="s">
        <v>13</v>
      </c>
      <c r="B214" t="s">
        <v>195</v>
      </c>
      <c r="C214">
        <v>2</v>
      </c>
      <c r="D214">
        <v>2</v>
      </c>
      <c r="E214" t="s">
        <v>194</v>
      </c>
    </row>
    <row r="215" spans="1:5">
      <c r="A215" t="s">
        <v>13</v>
      </c>
      <c r="B215" t="s">
        <v>183</v>
      </c>
      <c r="C215">
        <v>0</v>
      </c>
      <c r="D215">
        <v>2</v>
      </c>
      <c r="E215" t="s">
        <v>182</v>
      </c>
    </row>
    <row r="216" spans="1:5">
      <c r="A216" t="s">
        <v>13</v>
      </c>
      <c r="B216" t="s">
        <v>187</v>
      </c>
      <c r="C216">
        <v>2</v>
      </c>
      <c r="D216">
        <v>0</v>
      </c>
      <c r="E216" t="s">
        <v>186</v>
      </c>
    </row>
    <row r="217" spans="1:5">
      <c r="A217" t="s">
        <v>14</v>
      </c>
      <c r="B217" t="s">
        <v>184</v>
      </c>
      <c r="C217">
        <v>0</v>
      </c>
      <c r="D217">
        <v>1</v>
      </c>
      <c r="E217" t="s">
        <v>187</v>
      </c>
    </row>
    <row r="218" spans="1:5">
      <c r="A218" t="s">
        <v>14</v>
      </c>
      <c r="B218" t="s">
        <v>182</v>
      </c>
      <c r="C218">
        <v>2</v>
      </c>
      <c r="D218">
        <v>1</v>
      </c>
      <c r="E218" t="s">
        <v>188</v>
      </c>
    </row>
    <row r="219" spans="1:5">
      <c r="A219" t="s">
        <v>14</v>
      </c>
      <c r="B219" t="s">
        <v>186</v>
      </c>
      <c r="C219">
        <v>0</v>
      </c>
      <c r="D219">
        <v>0</v>
      </c>
      <c r="E219" t="s">
        <v>191</v>
      </c>
    </row>
    <row r="220" spans="1:5">
      <c r="A220" t="s">
        <v>14</v>
      </c>
      <c r="B220" t="s">
        <v>185</v>
      </c>
      <c r="C220">
        <v>2</v>
      </c>
      <c r="D220">
        <v>0</v>
      </c>
      <c r="E220" t="s">
        <v>189</v>
      </c>
    </row>
    <row r="221" spans="1:5">
      <c r="A221" t="s">
        <v>14</v>
      </c>
      <c r="B221" t="s">
        <v>190</v>
      </c>
      <c r="C221">
        <v>2</v>
      </c>
      <c r="D221">
        <v>1</v>
      </c>
      <c r="E221" t="s">
        <v>195</v>
      </c>
    </row>
    <row r="222" spans="1:5">
      <c r="A222" t="s">
        <v>14</v>
      </c>
      <c r="B222" t="s">
        <v>194</v>
      </c>
      <c r="C222">
        <v>0</v>
      </c>
      <c r="D222">
        <v>1</v>
      </c>
      <c r="E222" t="s">
        <v>193</v>
      </c>
    </row>
    <row r="223" spans="1:5">
      <c r="A223" t="s">
        <v>14</v>
      </c>
      <c r="B223" t="s">
        <v>192</v>
      </c>
      <c r="C223">
        <v>2</v>
      </c>
      <c r="D223">
        <v>1</v>
      </c>
      <c r="E223" t="s">
        <v>183</v>
      </c>
    </row>
    <row r="224" spans="1:5">
      <c r="A224" t="s">
        <v>15</v>
      </c>
      <c r="B224" t="s">
        <v>187</v>
      </c>
      <c r="C224">
        <v>1</v>
      </c>
      <c r="D224">
        <v>2</v>
      </c>
      <c r="E224" t="s">
        <v>185</v>
      </c>
    </row>
    <row r="225" spans="1:5">
      <c r="A225" t="s">
        <v>15</v>
      </c>
      <c r="B225" t="s">
        <v>191</v>
      </c>
      <c r="C225">
        <v>1</v>
      </c>
      <c r="D225">
        <v>0</v>
      </c>
      <c r="E225" t="s">
        <v>184</v>
      </c>
    </row>
    <row r="226" spans="1:5">
      <c r="A226" t="s">
        <v>15</v>
      </c>
      <c r="B226" t="s">
        <v>189</v>
      </c>
      <c r="C226">
        <v>0</v>
      </c>
      <c r="D226">
        <v>1</v>
      </c>
      <c r="E226" t="s">
        <v>182</v>
      </c>
    </row>
    <row r="227" spans="1:5">
      <c r="A227" t="s">
        <v>15</v>
      </c>
      <c r="B227" t="s">
        <v>183</v>
      </c>
      <c r="C227">
        <v>2</v>
      </c>
      <c r="D227">
        <v>2</v>
      </c>
      <c r="E227" t="s">
        <v>194</v>
      </c>
    </row>
    <row r="228" spans="1:5">
      <c r="A228" t="s">
        <v>15</v>
      </c>
      <c r="B228" t="s">
        <v>195</v>
      </c>
      <c r="C228">
        <v>0</v>
      </c>
      <c r="D228">
        <v>1</v>
      </c>
      <c r="E228" t="s">
        <v>186</v>
      </c>
    </row>
    <row r="229" spans="1:5">
      <c r="A229" t="s">
        <v>15</v>
      </c>
      <c r="B229" t="s">
        <v>188</v>
      </c>
      <c r="C229">
        <v>1</v>
      </c>
      <c r="D229">
        <v>1</v>
      </c>
      <c r="E229" t="s">
        <v>192</v>
      </c>
    </row>
    <row r="230" spans="1:5">
      <c r="A230" t="s">
        <v>15</v>
      </c>
      <c r="B230" t="s">
        <v>193</v>
      </c>
      <c r="C230">
        <v>0</v>
      </c>
      <c r="D230">
        <v>2</v>
      </c>
      <c r="E230" t="s">
        <v>190</v>
      </c>
    </row>
    <row r="231" spans="1:5">
      <c r="A231" t="s">
        <v>16</v>
      </c>
      <c r="B231" t="s">
        <v>184</v>
      </c>
      <c r="E231" t="s">
        <v>195</v>
      </c>
    </row>
    <row r="232" spans="1:5">
      <c r="A232" t="s">
        <v>16</v>
      </c>
      <c r="B232" t="s">
        <v>190</v>
      </c>
      <c r="E232" t="s">
        <v>183</v>
      </c>
    </row>
    <row r="233" spans="1:5">
      <c r="A233" t="s">
        <v>16</v>
      </c>
      <c r="B233" t="s">
        <v>194</v>
      </c>
      <c r="E233" t="s">
        <v>188</v>
      </c>
    </row>
    <row r="234" spans="1:5">
      <c r="A234" t="s">
        <v>16</v>
      </c>
      <c r="B234" t="s">
        <v>192</v>
      </c>
      <c r="E234" t="s">
        <v>182</v>
      </c>
    </row>
    <row r="235" spans="1:5">
      <c r="A235" t="s">
        <v>16</v>
      </c>
      <c r="B235" t="s">
        <v>185</v>
      </c>
      <c r="E235" t="s">
        <v>191</v>
      </c>
    </row>
    <row r="236" spans="1:5">
      <c r="A236" t="s">
        <v>16</v>
      </c>
      <c r="B236" t="s">
        <v>187</v>
      </c>
      <c r="E236" t="s">
        <v>189</v>
      </c>
    </row>
    <row r="237" spans="1:5">
      <c r="A237" t="s">
        <v>16</v>
      </c>
      <c r="B237" t="s">
        <v>186</v>
      </c>
      <c r="E237" t="s">
        <v>193</v>
      </c>
    </row>
    <row r="238" spans="1:5">
      <c r="A238" t="s">
        <v>17</v>
      </c>
      <c r="B238" t="s">
        <v>189</v>
      </c>
      <c r="E238" t="s">
        <v>192</v>
      </c>
    </row>
    <row r="239" spans="1:5">
      <c r="A239" t="s">
        <v>17</v>
      </c>
      <c r="B239" t="s">
        <v>182</v>
      </c>
      <c r="E239" t="s">
        <v>194</v>
      </c>
    </row>
    <row r="240" spans="1:5">
      <c r="A240" t="s">
        <v>17</v>
      </c>
      <c r="B240" t="s">
        <v>188</v>
      </c>
      <c r="E240" t="s">
        <v>190</v>
      </c>
    </row>
    <row r="241" spans="1:5">
      <c r="A241" t="s">
        <v>17</v>
      </c>
      <c r="B241" t="s">
        <v>183</v>
      </c>
      <c r="E241" t="s">
        <v>186</v>
      </c>
    </row>
    <row r="242" spans="1:5">
      <c r="A242" t="s">
        <v>17</v>
      </c>
      <c r="B242" t="s">
        <v>193</v>
      </c>
      <c r="E242" t="s">
        <v>184</v>
      </c>
    </row>
    <row r="243" spans="1:5">
      <c r="A243" t="s">
        <v>17</v>
      </c>
      <c r="B243" t="s">
        <v>195</v>
      </c>
      <c r="E243" t="s">
        <v>185</v>
      </c>
    </row>
    <row r="244" spans="1:5">
      <c r="A244" t="s">
        <v>17</v>
      </c>
      <c r="B244" t="s">
        <v>191</v>
      </c>
      <c r="E244" t="s">
        <v>187</v>
      </c>
    </row>
    <row r="245" spans="1:5">
      <c r="A245" t="s">
        <v>18</v>
      </c>
      <c r="B245" t="s">
        <v>191</v>
      </c>
      <c r="E245" t="s">
        <v>189</v>
      </c>
    </row>
    <row r="246" spans="1:5">
      <c r="A246" t="s">
        <v>18</v>
      </c>
      <c r="B246" t="s">
        <v>187</v>
      </c>
      <c r="E246" t="s">
        <v>195</v>
      </c>
    </row>
    <row r="247" spans="1:5">
      <c r="A247" t="s">
        <v>18</v>
      </c>
      <c r="B247" t="s">
        <v>185</v>
      </c>
      <c r="E247" t="s">
        <v>193</v>
      </c>
    </row>
    <row r="248" spans="1:5">
      <c r="A248" t="s">
        <v>18</v>
      </c>
      <c r="B248" t="s">
        <v>184</v>
      </c>
      <c r="E248" t="s">
        <v>183</v>
      </c>
    </row>
    <row r="249" spans="1:5">
      <c r="A249" t="s">
        <v>18</v>
      </c>
      <c r="B249" t="s">
        <v>186</v>
      </c>
      <c r="E249" t="s">
        <v>188</v>
      </c>
    </row>
    <row r="250" spans="1:5">
      <c r="A250" t="s">
        <v>18</v>
      </c>
      <c r="B250" t="s">
        <v>190</v>
      </c>
      <c r="E250" t="s">
        <v>182</v>
      </c>
    </row>
    <row r="251" spans="1:5">
      <c r="A251" t="s">
        <v>18</v>
      </c>
      <c r="B251" t="s">
        <v>194</v>
      </c>
      <c r="E251" t="s">
        <v>192</v>
      </c>
    </row>
    <row r="252" spans="1:5">
      <c r="A252" t="s">
        <v>19</v>
      </c>
      <c r="B252" t="s">
        <v>189</v>
      </c>
      <c r="E252" t="s">
        <v>194</v>
      </c>
    </row>
    <row r="253" spans="1:5">
      <c r="A253" t="s">
        <v>19</v>
      </c>
      <c r="B253" t="s">
        <v>192</v>
      </c>
      <c r="E253" t="s">
        <v>190</v>
      </c>
    </row>
    <row r="254" spans="1:5">
      <c r="A254" t="s">
        <v>19</v>
      </c>
      <c r="B254" t="s">
        <v>182</v>
      </c>
      <c r="E254" t="s">
        <v>186</v>
      </c>
    </row>
    <row r="255" spans="1:5">
      <c r="A255" t="s">
        <v>19</v>
      </c>
      <c r="B255" t="s">
        <v>188</v>
      </c>
      <c r="E255" t="s">
        <v>184</v>
      </c>
    </row>
    <row r="256" spans="1:5">
      <c r="A256" t="s">
        <v>19</v>
      </c>
      <c r="B256" t="s">
        <v>183</v>
      </c>
      <c r="E256" t="s">
        <v>185</v>
      </c>
    </row>
    <row r="257" spans="1:5">
      <c r="A257" t="s">
        <v>19</v>
      </c>
      <c r="B257" t="s">
        <v>193</v>
      </c>
      <c r="E257" t="s">
        <v>187</v>
      </c>
    </row>
    <row r="258" spans="1:5">
      <c r="A258" t="s">
        <v>19</v>
      </c>
      <c r="B258" t="s">
        <v>195</v>
      </c>
      <c r="E258" t="s">
        <v>191</v>
      </c>
    </row>
    <row r="259" spans="1:5">
      <c r="A259" t="s">
        <v>20</v>
      </c>
      <c r="B259" t="s">
        <v>195</v>
      </c>
      <c r="E259" t="s">
        <v>189</v>
      </c>
    </row>
    <row r="260" spans="1:5">
      <c r="A260" t="s">
        <v>20</v>
      </c>
      <c r="B260" t="s">
        <v>191</v>
      </c>
      <c r="E260" t="s">
        <v>193</v>
      </c>
    </row>
    <row r="261" spans="1:5">
      <c r="A261" t="s">
        <v>20</v>
      </c>
      <c r="B261" t="s">
        <v>187</v>
      </c>
      <c r="E261" t="s">
        <v>183</v>
      </c>
    </row>
    <row r="262" spans="1:5">
      <c r="A262" t="s">
        <v>20</v>
      </c>
      <c r="B262" t="s">
        <v>185</v>
      </c>
      <c r="E262" t="s">
        <v>188</v>
      </c>
    </row>
    <row r="263" spans="1:5">
      <c r="A263" t="s">
        <v>20</v>
      </c>
      <c r="B263" t="s">
        <v>184</v>
      </c>
      <c r="E263" t="s">
        <v>182</v>
      </c>
    </row>
    <row r="264" spans="1:5">
      <c r="A264" t="s">
        <v>20</v>
      </c>
      <c r="B264" t="s">
        <v>186</v>
      </c>
      <c r="E264" t="s">
        <v>192</v>
      </c>
    </row>
    <row r="265" spans="1:5">
      <c r="A265" t="s">
        <v>20</v>
      </c>
      <c r="B265" t="s">
        <v>190</v>
      </c>
      <c r="E265" t="s">
        <v>194</v>
      </c>
    </row>
    <row r="266" spans="1:5">
      <c r="A266" t="s">
        <v>21</v>
      </c>
      <c r="B266" t="s">
        <v>189</v>
      </c>
      <c r="E266" t="s">
        <v>190</v>
      </c>
    </row>
    <row r="267" spans="1:5">
      <c r="A267" t="s">
        <v>21</v>
      </c>
      <c r="B267" t="s">
        <v>194</v>
      </c>
      <c r="E267" t="s">
        <v>186</v>
      </c>
    </row>
    <row r="268" spans="1:5">
      <c r="A268" t="s">
        <v>21</v>
      </c>
      <c r="B268" t="s">
        <v>192</v>
      </c>
      <c r="E268" t="s">
        <v>184</v>
      </c>
    </row>
    <row r="269" spans="1:5">
      <c r="A269" t="s">
        <v>21</v>
      </c>
      <c r="B269" t="s">
        <v>182</v>
      </c>
      <c r="E269" t="s">
        <v>185</v>
      </c>
    </row>
    <row r="270" spans="1:5">
      <c r="A270" t="s">
        <v>21</v>
      </c>
      <c r="B270" t="s">
        <v>188</v>
      </c>
      <c r="E270" t="s">
        <v>187</v>
      </c>
    </row>
    <row r="271" spans="1:5">
      <c r="A271" t="s">
        <v>21</v>
      </c>
      <c r="B271" t="s">
        <v>183</v>
      </c>
      <c r="E271" t="s">
        <v>191</v>
      </c>
    </row>
    <row r="272" spans="1:5">
      <c r="A272" t="s">
        <v>21</v>
      </c>
      <c r="B272" t="s">
        <v>193</v>
      </c>
      <c r="E272" t="s">
        <v>195</v>
      </c>
    </row>
    <row r="273" spans="1:5">
      <c r="A273" t="s">
        <v>22</v>
      </c>
      <c r="B273" t="s">
        <v>193</v>
      </c>
      <c r="E273" t="s">
        <v>189</v>
      </c>
    </row>
    <row r="274" spans="1:5">
      <c r="A274" t="s">
        <v>22</v>
      </c>
      <c r="B274" t="s">
        <v>195</v>
      </c>
      <c r="E274" t="s">
        <v>183</v>
      </c>
    </row>
    <row r="275" spans="1:5">
      <c r="A275" t="s">
        <v>22</v>
      </c>
      <c r="B275" t="s">
        <v>191</v>
      </c>
      <c r="E275" t="s">
        <v>188</v>
      </c>
    </row>
    <row r="276" spans="1:5">
      <c r="A276" t="s">
        <v>22</v>
      </c>
      <c r="B276" t="s">
        <v>187</v>
      </c>
      <c r="E276" t="s">
        <v>182</v>
      </c>
    </row>
    <row r="277" spans="1:5">
      <c r="A277" t="s">
        <v>22</v>
      </c>
      <c r="B277" t="s">
        <v>185</v>
      </c>
      <c r="E277" t="s">
        <v>192</v>
      </c>
    </row>
    <row r="278" spans="1:5">
      <c r="A278" t="s">
        <v>22</v>
      </c>
      <c r="B278" t="s">
        <v>184</v>
      </c>
      <c r="E278" t="s">
        <v>194</v>
      </c>
    </row>
    <row r="279" spans="1:5">
      <c r="A279" t="s">
        <v>22</v>
      </c>
      <c r="B279" t="s">
        <v>186</v>
      </c>
      <c r="E279" t="s">
        <v>190</v>
      </c>
    </row>
    <row r="280" spans="1:5">
      <c r="A280" t="s">
        <v>23</v>
      </c>
      <c r="B280" t="s">
        <v>189</v>
      </c>
      <c r="E280" t="s">
        <v>186</v>
      </c>
    </row>
    <row r="281" spans="1:5">
      <c r="A281" t="s">
        <v>23</v>
      </c>
      <c r="B281" t="s">
        <v>190</v>
      </c>
      <c r="E281" t="s">
        <v>184</v>
      </c>
    </row>
    <row r="282" spans="1:5">
      <c r="A282" t="s">
        <v>23</v>
      </c>
      <c r="B282" t="s">
        <v>194</v>
      </c>
      <c r="E282" t="s">
        <v>185</v>
      </c>
    </row>
    <row r="283" spans="1:5">
      <c r="A283" t="s">
        <v>23</v>
      </c>
      <c r="B283" t="s">
        <v>192</v>
      </c>
      <c r="E283" t="s">
        <v>187</v>
      </c>
    </row>
    <row r="284" spans="1:5">
      <c r="A284" t="s">
        <v>23</v>
      </c>
      <c r="B284" t="s">
        <v>182</v>
      </c>
      <c r="E284" t="s">
        <v>191</v>
      </c>
    </row>
    <row r="285" spans="1:5">
      <c r="A285" t="s">
        <v>23</v>
      </c>
      <c r="B285" t="s">
        <v>188</v>
      </c>
      <c r="E285" t="s">
        <v>195</v>
      </c>
    </row>
    <row r="286" spans="1:5">
      <c r="A286" t="s">
        <v>23</v>
      </c>
      <c r="B286" t="s">
        <v>183</v>
      </c>
      <c r="E286" t="s">
        <v>193</v>
      </c>
    </row>
    <row r="287" spans="1:5">
      <c r="A287" t="s">
        <v>24</v>
      </c>
      <c r="B287" t="s">
        <v>183</v>
      </c>
      <c r="E287" t="s">
        <v>189</v>
      </c>
    </row>
    <row r="288" spans="1:5">
      <c r="A288" t="s">
        <v>24</v>
      </c>
      <c r="B288" t="s">
        <v>193</v>
      </c>
      <c r="E288" t="s">
        <v>188</v>
      </c>
    </row>
    <row r="289" spans="1:5">
      <c r="A289" t="s">
        <v>24</v>
      </c>
      <c r="B289" t="s">
        <v>195</v>
      </c>
      <c r="E289" t="s">
        <v>182</v>
      </c>
    </row>
    <row r="290" spans="1:5">
      <c r="A290" t="s">
        <v>24</v>
      </c>
      <c r="B290" t="s">
        <v>191</v>
      </c>
      <c r="E290" t="s">
        <v>192</v>
      </c>
    </row>
    <row r="291" spans="1:5">
      <c r="A291" t="s">
        <v>24</v>
      </c>
      <c r="B291" t="s">
        <v>187</v>
      </c>
      <c r="E291" t="s">
        <v>194</v>
      </c>
    </row>
    <row r="292" spans="1:5">
      <c r="A292" t="s">
        <v>24</v>
      </c>
      <c r="B292" t="s">
        <v>185</v>
      </c>
      <c r="E292" t="s">
        <v>190</v>
      </c>
    </row>
    <row r="293" spans="1:5">
      <c r="A293" t="s">
        <v>24</v>
      </c>
      <c r="B293" t="s">
        <v>184</v>
      </c>
      <c r="E293" t="s">
        <v>186</v>
      </c>
    </row>
    <row r="294" spans="1:5">
      <c r="A294" t="s">
        <v>25</v>
      </c>
      <c r="B294" t="s">
        <v>189</v>
      </c>
      <c r="E294" t="s">
        <v>184</v>
      </c>
    </row>
    <row r="295" spans="1:5">
      <c r="A295" t="s">
        <v>25</v>
      </c>
      <c r="B295" t="s">
        <v>186</v>
      </c>
      <c r="E295" t="s">
        <v>185</v>
      </c>
    </row>
    <row r="296" spans="1:5">
      <c r="A296" t="s">
        <v>25</v>
      </c>
      <c r="B296" t="s">
        <v>190</v>
      </c>
      <c r="E296" t="s">
        <v>187</v>
      </c>
    </row>
    <row r="297" spans="1:5">
      <c r="A297" t="s">
        <v>25</v>
      </c>
      <c r="B297" t="s">
        <v>194</v>
      </c>
      <c r="E297" t="s">
        <v>191</v>
      </c>
    </row>
    <row r="298" spans="1:5">
      <c r="A298" t="s">
        <v>25</v>
      </c>
      <c r="B298" t="s">
        <v>192</v>
      </c>
      <c r="E298" t="s">
        <v>195</v>
      </c>
    </row>
    <row r="299" spans="1:5">
      <c r="A299" t="s">
        <v>25</v>
      </c>
      <c r="B299" t="s">
        <v>182</v>
      </c>
      <c r="E299" t="s">
        <v>193</v>
      </c>
    </row>
    <row r="300" spans="1:5">
      <c r="A300" t="s">
        <v>25</v>
      </c>
      <c r="B300" t="s">
        <v>188</v>
      </c>
      <c r="E300" t="s">
        <v>183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2016-02-28T08:34:29Z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